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excel-challenge_Assignment 1\"/>
    </mc:Choice>
  </mc:AlternateContent>
  <xr:revisionPtr revIDLastSave="0" documentId="13_ncr:1_{76D4FFC3-93EA-4012-97ED-234E6AE12B5A}" xr6:coauthVersionLast="47" xr6:coauthVersionMax="47" xr10:uidLastSave="{00000000-0000-0000-0000-000000000000}"/>
  <bookViews>
    <workbookView xWindow="-120" yWindow="-120" windowWidth="20730" windowHeight="11160" tabRatio="869" activeTab="5" xr2:uid="{00000000-000D-0000-FFFF-FFFF00000000}"/>
  </bookViews>
  <sheets>
    <sheet name="Crowdfunding" sheetId="1" r:id="rId1"/>
    <sheet name="per Category" sheetId="3" r:id="rId2"/>
    <sheet name="per sub category" sheetId="6" r:id="rId3"/>
    <sheet name="per date created conversion" sheetId="7" r:id="rId4"/>
    <sheet name="Goal analysis" sheetId="8" r:id="rId5"/>
    <sheet name="Stat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M3" i="9"/>
  <c r="I8" i="9"/>
  <c r="I16" i="9"/>
  <c r="I15" i="9"/>
  <c r="I14" i="9"/>
  <c r="I13" i="9"/>
  <c r="I12" i="9"/>
  <c r="I11" i="9"/>
  <c r="I7" i="9"/>
  <c r="I6" i="9"/>
  <c r="I5" i="9"/>
  <c r="I4" i="9"/>
  <c r="I3" i="9"/>
  <c r="F14" i="8"/>
  <c r="F4" i="8"/>
  <c r="F5" i="8"/>
  <c r="F6" i="8"/>
  <c r="F7" i="8"/>
  <c r="F8" i="8"/>
  <c r="F9" i="8"/>
  <c r="F10" i="8"/>
  <c r="F11" i="8"/>
  <c r="F12" i="8"/>
  <c r="F13" i="8"/>
  <c r="F3" i="8"/>
  <c r="E14" i="8"/>
  <c r="E4" i="8"/>
  <c r="E5" i="8"/>
  <c r="E6" i="8"/>
  <c r="E7" i="8"/>
  <c r="E8" i="8"/>
  <c r="E9" i="8"/>
  <c r="E10" i="8"/>
  <c r="E11" i="8"/>
  <c r="E12" i="8"/>
  <c r="E13" i="8"/>
  <c r="E3" i="8"/>
  <c r="D14" i="8"/>
  <c r="D4" i="8"/>
  <c r="D5" i="8"/>
  <c r="D6" i="8"/>
  <c r="D7" i="8"/>
  <c r="D8" i="8"/>
  <c r="D9" i="8"/>
  <c r="D10" i="8"/>
  <c r="D11" i="8"/>
  <c r="D12" i="8"/>
  <c r="D13" i="8"/>
  <c r="D3" i="8"/>
  <c r="I502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2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2" i="1"/>
  <c r="I595" i="1"/>
  <c r="I977" i="1"/>
  <c r="I218" i="1"/>
  <c r="I132" i="1"/>
  <c r="I616" i="1"/>
  <c r="I917" i="1"/>
  <c r="I528" i="1"/>
  <c r="I903" i="1"/>
  <c r="I724" i="1"/>
  <c r="I38" i="1"/>
  <c r="I751" i="1"/>
  <c r="I997" i="1"/>
  <c r="I835" i="1"/>
  <c r="I262" i="1"/>
  <c r="I235" i="1"/>
  <c r="I709" i="1"/>
  <c r="I535" i="1"/>
  <c r="I372" i="1"/>
  <c r="I239" i="1"/>
  <c r="I19" i="1"/>
  <c r="I945" i="1"/>
  <c r="I127" i="1"/>
  <c r="I625" i="1"/>
  <c r="I365" i="1"/>
  <c r="I382" i="1"/>
  <c r="I32" i="1"/>
  <c r="I951" i="1"/>
  <c r="I442" i="1"/>
  <c r="I715" i="1"/>
  <c r="I600" i="1"/>
  <c r="I162" i="1"/>
  <c r="I69" i="1"/>
  <c r="I869" i="1"/>
  <c r="I908" i="1"/>
  <c r="I175" i="1"/>
  <c r="I548" i="1"/>
  <c r="I907" i="1"/>
  <c r="I326" i="1"/>
  <c r="I937" i="1"/>
  <c r="I729" i="1"/>
  <c r="I324" i="1"/>
  <c r="I757" i="1"/>
  <c r="I398" i="1"/>
  <c r="I88" i="1"/>
  <c r="I756" i="1"/>
  <c r="I229" i="1"/>
  <c r="I42" i="1"/>
  <c r="I891" i="1"/>
  <c r="I874" i="1"/>
  <c r="I617" i="1"/>
  <c r="I281" i="1"/>
  <c r="I606" i="1"/>
  <c r="I234" i="1"/>
  <c r="I462" i="1"/>
  <c r="I386" i="1"/>
  <c r="I363" i="1"/>
  <c r="I7" i="1"/>
  <c r="I399" i="1"/>
  <c r="I119" i="1"/>
  <c r="I615" i="1"/>
  <c r="I703" i="1"/>
  <c r="I924" i="1"/>
  <c r="I669" i="1"/>
  <c r="I446" i="1"/>
  <c r="I764" i="1"/>
  <c r="I57" i="1"/>
  <c r="I475" i="1"/>
  <c r="I983" i="1"/>
  <c r="I489" i="1"/>
  <c r="I440" i="1"/>
  <c r="I340" i="1"/>
  <c r="I505" i="1"/>
  <c r="I270" i="1"/>
  <c r="I936" i="1"/>
  <c r="I408" i="1"/>
  <c r="I922" i="1"/>
  <c r="I383" i="1"/>
  <c r="I471" i="1"/>
  <c r="I870" i="1"/>
  <c r="I256" i="1"/>
  <c r="I359" i="1"/>
  <c r="I332" i="1"/>
  <c r="I731" i="1"/>
  <c r="I867" i="1"/>
  <c r="I45" i="1"/>
  <c r="I570" i="1"/>
  <c r="I109" i="1"/>
  <c r="I392" i="1"/>
  <c r="I336" i="1"/>
  <c r="I607" i="1"/>
  <c r="I864" i="1"/>
  <c r="I467" i="1"/>
  <c r="I875" i="1"/>
  <c r="I608" i="1"/>
  <c r="I800" i="1"/>
  <c r="I896" i="1"/>
  <c r="I618" i="1"/>
  <c r="I51" i="1"/>
  <c r="I678" i="1"/>
  <c r="I841" i="1"/>
  <c r="I775" i="1"/>
  <c r="I657" i="1"/>
  <c r="I492" i="1"/>
  <c r="I688" i="1"/>
  <c r="I433" i="1"/>
  <c r="I787" i="1"/>
  <c r="I812" i="1"/>
  <c r="I231" i="1"/>
  <c r="I215" i="1"/>
  <c r="I101" i="1"/>
  <c r="I804" i="1"/>
  <c r="I847" i="1"/>
  <c r="I444" i="1"/>
  <c r="I913" i="1"/>
  <c r="I559" i="1"/>
  <c r="I334" i="1"/>
  <c r="I599" i="1"/>
  <c r="I803" i="1"/>
  <c r="I313" i="1"/>
  <c r="I567" i="1"/>
  <c r="I628" i="1"/>
  <c r="I603" i="1"/>
  <c r="I853" i="1"/>
  <c r="I767" i="1"/>
  <c r="I597" i="1"/>
  <c r="I289" i="1"/>
  <c r="I890" i="1"/>
  <c r="I250" i="1"/>
  <c r="I934" i="1"/>
  <c r="I748" i="1"/>
  <c r="I43" i="1"/>
  <c r="I121" i="1"/>
  <c r="I59" i="1"/>
  <c r="I784" i="1"/>
  <c r="I220" i="1"/>
  <c r="I27" i="1"/>
  <c r="I989" i="1"/>
  <c r="I931" i="1"/>
  <c r="I98" i="1"/>
  <c r="I569" i="1"/>
  <c r="I123" i="1"/>
  <c r="I151" i="1"/>
  <c r="I490" i="1"/>
  <c r="I160" i="1"/>
  <c r="I645" i="1"/>
  <c r="I142" i="1"/>
  <c r="I557" i="1"/>
  <c r="I927" i="1"/>
  <c r="I83" i="1"/>
  <c r="I385" i="1"/>
  <c r="I814" i="1"/>
  <c r="I362" i="1"/>
  <c r="I692" i="1"/>
  <c r="I60" i="1"/>
  <c r="I974" i="1"/>
  <c r="I882" i="1"/>
  <c r="I749" i="1"/>
  <c r="I395" i="1"/>
  <c r="I189" i="1"/>
  <c r="I144" i="1"/>
  <c r="I894" i="1"/>
  <c r="I770" i="1"/>
  <c r="I753" i="1"/>
  <c r="I269" i="1"/>
  <c r="I67" i="1"/>
  <c r="I480" i="1"/>
  <c r="I147" i="1"/>
  <c r="I571" i="1"/>
  <c r="I920" i="1"/>
  <c r="I849" i="1"/>
  <c r="I925" i="1"/>
  <c r="I885" i="1"/>
  <c r="I815" i="1"/>
  <c r="I667" i="1"/>
  <c r="I935" i="1"/>
  <c r="I558" i="1"/>
  <c r="I277" i="1"/>
  <c r="I15" i="1"/>
  <c r="I719" i="1"/>
  <c r="I619" i="1"/>
  <c r="I862" i="1"/>
  <c r="I904" i="1"/>
  <c r="I91" i="1"/>
  <c r="I271" i="1"/>
  <c r="I165" i="1"/>
  <c r="I70" i="1"/>
  <c r="I755" i="1"/>
  <c r="I893" i="1"/>
  <c r="I94" i="1"/>
  <c r="I227" i="1"/>
  <c r="I486" i="1"/>
  <c r="I90" i="1"/>
  <c r="I139" i="1"/>
  <c r="I809" i="1"/>
  <c r="I542" i="1"/>
  <c r="I12" i="1"/>
  <c r="I829" i="1"/>
  <c r="I622" i="1"/>
  <c r="I260" i="1"/>
  <c r="I806" i="1"/>
  <c r="I114" i="1"/>
  <c r="I725" i="1"/>
  <c r="I772" i="1"/>
  <c r="I550" i="1"/>
  <c r="I873" i="1"/>
  <c r="I371" i="1"/>
  <c r="I251" i="1"/>
  <c r="I61" i="1"/>
  <c r="I546" i="1"/>
  <c r="I370" i="1"/>
  <c r="I626" i="1"/>
  <c r="I104" i="1"/>
  <c r="I610" i="1"/>
  <c r="I551" i="1"/>
  <c r="I472" i="1"/>
  <c r="I307" i="1"/>
  <c r="I427" i="1"/>
  <c r="I823" i="1"/>
  <c r="I186" i="1"/>
  <c r="I316" i="1"/>
  <c r="I964" i="1"/>
  <c r="I199" i="1"/>
  <c r="I361" i="1"/>
  <c r="I80" i="1"/>
  <c r="I96" i="1"/>
  <c r="I274" i="1"/>
  <c r="I493" i="1"/>
  <c r="I572" i="1"/>
  <c r="I182" i="1"/>
  <c r="I33" i="1"/>
  <c r="I314" i="1"/>
  <c r="I633" i="1"/>
  <c r="I135" i="1"/>
  <c r="I705" i="1"/>
  <c r="I264" i="1"/>
  <c r="I834" i="1"/>
  <c r="I406" i="1"/>
  <c r="I473" i="1"/>
  <c r="I736" i="1"/>
  <c r="I910" i="1"/>
  <c r="I978" i="1"/>
  <c r="I585" i="1"/>
  <c r="I40" i="1"/>
  <c r="I248" i="1"/>
  <c r="I280" i="1"/>
  <c r="I9" i="1"/>
  <c r="I31" i="1"/>
  <c r="I468" i="1"/>
  <c r="I25" i="1"/>
  <c r="I221" i="1"/>
  <c r="I970" i="1"/>
  <c r="I850" i="1"/>
  <c r="I582" i="1"/>
  <c r="I876" i="1"/>
  <c r="I866" i="1"/>
  <c r="I824" i="1"/>
  <c r="I460" i="1"/>
  <c r="I737" i="1"/>
  <c r="I441" i="1"/>
  <c r="I966" i="1"/>
  <c r="I409" i="1"/>
  <c r="I858" i="1"/>
  <c r="I825" i="1"/>
  <c r="I181" i="1"/>
  <c r="I685" i="1"/>
  <c r="I671" i="1"/>
  <c r="I108" i="1"/>
  <c r="I378" i="1"/>
  <c r="I197" i="1"/>
  <c r="I266" i="1"/>
  <c r="I476" i="1"/>
  <c r="I228" i="1"/>
  <c r="I956" i="1"/>
  <c r="I126" i="1"/>
  <c r="I819" i="1"/>
  <c r="I576" i="1"/>
  <c r="I563" i="1"/>
  <c r="I884" i="1"/>
  <c r="I265" i="1"/>
  <c r="I364" i="1"/>
  <c r="I976" i="1"/>
  <c r="I115" i="1"/>
  <c r="I35" i="1"/>
  <c r="I967" i="1"/>
  <c r="I865" i="1"/>
  <c r="I50" i="1"/>
  <c r="I827" i="1"/>
  <c r="I315" i="1"/>
  <c r="I226" i="1"/>
  <c r="I759" i="1"/>
  <c r="I901" i="1"/>
  <c r="I355" i="1"/>
  <c r="I732" i="1"/>
  <c r="I497" i="1"/>
  <c r="I169" i="1"/>
  <c r="I179" i="1"/>
  <c r="I242" i="1"/>
  <c r="I612" i="1"/>
  <c r="I232" i="1"/>
  <c r="I240" i="1"/>
  <c r="I154" i="1"/>
  <c r="I171" i="1"/>
  <c r="I209" i="1"/>
  <c r="I522" i="1"/>
  <c r="I994" i="1"/>
  <c r="I690" i="1"/>
  <c r="I207" i="1"/>
  <c r="I333" i="1"/>
  <c r="I44" i="1"/>
  <c r="I245" i="1"/>
  <c r="I700" i="1"/>
  <c r="I293" i="1"/>
  <c r="I828" i="1"/>
  <c r="I672" i="1"/>
  <c r="I396" i="1"/>
  <c r="I716" i="1"/>
  <c r="I49" i="1"/>
  <c r="I911" i="1"/>
  <c r="I537" i="1"/>
  <c r="I926" i="1"/>
  <c r="I991" i="1"/>
  <c r="I534" i="1"/>
  <c r="I656" i="1"/>
  <c r="I848" i="1"/>
  <c r="I247" i="1"/>
  <c r="I447" i="1"/>
  <c r="I481" i="1"/>
  <c r="I718" i="1"/>
  <c r="I735" i="1"/>
  <c r="I504" i="1"/>
  <c r="I686" i="1"/>
  <c r="I881" i="1"/>
  <c r="I306" i="1"/>
  <c r="I496" i="1"/>
  <c r="I844" i="1"/>
  <c r="I760" i="1"/>
  <c r="I246" i="1"/>
  <c r="I428" i="1"/>
  <c r="I469" i="1"/>
  <c r="I282" i="1"/>
  <c r="I368" i="1"/>
  <c r="I110" i="1"/>
  <c r="I261" i="1"/>
  <c r="I818" i="1"/>
  <c r="I623" i="1"/>
  <c r="I254" i="1"/>
  <c r="I82" i="1"/>
  <c r="I18" i="1"/>
  <c r="I855" i="1"/>
  <c r="I763" i="1"/>
  <c r="I46" i="1"/>
  <c r="I75" i="1"/>
  <c r="I414" i="1"/>
  <c r="I74" i="1"/>
  <c r="I203" i="1"/>
  <c r="I629" i="1"/>
  <c r="I525" i="1"/>
  <c r="I287" i="1"/>
  <c r="I710" i="1"/>
  <c r="I746" i="1"/>
  <c r="I400" i="1"/>
  <c r="I184" i="1"/>
  <c r="I64" i="1"/>
  <c r="I495" i="1"/>
  <c r="I116" i="1"/>
  <c r="I766" i="1"/>
  <c r="I788" i="1"/>
  <c r="I375" i="1"/>
  <c r="I367" i="1"/>
  <c r="I960" i="1"/>
  <c r="I758" i="1"/>
  <c r="I898" i="1"/>
  <c r="I780" i="1"/>
  <c r="I968" i="1"/>
  <c r="I562" i="1"/>
  <c r="I914" i="1"/>
  <c r="I822" i="1"/>
  <c r="I839" i="1"/>
  <c r="I980" i="1"/>
  <c r="I176" i="1"/>
  <c r="I99" i="1"/>
  <c r="I508" i="1"/>
  <c r="I689" i="1"/>
  <c r="I249" i="1"/>
  <c r="I588" i="1"/>
  <c r="I451" i="1"/>
  <c r="I549" i="1"/>
  <c r="I103" i="1"/>
  <c r="I216" i="1"/>
  <c r="I681" i="1"/>
  <c r="I593" i="1"/>
  <c r="I3" i="1"/>
  <c r="I438" i="1"/>
  <c r="I279" i="1"/>
  <c r="I820" i="1"/>
  <c r="I953" i="1"/>
  <c r="I957" i="1"/>
  <c r="I744" i="1"/>
  <c r="I743" i="1"/>
  <c r="I808" i="1"/>
  <c r="I795" i="1"/>
  <c r="I296" i="1"/>
  <c r="I303" i="1"/>
  <c r="I349" i="1"/>
  <c r="I84" i="1"/>
  <c r="I403" i="1"/>
  <c r="I374" i="1"/>
  <c r="I366" i="1"/>
  <c r="I291" i="1"/>
  <c r="I714" i="1"/>
  <c r="I655" i="1"/>
  <c r="I877" i="1"/>
  <c r="I6" i="1"/>
  <c r="I860" i="1"/>
  <c r="I81" i="1"/>
  <c r="I954" i="1"/>
  <c r="I503" i="1"/>
  <c r="I511" i="1"/>
  <c r="I137" i="1"/>
  <c r="I350" i="1"/>
  <c r="I187" i="1"/>
  <c r="I933" i="1"/>
  <c r="I541" i="1"/>
  <c r="I589" i="1"/>
  <c r="I998" i="1"/>
  <c r="I158" i="1"/>
  <c r="I979" i="1"/>
  <c r="I310" i="1"/>
  <c r="I178" i="1"/>
  <c r="I838" i="1"/>
  <c r="I311" i="1"/>
  <c r="I388" i="1"/>
  <c r="I233" i="1"/>
  <c r="I268" i="1"/>
  <c r="I813" i="1"/>
  <c r="I665" i="1"/>
  <c r="I627" i="1"/>
  <c r="I879" i="1"/>
  <c r="I995" i="1"/>
  <c r="I78" i="1"/>
  <c r="I163" i="1"/>
  <c r="I636" i="1"/>
  <c r="I92" i="1"/>
  <c r="I204" i="1"/>
  <c r="I590" i="1"/>
  <c r="I639" i="1"/>
  <c r="I29" i="1"/>
  <c r="I341" i="1"/>
  <c r="I530" i="1"/>
  <c r="I781" i="1"/>
  <c r="I483" i="1"/>
  <c r="I946" i="1"/>
  <c r="I662" i="1"/>
  <c r="I592" i="1"/>
  <c r="I448" i="1"/>
  <c r="I305" i="1"/>
  <c r="I434" i="1"/>
  <c r="I174" i="1"/>
  <c r="I635" i="1"/>
  <c r="I286" i="1"/>
  <c r="I679" i="1"/>
  <c r="I566" i="1"/>
  <c r="I526" i="1"/>
  <c r="I696" i="1"/>
  <c r="I527" i="1"/>
  <c r="I701" i="1"/>
  <c r="I343" i="1"/>
  <c r="I965" i="1"/>
  <c r="I416" i="1"/>
  <c r="I888" i="1"/>
  <c r="I984" i="1"/>
  <c r="I962" i="1"/>
  <c r="I405" i="1"/>
  <c r="I683" i="1"/>
  <c r="I34" i="1"/>
  <c r="I771" i="1"/>
  <c r="I801" i="1"/>
  <c r="I117" i="1"/>
  <c r="I992" i="1"/>
  <c r="I118" i="1"/>
  <c r="I790" i="1"/>
  <c r="I653" i="1"/>
  <c r="I648" i="1"/>
  <c r="I547" i="1"/>
  <c r="I728" i="1"/>
  <c r="I255" i="1"/>
  <c r="I14" i="1"/>
  <c r="I407" i="1"/>
  <c r="I136" i="1"/>
  <c r="I837" i="1"/>
  <c r="I56" i="1"/>
  <c r="I872" i="1"/>
  <c r="I461" i="1"/>
  <c r="I733" i="1"/>
  <c r="I694" i="1"/>
  <c r="I431" i="1"/>
  <c r="I327" i="1"/>
  <c r="I283" i="1"/>
  <c r="I532" i="1"/>
  <c r="I53" i="1"/>
  <c r="I734" i="1"/>
  <c r="I816" i="1"/>
  <c r="I506" i="1"/>
  <c r="I754" i="1"/>
  <c r="I63" i="1"/>
  <c r="I647" i="1"/>
  <c r="I155" i="1"/>
  <c r="I225" i="1"/>
  <c r="I573" i="1"/>
  <c r="I323" i="1"/>
  <c r="I299" i="1"/>
  <c r="I342" i="1"/>
  <c r="I213" i="1"/>
  <c r="I533" i="1"/>
  <c r="I140" i="1"/>
  <c r="I180" i="1"/>
  <c r="I278" i="1"/>
  <c r="I338" i="1"/>
  <c r="I682" i="1"/>
  <c r="I66" i="1"/>
  <c r="I241" i="1"/>
  <c r="I290" i="1"/>
  <c r="I664" i="1"/>
  <c r="I554" i="1"/>
  <c r="I223" i="1"/>
  <c r="I707" i="1"/>
  <c r="I846" i="1"/>
  <c r="I529" i="1"/>
  <c r="I789" i="1"/>
  <c r="I598" i="1"/>
  <c r="I161" i="1"/>
  <c r="I166" i="1"/>
  <c r="I720" i="1"/>
  <c r="I842" i="1"/>
  <c r="I482" i="1"/>
  <c r="I691" i="1"/>
  <c r="I133" i="1"/>
  <c r="I561" i="1"/>
  <c r="I581" i="1"/>
  <c r="I210" i="1"/>
  <c r="I491" i="1"/>
  <c r="I143" i="1"/>
  <c r="I521" i="1"/>
  <c r="I243" i="1"/>
  <c r="I857" i="1"/>
  <c r="I458" i="1"/>
  <c r="I413" i="1"/>
  <c r="I30" i="1"/>
  <c r="I863" i="1"/>
  <c r="I782" i="1"/>
  <c r="I805" i="1"/>
  <c r="I284" i="1"/>
  <c r="I73" i="1"/>
  <c r="I465" i="1"/>
  <c r="I971" i="1"/>
  <c r="I833" i="1"/>
  <c r="I236" i="1"/>
  <c r="I799" i="1"/>
  <c r="I940" i="1"/>
  <c r="I575" i="1"/>
  <c r="I519" i="1"/>
  <c r="I510" i="1"/>
  <c r="I22" i="1"/>
  <c r="I932" i="1"/>
  <c r="I149" i="1"/>
  <c r="I26" i="1"/>
  <c r="I429" i="1"/>
  <c r="I97" i="1"/>
  <c r="I993" i="1"/>
  <c r="I765" i="1"/>
  <c r="I774" i="1"/>
  <c r="I856" i="1"/>
  <c r="I477" i="1"/>
  <c r="I637" i="1"/>
  <c r="I337" i="1"/>
  <c r="I48" i="1"/>
  <c r="I786" i="1"/>
  <c r="I892" i="1"/>
  <c r="I134" i="1"/>
  <c r="I437" i="1"/>
  <c r="I539" i="1"/>
  <c r="I930" i="1"/>
  <c r="I120" i="1"/>
  <c r="I887" i="1"/>
  <c r="I457" i="1"/>
  <c r="I512" i="1"/>
  <c r="I963" i="1"/>
  <c r="I586" i="1"/>
  <c r="I605" i="1"/>
  <c r="I230" i="1"/>
  <c r="I113" i="1"/>
  <c r="I643" i="1"/>
  <c r="I257" i="1"/>
  <c r="I611" i="1"/>
  <c r="I150" i="1"/>
  <c r="I167" i="1"/>
  <c r="I673" i="1"/>
  <c r="I391" i="1"/>
  <c r="I76" i="1"/>
  <c r="I196" i="1"/>
  <c r="I706" i="1"/>
  <c r="I339" i="1"/>
  <c r="I453" i="1"/>
  <c r="I677" i="1"/>
  <c r="I439" i="1"/>
  <c r="I267" i="1"/>
  <c r="I421" i="1"/>
  <c r="I356" i="1"/>
  <c r="I72" i="1"/>
  <c r="I335" i="1"/>
  <c r="I796" i="1"/>
  <c r="I826" i="1"/>
  <c r="I654" i="1"/>
  <c r="I959" i="1"/>
  <c r="I424" i="1"/>
  <c r="I353" i="1"/>
  <c r="I244" i="1"/>
  <c r="I708" i="1"/>
  <c r="I24" i="1"/>
  <c r="I895" i="1"/>
  <c r="I604" i="1"/>
  <c r="I422" i="1"/>
  <c r="I146" i="1"/>
  <c r="I397" i="1"/>
  <c r="I817" i="1"/>
  <c r="I87" i="1"/>
  <c r="I609" i="1"/>
  <c r="I4" i="1"/>
  <c r="I410" i="1"/>
  <c r="I309" i="1"/>
  <c r="I86" i="1"/>
  <c r="I851" i="1"/>
  <c r="I466" i="1"/>
  <c r="I330" i="1"/>
  <c r="I697" i="1"/>
  <c r="I726" i="1"/>
  <c r="I205" i="1"/>
  <c r="I776" i="1"/>
  <c r="I145" i="1"/>
  <c r="I739" i="1"/>
  <c r="I969" i="1"/>
  <c r="I168" i="1"/>
  <c r="I275" i="1"/>
  <c r="I560" i="1"/>
  <c r="I224" i="1"/>
  <c r="I565" i="1"/>
  <c r="I840" i="1"/>
  <c r="I514" i="1"/>
  <c r="I614" i="1"/>
  <c r="I859" i="1"/>
  <c r="I39" i="1"/>
  <c r="I55" i="1"/>
  <c r="I463" i="1"/>
  <c r="I785" i="1"/>
  <c r="I693" i="1"/>
  <c r="I711" i="1"/>
  <c r="I843" i="1"/>
  <c r="I106" i="1"/>
  <c r="I981" i="1"/>
  <c r="I58" i="1"/>
  <c r="I300" i="1"/>
  <c r="I62" i="1"/>
  <c r="I107" i="1"/>
  <c r="I644" i="1"/>
  <c r="I523" i="1"/>
  <c r="I985" i="1"/>
  <c r="I259" i="1"/>
  <c r="I387" i="1"/>
  <c r="I587" i="1"/>
  <c r="I712" i="1"/>
  <c r="I122" i="1"/>
  <c r="I164" i="1"/>
  <c r="I538" i="1"/>
  <c r="I684" i="1"/>
  <c r="I37" i="1"/>
  <c r="I77" i="1"/>
  <c r="I36" i="1"/>
  <c r="I556" i="1"/>
  <c r="I630" i="1"/>
  <c r="I214" i="1"/>
  <c r="I986" i="1"/>
  <c r="I699" i="1"/>
  <c r="I721" i="1"/>
  <c r="I836" i="1"/>
  <c r="I923" i="1"/>
  <c r="I498" i="1"/>
  <c r="I102" i="1"/>
  <c r="I152" i="1"/>
  <c r="I752" i="1"/>
  <c r="I802" i="1"/>
  <c r="I852" i="1"/>
  <c r="I832" i="1"/>
  <c r="I273" i="1"/>
  <c r="I938" i="1"/>
  <c r="I905" i="1"/>
  <c r="I52" i="1"/>
  <c r="I202" i="1"/>
  <c r="I402" i="1"/>
  <c r="I652" i="1"/>
  <c r="I902" i="1"/>
  <c r="I740" i="1"/>
  <c r="I544" i="1"/>
  <c r="I172" i="1"/>
  <c r="I252" i="1"/>
  <c r="I702" i="1"/>
  <c r="I624" i="1"/>
  <c r="I131" i="1"/>
  <c r="I138" i="1"/>
  <c r="I206" i="1"/>
  <c r="I601" i="1"/>
  <c r="I217" i="1"/>
  <c r="I452" i="1"/>
  <c r="I552" i="1"/>
  <c r="I723" i="1"/>
  <c r="I961" i="1"/>
  <c r="I302" i="1"/>
  <c r="I352" i="1"/>
  <c r="I602" i="1"/>
  <c r="I952" i="1"/>
  <c r="I897" i="1"/>
  <c r="I520" i="1"/>
  <c r="I596" i="1"/>
  <c r="I393" i="1"/>
  <c r="I308" i="1"/>
  <c r="I659" i="1"/>
  <c r="I222" i="1"/>
  <c r="I200" i="1"/>
  <c r="I322" i="1"/>
  <c r="I294" i="1"/>
  <c r="I948" i="1"/>
  <c r="I379" i="1"/>
  <c r="I777" i="1"/>
  <c r="I173" i="1"/>
  <c r="I425" i="1"/>
  <c r="I238" i="1"/>
  <c r="I417" i="1"/>
  <c r="I531" i="1"/>
  <c r="I390" i="1"/>
  <c r="I640" i="1"/>
  <c r="I360" i="1"/>
  <c r="I65" i="1"/>
  <c r="I906" i="1"/>
  <c r="I564" i="1"/>
  <c r="I594" i="1"/>
  <c r="I745" i="1"/>
  <c r="I943" i="1"/>
  <c r="I376" i="1"/>
  <c r="I488" i="1"/>
  <c r="I613" i="1"/>
  <c r="I507" i="1"/>
  <c r="I380" i="1"/>
  <c r="I797" i="1"/>
  <c r="I347" i="1"/>
  <c r="I112" i="1"/>
  <c r="I536" i="1"/>
  <c r="I320" i="1"/>
  <c r="I545" i="1"/>
  <c r="I295" i="1"/>
  <c r="I484" i="1"/>
  <c r="I642" i="1"/>
  <c r="I436" i="1"/>
  <c r="I580" i="1"/>
  <c r="I148" i="1"/>
  <c r="I288" i="1"/>
  <c r="I730" i="1"/>
  <c r="I680" i="1"/>
  <c r="I928" i="1"/>
  <c r="I125" i="1"/>
  <c r="I285" i="1"/>
  <c r="I579" i="1"/>
  <c r="I369" i="1"/>
  <c r="I958" i="1"/>
  <c r="I319" i="1"/>
  <c r="I912" i="1"/>
  <c r="I10" i="1"/>
  <c r="I194" i="1"/>
  <c r="I909" i="1"/>
  <c r="I713" i="1"/>
  <c r="I312" i="1"/>
  <c r="I670" i="1"/>
  <c r="I141" i="1"/>
  <c r="I8" i="1"/>
  <c r="I211" i="1"/>
  <c r="I975" i="1"/>
  <c r="I516" i="1"/>
  <c r="I331" i="1"/>
  <c r="I258" i="1"/>
  <c r="I191" i="1"/>
  <c r="I871" i="1"/>
  <c r="I500" i="1"/>
  <c r="I494" i="1"/>
  <c r="I513" i="1"/>
  <c r="I71" i="1"/>
  <c r="I325" i="1"/>
  <c r="I543" i="1"/>
  <c r="I449" i="1"/>
  <c r="I717" i="1"/>
  <c r="I105" i="1"/>
  <c r="I443" i="1"/>
  <c r="I878" i="1"/>
  <c r="I793" i="1"/>
  <c r="I177" i="1"/>
  <c r="I459" i="1"/>
  <c r="I949" i="1"/>
  <c r="I272" i="1"/>
  <c r="I899" i="1"/>
  <c r="I973" i="1"/>
  <c r="I621" i="1"/>
  <c r="I889" i="1"/>
  <c r="I478" i="1"/>
  <c r="I742" i="1"/>
  <c r="I747" i="1"/>
  <c r="I810" i="1"/>
  <c r="I792" i="1"/>
  <c r="I464" i="1"/>
  <c r="I845" i="1"/>
  <c r="I487" i="1"/>
  <c r="I768" i="1"/>
  <c r="I263" i="1"/>
  <c r="I170" i="1"/>
  <c r="I304" i="1"/>
  <c r="I188" i="1"/>
  <c r="I190" i="1"/>
  <c r="I276" i="1"/>
  <c r="I947" i="1"/>
  <c r="I524" i="1"/>
  <c r="I738" i="1"/>
  <c r="I666" i="1"/>
  <c r="I676" i="1"/>
  <c r="I100" i="1"/>
  <c r="I317" i="1"/>
  <c r="I794" i="1"/>
  <c r="I54" i="1"/>
  <c r="I499" i="1"/>
  <c r="I762" i="1"/>
  <c r="I348" i="1"/>
  <c r="I445" i="1"/>
  <c r="I354" i="1"/>
  <c r="I750" i="1"/>
  <c r="I861" i="1"/>
  <c r="I297" i="1"/>
  <c r="I412" i="1"/>
  <c r="I918" i="1"/>
  <c r="I358" i="1"/>
  <c r="I722" i="1"/>
  <c r="I791" i="1"/>
  <c r="I880" i="1"/>
  <c r="I85" i="1"/>
  <c r="I540" i="1"/>
  <c r="I193" i="1"/>
  <c r="I329" i="1"/>
  <c r="I128" i="1"/>
  <c r="I321" i="1"/>
  <c r="I208" i="1"/>
  <c r="I883" i="1"/>
  <c r="I474" i="1"/>
  <c r="I389" i="1"/>
  <c r="I515" i="1"/>
  <c r="I509" i="1"/>
  <c r="I982" i="1"/>
  <c r="I988" i="1"/>
  <c r="I404" i="1"/>
  <c r="I381" i="1"/>
  <c r="I426" i="1"/>
  <c r="I470" i="1"/>
  <c r="I23" i="1"/>
  <c r="I649" i="1"/>
  <c r="I237" i="1"/>
  <c r="I346" i="1"/>
  <c r="I658" i="1"/>
  <c r="I518" i="1"/>
  <c r="I634" i="1"/>
  <c r="I868" i="1"/>
  <c r="I675" i="1"/>
  <c r="I418" i="1"/>
  <c r="I555" i="1"/>
  <c r="I456" i="1"/>
  <c r="I568" i="1"/>
  <c r="I219" i="1"/>
  <c r="I68" i="1"/>
  <c r="I195" i="1"/>
  <c r="I929" i="1"/>
  <c r="I328" i="1"/>
  <c r="I411" i="1"/>
  <c r="I430" i="1"/>
  <c r="I79" i="1"/>
  <c r="I661" i="1"/>
  <c r="I17" i="1"/>
  <c r="I47" i="1"/>
  <c r="I501" i="1"/>
  <c r="I13" i="1"/>
  <c r="I28" i="1"/>
  <c r="I646" i="1"/>
  <c r="I93" i="1"/>
  <c r="I651" i="1"/>
  <c r="I21" i="1"/>
  <c r="I620" i="1"/>
  <c r="I779" i="1"/>
  <c r="I941" i="1"/>
  <c r="I773" i="1"/>
  <c r="I939" i="1"/>
  <c r="I727" i="1"/>
  <c r="I450" i="1"/>
  <c r="I915" i="1"/>
  <c r="I821" i="1"/>
  <c r="I783" i="1"/>
  <c r="I41" i="1"/>
  <c r="I807" i="1"/>
  <c r="I854" i="1"/>
  <c r="I831" i="1"/>
  <c r="I301" i="1"/>
  <c r="I129" i="1"/>
  <c r="I11" i="1"/>
  <c r="I584" i="1"/>
  <c r="I990" i="1"/>
  <c r="I900" i="1"/>
  <c r="I996" i="1"/>
  <c r="I159" i="1"/>
  <c r="I485" i="1"/>
  <c r="I351" i="1"/>
  <c r="I201" i="1"/>
  <c r="I345" i="1"/>
  <c r="I253" i="1"/>
  <c r="I704" i="1"/>
  <c r="I435" i="1"/>
  <c r="I663" i="1"/>
  <c r="I479" i="1"/>
  <c r="I574" i="1"/>
  <c r="I292" i="1"/>
  <c r="I377" i="1"/>
  <c r="I798" i="1"/>
  <c r="I298" i="1"/>
  <c r="I419" i="1"/>
  <c r="I517" i="1"/>
  <c r="I674" i="1"/>
  <c r="I641" i="1"/>
  <c r="I455" i="1"/>
  <c r="I1001" i="1"/>
  <c r="I1000" i="1"/>
  <c r="I769" i="1"/>
  <c r="I420" i="1"/>
  <c r="I916" i="1"/>
  <c r="I919" i="1"/>
  <c r="I553" i="1"/>
  <c r="I921" i="1"/>
  <c r="I156" i="1"/>
  <c r="I357" i="1"/>
  <c r="I5" i="1"/>
  <c r="I698" i="1"/>
  <c r="I111" i="1"/>
  <c r="I955" i="1"/>
  <c r="I660" i="1"/>
  <c r="I130" i="1"/>
  <c r="I95" i="1"/>
  <c r="I999" i="1"/>
  <c r="I972" i="1"/>
  <c r="I741" i="1"/>
  <c r="I183" i="1"/>
  <c r="I89" i="1"/>
  <c r="I415" i="1"/>
  <c r="I942" i="1"/>
  <c r="I632" i="1"/>
  <c r="I811" i="1"/>
  <c r="I577" i="1"/>
  <c r="I950" i="1"/>
  <c r="I650" i="1"/>
  <c r="I198" i="1"/>
  <c r="I454" i="1"/>
  <c r="I384" i="1"/>
  <c r="I401" i="1"/>
  <c r="I695" i="1"/>
  <c r="I423" i="1"/>
  <c r="I583" i="1"/>
  <c r="I668" i="1"/>
  <c r="I886" i="1"/>
  <c r="I153" i="1"/>
  <c r="I124" i="1"/>
  <c r="I638" i="1"/>
  <c r="I631" i="1"/>
  <c r="I944" i="1"/>
  <c r="I591" i="1"/>
  <c r="I578" i="1"/>
  <c r="I157" i="1"/>
  <c r="I778" i="1"/>
  <c r="I394" i="1"/>
  <c r="I344" i="1"/>
  <c r="I318" i="1"/>
  <c r="I16" i="1"/>
  <c r="I20" i="1"/>
  <c r="I987" i="1"/>
  <c r="I212" i="1"/>
  <c r="I687" i="1"/>
  <c r="I432" i="1"/>
  <c r="I373" i="1"/>
  <c r="I761" i="1"/>
  <c r="I192" i="1"/>
  <c r="I830" i="1"/>
  <c r="I1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3" i="8" l="1"/>
  <c r="I3" i="8" s="1"/>
  <c r="G14" i="8"/>
  <c r="H14" i="8" s="1"/>
  <c r="G13" i="8"/>
  <c r="H13" i="8" s="1"/>
  <c r="G12" i="8"/>
  <c r="J12" i="8" s="1"/>
  <c r="G11" i="8"/>
  <c r="H11" i="8" s="1"/>
  <c r="G10" i="8"/>
  <c r="J10" i="8" s="1"/>
  <c r="G9" i="8"/>
  <c r="J9" i="8" s="1"/>
  <c r="G8" i="8"/>
  <c r="H8" i="8" s="1"/>
  <c r="G7" i="8"/>
  <c r="H7" i="8" s="1"/>
  <c r="G6" i="8"/>
  <c r="J6" i="8" s="1"/>
  <c r="G5" i="8"/>
  <c r="H5" i="8" s="1"/>
  <c r="G4" i="8"/>
  <c r="H4" i="8" s="1"/>
  <c r="I11" i="8" l="1"/>
  <c r="I10" i="8"/>
  <c r="J14" i="8"/>
  <c r="I7" i="8"/>
  <c r="H10" i="8"/>
  <c r="H6" i="8"/>
  <c r="J7" i="8"/>
  <c r="I14" i="8"/>
  <c r="I9" i="8"/>
  <c r="J11" i="8"/>
  <c r="H9" i="8"/>
  <c r="I6" i="8"/>
  <c r="J13" i="8"/>
  <c r="J4" i="8"/>
  <c r="I4" i="8"/>
  <c r="J3" i="8"/>
  <c r="J5" i="8"/>
  <c r="J8" i="8"/>
  <c r="I12" i="8"/>
  <c r="I5" i="8"/>
  <c r="I8" i="8"/>
  <c r="H12" i="8"/>
  <c r="H3" i="8"/>
  <c r="I13" i="8"/>
</calcChain>
</file>

<file path=xl/sharedStrings.xml><?xml version="1.0" encoding="utf-8"?>
<sst xmlns="http://schemas.openxmlformats.org/spreadsheetml/2006/main" count="7108" uniqueCount="2151">
  <si>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</si>
  <si>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</si>
  <si>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</si>
  <si>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</si>
  <si>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</si>
  <si>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</si>
  <si>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</si>
  <si>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</si>
  <si>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</si>
  <si>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</si>
  <si>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</si>
  <si>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</si>
  <si>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</si>
  <si>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</si>
  <si>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</si>
  <si>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</si>
  <si>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</si>
  <si>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</si>
  <si>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</si>
  <si>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</si>
  <si>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</si>
  <si>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</si>
  <si>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</si>
  <si>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</si>
  <si>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</si>
  <si>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</si>
  <si>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</si>
  <si>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</si>
  <si>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</si>
  <si>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</si>
  <si>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</si>
  <si>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</si>
  <si>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</si>
  <si>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</si>
  <si>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</si>
  <si>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</si>
  <si>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</si>
  <si>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</si>
  <si>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</si>
  <si>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</si>
  <si>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</si>
  <si>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</si>
  <si>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</si>
  <si>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</si>
  <si>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</si>
  <si>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</si>
  <si>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</si>
  <si>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</si>
  <si>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</si>
  <si>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</si>
  <si>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</si>
  <si>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</si>
  <si>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</si>
  <si>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</si>
  <si>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</si>
  <si>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</si>
  <si>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</si>
  <si>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</si>
  <si>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</si>
  <si>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</si>
  <si>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</si>
  <si>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</si>
  <si>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</si>
  <si>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</si>
  <si>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</si>
  <si>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</si>
  <si>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</si>
  <si>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</si>
  <si>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</si>
  <si>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</si>
  <si>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</si>
  <si>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</si>
  <si>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</si>
  <si>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</si>
  <si>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</si>
  <si>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</si>
  <si>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</si>
  <si>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</si>
  <si>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</si>
  <si>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</si>
  <si>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</si>
  <si>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</si>
  <si>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</si>
  <si>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</si>
  <si>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</si>
  <si>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</si>
  <si>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</si>
  <si>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</si>
  <si>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</si>
  <si>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</si>
  <si>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</si>
  <si>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</si>
  <si>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</si>
  <si>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</si>
  <si>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</si>
  <si>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</si>
  <si>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</si>
  <si>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</si>
  <si>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</si>
  <si>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</si>
  <si>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</si>
  <si>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</si>
  <si>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</si>
  <si>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</si>
  <si>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</si>
  <si>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</si>
  <si>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</si>
  <si>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</si>
  <si>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</si>
  <si>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</si>
  <si>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</si>
  <si>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</si>
  <si>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</si>
  <si>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</si>
  <si>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</si>
  <si>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</si>
  <si>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</si>
  <si>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</si>
  <si>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</si>
  <si>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</si>
  <si>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</si>
  <si>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</si>
  <si>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</si>
  <si>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</si>
  <si>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</si>
  <si>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</si>
  <si>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</si>
  <si>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</si>
  <si>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</si>
  <si>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</si>
  <si>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</si>
  <si>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</si>
  <si>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</si>
  <si>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</si>
  <si>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</si>
  <si>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</si>
  <si>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</si>
  <si>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</si>
  <si>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</si>
  <si>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</si>
  <si>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</si>
  <si>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</si>
  <si>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</si>
  <si>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</si>
  <si>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</si>
  <si>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</si>
  <si>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</si>
  <si>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</si>
  <si>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</si>
  <si>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</si>
  <si>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</si>
  <si>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</si>
  <si>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</si>
  <si>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</si>
  <si>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</si>
  <si>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</si>
  <si>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</si>
  <si>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</si>
  <si>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</si>
  <si>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</si>
  <si>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</si>
  <si>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</si>
  <si>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</si>
  <si>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</si>
  <si>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</si>
  <si>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</si>
  <si>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</si>
  <si>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</si>
  <si>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</si>
  <si>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</si>
  <si>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</si>
  <si>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</si>
  <si>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</si>
  <si>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</si>
  <si>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</si>
  <si>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</si>
  <si>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</si>
  <si>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</si>
  <si>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</si>
  <si>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</si>
  <si>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</si>
  <si>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</si>
  <si>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</si>
  <si>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</si>
  <si>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</si>
  <si>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</si>
  <si>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</si>
  <si>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</si>
  <si>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</si>
  <si>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</si>
  <si>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</si>
  <si>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</si>
  <si>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</si>
  <si>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</si>
  <si>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</si>
  <si>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</si>
  <si>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</si>
  <si>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</si>
  <si>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</si>
  <si>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</si>
  <si>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</si>
  <si>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</si>
  <si>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</si>
  <si>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</si>
  <si>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</si>
  <si>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</si>
  <si>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</si>
  <si>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</si>
  <si>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</si>
  <si>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</si>
  <si>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</si>
  <si>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</si>
  <si>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</si>
  <si>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</si>
  <si>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</si>
  <si>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</si>
  <si>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</si>
  <si>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</si>
  <si>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</si>
  <si>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</si>
  <si>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</si>
  <si>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</si>
  <si>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</si>
  <si>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</si>
  <si>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</si>
  <si>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</si>
  <si>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</si>
  <si>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</si>
  <si>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</si>
  <si>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</si>
  <si>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</si>
  <si>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</si>
  <si>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</si>
  <si>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</si>
  <si>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</si>
  <si>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</si>
  <si>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</si>
  <si>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</si>
  <si>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</si>
  <si>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</si>
  <si>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</si>
  <si>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</si>
  <si>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</si>
  <si>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</si>
  <si>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</si>
  <si>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</si>
  <si>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</si>
  <si>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</si>
  <si>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</si>
  <si>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</si>
  <si>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</si>
  <si>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</si>
  <si>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</si>
  <si>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</si>
  <si>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</si>
  <si>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</si>
  <si>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</si>
  <si>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</si>
  <si>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</si>
  <si>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</si>
  <si>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</si>
  <si>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</si>
  <si>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</si>
  <si>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</si>
  <si>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</si>
  <si>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</si>
  <si>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</si>
  <si>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</si>
  <si>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</si>
  <si>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</si>
  <si>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</si>
  <si>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</si>
  <si>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</si>
  <si>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</si>
  <si>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</si>
  <si>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</si>
  <si>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</si>
  <si>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</si>
  <si>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</si>
  <si>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</si>
  <si>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</si>
  <si>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</si>
  <si>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</si>
  <si>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</si>
  <si>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</si>
  <si>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</si>
  <si>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</si>
  <si>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</si>
  <si>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</si>
  <si>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</si>
  <si>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</si>
  <si>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</si>
  <si>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</si>
  <si>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</si>
  <si>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</si>
  <si>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</si>
  <si>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</si>
  <si>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</si>
  <si>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</si>
  <si>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</si>
  <si>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</si>
  <si>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</si>
  <si>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</si>
  <si>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</si>
  <si>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</si>
  <si>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</si>
  <si>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</si>
  <si>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</si>
  <si>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</si>
  <si>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</si>
  <si>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</si>
  <si>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</si>
  <si>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</si>
  <si>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</si>
  <si>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</si>
  <si>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</si>
  <si>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</si>
  <si>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</si>
  <si>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</si>
  <si>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</si>
  <si>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</si>
  <si>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</si>
  <si>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</si>
  <si>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</si>
  <si>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</si>
  <si>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</si>
  <si>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</si>
  <si>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</si>
  <si>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</si>
  <si>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</si>
  <si>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</si>
  <si>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</si>
  <si>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</si>
  <si>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</si>
  <si>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</si>
  <si>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</si>
  <si>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</si>
  <si>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</si>
  <si>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</si>
  <si>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</si>
  <si>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</si>
  <si>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</si>
  <si>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</si>
  <si>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</si>
  <si>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</si>
  <si>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</si>
  <si>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</si>
  <si>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</si>
  <si>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</si>
  <si>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</si>
  <si>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</si>
  <si>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</si>
  <si>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</si>
  <si>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</si>
  <si>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</si>
  <si>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</si>
  <si>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</si>
  <si>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</si>
  <si>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</si>
  <si>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</si>
  <si>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</si>
  <si>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</si>
  <si>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</si>
  <si>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</si>
  <si>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</si>
  <si>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</si>
  <si>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</si>
  <si>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</si>
  <si>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</si>
  <si>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</si>
  <si>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</si>
  <si>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</si>
  <si>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</si>
  <si>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</si>
  <si>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</si>
  <si>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</si>
  <si>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</si>
  <si>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</si>
  <si>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</si>
  <si>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</si>
  <si>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</si>
  <si>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</si>
  <si>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</si>
  <si>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</si>
  <si>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</si>
  <si>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</si>
  <si>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</si>
  <si>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</si>
  <si>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</si>
  <si>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</si>
  <si>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</si>
  <si>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</si>
  <si>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</si>
  <si>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</si>
  <si>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</si>
  <si>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</si>
  <si>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</si>
  <si>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</si>
  <si>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</si>
  <si>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</si>
  <si>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</si>
  <si>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</si>
  <si>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</si>
  <si>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</si>
  <si>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</si>
  <si>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</si>
  <si>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</si>
  <si>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</si>
  <si>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</si>
  <si>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</si>
  <si>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</si>
  <si>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</si>
  <si>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</si>
  <si>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</si>
  <si>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</si>
  <si>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</si>
  <si>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</si>
  <si>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</si>
  <si>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</si>
  <si>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</si>
  <si>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</si>
  <si>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</si>
  <si>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</si>
  <si>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</si>
  <si>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</si>
  <si>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</si>
  <si>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</si>
  <si>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</si>
  <si>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</si>
  <si>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</si>
  <si>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</si>
  <si>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</si>
  <si>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</si>
  <si>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</si>
  <si>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</si>
  <si>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</si>
  <si>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</si>
  <si>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</si>
  <si>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</si>
  <si>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</si>
  <si>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</si>
  <si>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</si>
  <si>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</si>
  <si>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</si>
  <si>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</si>
  <si>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</si>
  <si>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</si>
  <si>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</si>
  <si>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</si>
  <si>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</si>
  <si>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</si>
  <si>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</si>
  <si>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</si>
  <si>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</si>
  <si>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</si>
  <si>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</si>
  <si>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</si>
  <si>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</si>
  <si>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</si>
  <si>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</si>
  <si>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</si>
  <si>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</si>
  <si>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</si>
  <si>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</si>
  <si>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</si>
  <si>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</si>
  <si>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</si>
  <si>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</si>
  <si>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</si>
  <si>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</si>
  <si>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</si>
  <si>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</si>
  <si>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</si>
  <si>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</si>
  <si>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</si>
  <si>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</si>
  <si>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</si>
  <si>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</si>
  <si>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</si>
  <si>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</si>
  <si>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</si>
  <si>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</si>
  <si>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</si>
  <si>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</si>
  <si>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</si>
  <si>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</si>
  <si>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</si>
  <si>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</si>
  <si>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</si>
  <si>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</si>
  <si>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</si>
  <si>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</si>
  <si>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</si>
  <si>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</si>
  <si>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</si>
  <si>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</si>
  <si>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</si>
  <si>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</si>
  <si>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</si>
  <si>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</si>
  <si>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</si>
  <si>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</si>
  <si>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</si>
  <si>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</si>
  <si>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</si>
  <si>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</si>
  <si>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</si>
  <si>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</si>
  <si>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</si>
  <si>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</si>
  <si>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</si>
  <si>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</si>
  <si>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</si>
  <si>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</si>
  <si>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</si>
  <si>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</si>
  <si>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</si>
  <si>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</si>
  <si>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</si>
  <si>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</si>
  <si>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</si>
  <si>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</si>
  <si>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</si>
  <si>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</si>
  <si>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</si>
  <si>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</si>
  <si>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</si>
  <si>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</si>
  <si>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</si>
  <si>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</si>
  <si>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</si>
  <si>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</si>
  <si>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</si>
  <si>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</si>
  <si>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</si>
  <si>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</si>
  <si>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</si>
  <si>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</si>
  <si>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</si>
  <si>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</si>
  <si>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</si>
  <si>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</si>
  <si>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</si>
  <si>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</si>
  <si>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</si>
  <si>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</si>
  <si>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</si>
  <si>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</si>
  <si>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</si>
  <si>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</si>
  <si>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</si>
  <si>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</si>
  <si>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</si>
  <si>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</si>
  <si>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</si>
  <si>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</si>
  <si>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</si>
  <si>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</si>
  <si>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</si>
  <si>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</si>
  <si>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</si>
  <si>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</si>
  <si>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</si>
  <si>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</si>
  <si>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</si>
  <si>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</si>
  <si>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</si>
  <si>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</si>
  <si>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</si>
  <si>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</si>
  <si>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</si>
  <si>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</si>
  <si>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</si>
  <si>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</si>
  <si>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</si>
  <si>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</si>
  <si>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</si>
  <si>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</si>
  <si>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</si>
  <si>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</si>
  <si>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</si>
  <si>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</si>
  <si>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</si>
  <si>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</si>
  <si>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</si>
  <si>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</si>
  <si>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</si>
  <si>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</si>
  <si>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</si>
  <si>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</si>
  <si>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</si>
  <si>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</si>
  <si>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</si>
  <si>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</si>
  <si>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</si>
  <si>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</si>
  <si>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</si>
  <si>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</si>
  <si>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</si>
  <si>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</si>
  <si>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</si>
  <si>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</si>
  <si>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</si>
  <si>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</si>
  <si>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</si>
  <si>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</si>
  <si>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</si>
  <si>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</si>
  <si>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</si>
  <si>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</si>
  <si>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</si>
  <si>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</si>
  <si>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</si>
  <si>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</si>
  <si>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</si>
  <si>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</si>
  <si>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</si>
  <si>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</si>
  <si>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</si>
  <si>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</si>
  <si>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</si>
  <si>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</si>
  <si>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</si>
  <si>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</si>
  <si>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</si>
  <si>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</si>
  <si>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</si>
  <si>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</si>
  <si>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</si>
  <si>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</si>
  <si>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</si>
  <si>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</si>
  <si>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</si>
  <si>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</si>
  <si>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</si>
  <si>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</si>
  <si>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</si>
  <si>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</si>
  <si>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</si>
  <si>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</si>
  <si>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</si>
  <si>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</si>
  <si>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</si>
  <si>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</si>
  <si>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</si>
  <si>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</si>
  <si>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</si>
  <si>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</si>
  <si>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</si>
  <si>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</si>
  <si>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</si>
  <si>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</si>
  <si>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</si>
  <si>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</si>
  <si>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</si>
  <si>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</si>
  <si>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</si>
  <si>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</si>
  <si>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</si>
  <si>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</si>
  <si>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</si>
  <si>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</si>
  <si>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</si>
  <si>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</si>
  <si>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</si>
  <si>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</si>
  <si>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</si>
  <si>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</si>
  <si>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</si>
  <si>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</si>
  <si>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</si>
  <si>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</si>
  <si>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</si>
  <si>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</si>
  <si>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</si>
  <si>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</si>
  <si>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</si>
  <si>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</si>
  <si>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</si>
  <si>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</si>
  <si>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</si>
  <si>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</si>
  <si>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</si>
  <si>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</si>
  <si>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</si>
  <si>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</si>
  <si>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</si>
  <si>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</si>
  <si>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</si>
  <si>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</si>
  <si>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</si>
  <si>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</si>
  <si>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</si>
  <si>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</si>
  <si>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</si>
  <si>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</si>
  <si>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</si>
  <si>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</si>
  <si>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</si>
  <si>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</si>
  <si>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</si>
  <si>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</si>
  <si>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</si>
  <si>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</si>
  <si>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</si>
  <si>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</si>
  <si>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</si>
  <si>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</si>
  <si>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</si>
  <si>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</si>
  <si>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</si>
  <si>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</si>
  <si>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</si>
  <si>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</si>
  <si>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</si>
  <si>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</si>
  <si>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</si>
  <si>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</si>
  <si>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</si>
  <si>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</si>
  <si>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</si>
  <si>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</si>
  <si>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</si>
  <si>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</si>
  <si>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</si>
  <si>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</si>
  <si>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</si>
  <si>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</si>
  <si>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</si>
  <si>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</si>
  <si>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</si>
  <si>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</si>
  <si>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</si>
  <si>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</si>
  <si>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</si>
  <si>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</si>
  <si>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</si>
  <si>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</si>
  <si>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</si>
  <si>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</si>
  <si>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</si>
  <si>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</si>
  <si>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</si>
  <si>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</si>
  <si>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</si>
  <si>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</si>
  <si>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</si>
  <si>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</si>
  <si>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</si>
  <si>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</si>
  <si>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</si>
  <si>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</si>
  <si>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</si>
  <si>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</si>
  <si>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</si>
  <si>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</si>
  <si>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</si>
  <si>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</si>
  <si>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</si>
  <si>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</si>
  <si>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</si>
  <si>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</si>
  <si>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</si>
  <si>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</si>
  <si>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</si>
  <si>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</si>
  <si>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</si>
  <si>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</si>
  <si>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</si>
  <si>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</si>
  <si>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</si>
  <si>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</si>
  <si>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</si>
  <si>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</si>
  <si>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</si>
  <si>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</si>
  <si>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</si>
  <si>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</si>
  <si>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</si>
  <si>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</si>
  <si>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</si>
  <si>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</si>
  <si>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</si>
  <si>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</si>
  <si>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</si>
  <si>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</si>
  <si>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</si>
  <si>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</si>
  <si>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</si>
  <si>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</si>
  <si>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</si>
  <si>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</si>
  <si>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</si>
  <si>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</si>
  <si>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</si>
  <si>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</si>
  <si>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</si>
  <si>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</si>
  <si>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</si>
  <si>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</si>
  <si>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</si>
  <si>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</si>
  <si>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</si>
  <si>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</si>
  <si>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</si>
  <si>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</si>
  <si>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</si>
  <si>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</si>
  <si>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</si>
  <si>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</si>
  <si>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</si>
  <si>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</si>
  <si>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</si>
  <si>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</si>
  <si>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</si>
  <si>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</si>
  <si>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</si>
  <si>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</si>
  <si>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</si>
  <si>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</si>
  <si>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</si>
  <si>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</si>
  <si>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</si>
  <si>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</si>
  <si>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</si>
  <si>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</si>
  <si>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</si>
  <si>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</si>
  <si>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</si>
  <si>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</si>
  <si>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</si>
  <si>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</si>
  <si>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</si>
  <si>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</si>
  <si>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</si>
  <si>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</si>
  <si>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</si>
  <si>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</si>
  <si>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</si>
  <si>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</si>
  <si>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</si>
  <si>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</si>
  <si>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</si>
  <si>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</si>
  <si>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</si>
  <si>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</si>
  <si>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</si>
  <si>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</si>
  <si>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</si>
  <si>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</si>
  <si>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</si>
  <si>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</si>
  <si>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</si>
  <si>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</si>
  <si>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</si>
  <si>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</si>
  <si>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</si>
  <si>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</si>
  <si>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</si>
  <si>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</si>
  <si>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</si>
  <si>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</si>
  <si>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</si>
  <si>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</si>
  <si>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</si>
  <si>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</si>
  <si>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</si>
  <si>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</si>
  <si>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</si>
  <si>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</si>
  <si>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</si>
  <si>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</si>
  <si>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</si>
  <si>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</si>
  <si>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</si>
  <si>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</si>
  <si>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</si>
  <si>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</si>
  <si>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</si>
  <si>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</si>
  <si>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</si>
  <si>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</si>
  <si>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</si>
  <si>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</si>
  <si>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</si>
  <si>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</si>
  <si>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</si>
  <si>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</si>
  <si>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</si>
  <si>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</si>
  <si>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</si>
  <si>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</si>
  <si>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</si>
  <si>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</si>
  <si>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</si>
  <si>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</si>
  <si>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</si>
  <si>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</si>
  <si>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</si>
  <si>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</si>
  <si>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</si>
  <si>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</si>
  <si>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</si>
  <si>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</si>
  <si>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</si>
  <si>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</si>
  <si>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</si>
  <si>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</si>
  <si>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</si>
  <si>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</si>
  <si>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</si>
  <si>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</si>
  <si>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</si>
  <si>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</si>
  <si>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</si>
  <si>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</si>
  <si>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</si>
  <si>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</si>
  <si>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</si>
  <si>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</si>
  <si>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</si>
  <si>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</si>
  <si>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</si>
  <si>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</si>
  <si>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</si>
  <si>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</si>
  <si>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</si>
  <si>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</si>
  <si>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</si>
  <si>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</si>
  <si>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</si>
  <si>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</si>
  <si>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</si>
  <si>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</si>
  <si>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</si>
  <si>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</si>
  <si>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</si>
  <si>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</si>
  <si>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</si>
  <si>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</si>
  <si>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</si>
  <si>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</si>
  <si>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</si>
  <si>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</si>
  <si>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</si>
  <si>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</si>
  <si>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</si>
  <si>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</si>
  <si>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</si>
  <si>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</si>
  <si>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</si>
  <si>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</si>
  <si>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</si>
  <si>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</si>
  <si>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</si>
  <si>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</si>
  <si>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</si>
  <si>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</si>
  <si>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</si>
  <si>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</si>
  <si>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</si>
  <si>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</si>
  <si>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</si>
  <si>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</si>
  <si>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</si>
  <si>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</si>
  <si>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</si>
  <si>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</si>
  <si>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</si>
  <si>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</si>
  <si>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</si>
  <si>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</si>
  <si>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</si>
  <si>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</si>
  <si>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</si>
  <si>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</si>
  <si>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</si>
  <si>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</si>
  <si>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</si>
  <si>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</si>
  <si>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</si>
  <si>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</si>
  <si>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</si>
  <si>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</si>
  <si>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</si>
  <si>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</si>
  <si>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</si>
  <si>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</si>
  <si>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</si>
  <si>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</si>
  <si>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</si>
  <si>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</si>
  <si>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</si>
  <si>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</si>
  <si>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</si>
  <si>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</si>
  <si>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</si>
  <si>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</si>
  <si>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</si>
  <si>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</si>
  <si>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</si>
  <si>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</si>
  <si>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</si>
  <si>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</si>
  <si>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</si>
  <si>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</si>
  <si>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</si>
  <si>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</si>
  <si>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</si>
  <si>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</si>
  <si>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</si>
  <si>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</si>
  <si>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</si>
  <si>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</si>
  <si>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</si>
  <si>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</si>
  <si>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</si>
  <si>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</si>
  <si>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</si>
  <si>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</si>
  <si>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</si>
  <si>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</si>
  <si>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</si>
  <si>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</si>
  <si>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</si>
  <si>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</si>
  <si>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</si>
  <si>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</si>
  <si>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</si>
  <si>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</si>
  <si>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</si>
  <si>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</si>
  <si>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</si>
  <si>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</si>
  <si>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</si>
  <si>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</si>
  <si>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</si>
  <si>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</si>
  <si>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</si>
  <si>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</si>
  <si>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</si>
  <si>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</si>
  <si>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</si>
  <si>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</si>
  <si>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</si>
  <si>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</si>
  <si>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</si>
  <si>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</si>
  <si>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</si>
  <si>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</si>
  <si>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</si>
  <si>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</si>
  <si>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</si>
  <si>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</si>
  <si>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</si>
  <si>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</si>
  <si>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</si>
  <si>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</si>
  <si>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</si>
  <si>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</si>
  <si>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</si>
  <si>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</si>
  <si>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</si>
  <si>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</si>
  <si>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</si>
  <si>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</si>
  <si>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</si>
  <si>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</si>
  <si>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</si>
  <si>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</si>
  <si>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</si>
  <si>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</si>
  <si>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</si>
  <si>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</si>
  <si>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</si>
  <si>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</si>
  <si>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</si>
  <si>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</si>
  <si>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</si>
  <si>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</si>
  <si>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</si>
  <si>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</si>
  <si>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</si>
  <si>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</si>
  <si>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</si>
  <si>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</si>
  <si>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</si>
  <si>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</si>
  <si>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</si>
  <si>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</si>
  <si>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</si>
  <si>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</si>
  <si>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</si>
  <si>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</si>
  <si>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</si>
  <si>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</si>
  <si>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</si>
  <si>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</si>
  <si>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</si>
  <si>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</si>
  <si>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</si>
  <si>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</si>
  <si>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</si>
  <si>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</si>
  <si>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</si>
  <si>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</si>
  <si>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</si>
  <si>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</si>
  <si>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</si>
  <si>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</si>
  <si>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</si>
  <si>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</si>
  <si>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</si>
  <si>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</si>
  <si>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</si>
  <si>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</si>
  <si>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</si>
  <si>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</si>
  <si>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</si>
  <si>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</si>
  <si>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</si>
  <si>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</si>
  <si>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</si>
  <si>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</si>
  <si>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</si>
  <si>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</si>
  <si>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</si>
  <si>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</si>
  <si>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</si>
  <si>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</si>
  <si>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</si>
  <si>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</si>
  <si>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</si>
  <si>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</si>
  <si>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</si>
  <si>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</si>
  <si>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</si>
  <si>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</si>
  <si>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</si>
  <si>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</si>
  <si>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</si>
  <si>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</si>
  <si>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</si>
  <si>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</si>
  <si>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</si>
  <si>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</si>
  <si>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</si>
  <si>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</si>
  <si>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</si>
  <si>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</si>
  <si>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</si>
  <si>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</si>
  <si>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</si>
  <si>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</si>
  <si>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</si>
  <si>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</si>
  <si>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</si>
  <si>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</si>
  <si>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</si>
  <si>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</si>
  <si>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</si>
  <si>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</si>
  <si>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</si>
  <si>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</si>
  <si>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</si>
  <si>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</si>
  <si>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</si>
  <si>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</si>
  <si>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</si>
  <si>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</si>
  <si>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</si>
  <si>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</si>
  <si>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</si>
  <si>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</si>
  <si>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</si>
  <si>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</si>
  <si>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</si>
  <si>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</si>
  <si>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</si>
  <si>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</si>
  <si>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</si>
  <si>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</si>
  <si>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</si>
  <si>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</si>
  <si>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</si>
  <si>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</si>
  <si>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</si>
  <si>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</si>
  <si>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</si>
  <si>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</si>
  <si>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</si>
  <si>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</si>
  <si>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</si>
  <si>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</si>
  <si>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</si>
  <si>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</si>
  <si>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</si>
  <si>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</si>
  <si>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</si>
  <si>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</si>
  <si>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</si>
  <si>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</si>
  <si>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</si>
  <si>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</si>
  <si>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</si>
  <si>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</si>
  <si>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</si>
  <si>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</si>
  <si>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</si>
  <si>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</si>
  <si>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</si>
  <si>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</si>
  <si>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</si>
  <si>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</si>
  <si>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</si>
  <si>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</si>
  <si>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</si>
  <si>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</si>
  <si>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</si>
  <si>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</si>
  <si>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</si>
  <si>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</si>
  <si>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</si>
  <si>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</si>
  <si>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</si>
  <si>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</si>
  <si>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</si>
  <si>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</si>
  <si>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</si>
  <si>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</si>
  <si>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</si>
  <si>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</si>
  <si>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</si>
  <si>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</si>
  <si>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</si>
  <si>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</si>
  <si>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</si>
  <si>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</si>
  <si>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</si>
  <si>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</si>
  <si>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</si>
  <si>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</si>
  <si>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</si>
  <si>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</si>
  <si>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</si>
  <si>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</si>
  <si>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</si>
  <si>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</si>
  <si>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</si>
  <si>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</si>
  <si>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</si>
  <si>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</si>
  <si>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</si>
  <si>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</si>
  <si>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</si>
  <si>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</si>
  <si>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</si>
  <si>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</si>
  <si>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</si>
  <si>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</si>
  <si>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</si>
  <si>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</si>
  <si>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</si>
  <si>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</si>
  <si>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</si>
  <si>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</si>
  <si>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</si>
  <si>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</si>
  <si>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</si>
  <si>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</si>
  <si>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</si>
  <si>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</si>
  <si>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</si>
  <si>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</si>
  <si>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</si>
  <si>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</si>
  <si>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</si>
  <si>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</si>
  <si>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</si>
  <si>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</si>
  <si>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</si>
  <si>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</si>
  <si>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</si>
  <si>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</si>
  <si>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</si>
  <si>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</si>
  <si>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</si>
  <si>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</si>
  <si>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</si>
  <si>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</si>
  <si>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</si>
  <si>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</si>
  <si>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</si>
  <si>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</si>
  <si>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</si>
  <si>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</si>
  <si>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</si>
  <si>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</si>
  <si>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</si>
  <si>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</si>
  <si>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</si>
  <si>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</si>
  <si>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</si>
  <si>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</si>
  <si>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</si>
  <si>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</si>
  <si>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</si>
  <si>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</si>
  <si>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</si>
  <si>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</si>
  <si>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</si>
  <si>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</si>
  <si>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</si>
  <si>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</si>
  <si>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</si>
  <si>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</si>
  <si>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</si>
  <si>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</si>
  <si>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</si>
  <si>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</si>
  <si>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</si>
  <si>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</si>
  <si>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</si>
  <si>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</si>
  <si>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</si>
  <si>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</si>
  <si>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</si>
  <si>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</si>
  <si>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</si>
  <si>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</si>
  <si>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</si>
  <si>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</si>
  <si>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</si>
  <si>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</si>
  <si>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</si>
  <si>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</si>
  <si>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</si>
  <si>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</si>
  <si>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</si>
  <si>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</si>
  <si>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</si>
  <si>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</si>
  <si>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</si>
  <si>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</si>
  <si>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</si>
  <si>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</si>
  <si>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</si>
  <si>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</si>
  <si>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</si>
  <si>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</si>
  <si>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</si>
  <si>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</si>
  <si>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</si>
  <si>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</si>
  <si>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</si>
  <si>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</si>
  <si>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</si>
  <si>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</si>
  <si>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</si>
  <si>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</si>
  <si>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</si>
  <si>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</si>
  <si>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</si>
  <si>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</si>
  <si>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</si>
  <si>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</si>
  <si>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</si>
  <si>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</si>
  <si>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</si>
  <si>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</si>
  <si>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</si>
  <si>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</si>
  <si>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</si>
  <si>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</si>
  <si>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</si>
  <si>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</si>
  <si>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</si>
  <si>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</si>
  <si>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</si>
  <si>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</si>
  <si>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</si>
  <si>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</si>
  <si>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</si>
  <si>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</si>
  <si>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</si>
  <si>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</si>
  <si>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</si>
  <si>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</si>
  <si>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</si>
  <si>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</si>
  <si>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</si>
  <si>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</si>
  <si>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</si>
  <si>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</si>
  <si>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</si>
  <si>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</si>
  <si>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</si>
  <si>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</si>
  <si>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</si>
  <si>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</si>
  <si>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</si>
  <si>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</si>
  <si>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</si>
  <si>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</si>
  <si>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</si>
  <si>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</si>
  <si>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</si>
  <si>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</si>
  <si>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</si>
  <si>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</si>
  <si>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</si>
  <si>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</si>
  <si>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</si>
  <si>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</si>
  <si>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</si>
  <si>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</si>
  <si>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</si>
  <si>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</si>
  <si>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</si>
  <si>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</si>
  <si>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</si>
  <si>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</si>
  <si>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</si>
  <si>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</si>
  <si>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</si>
  <si>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</si>
  <si>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</si>
  <si>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</si>
  <si>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</si>
  <si>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</si>
  <si>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</si>
  <si>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</si>
  <si>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</si>
  <si>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</si>
  <si>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</si>
  <si>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</si>
  <si>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</si>
  <si>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</si>
  <si>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</si>
  <si>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</si>
  <si>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</si>
  <si>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</si>
  <si>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</si>
  <si>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</si>
  <si>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</si>
  <si>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</si>
  <si>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</si>
  <si>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</si>
  <si>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</si>
  <si>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</si>
  <si>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</si>
  <si>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</si>
  <si>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</si>
  <si>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</si>
  <si>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</si>
  <si>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</si>
  <si>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</si>
  <si>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</si>
  <si>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</si>
  <si>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</si>
  <si>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</si>
  <si>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</si>
  <si>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</si>
  <si>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</si>
  <si>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</si>
  <si>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</si>
  <si>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</si>
  <si>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</si>
  <si>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</si>
  <si>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</si>
  <si>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</si>
  <si>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</si>
  <si>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</si>
  <si>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</si>
  <si>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</si>
  <si>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</si>
  <si>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</si>
  <si>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</si>
  <si>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</si>
  <si>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</si>
  <si>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</si>
  <si>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</si>
  <si>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</si>
  <si>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</si>
  <si>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</si>
  <si>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</si>
  <si>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</si>
  <si>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</si>
  <si>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</si>
  <si>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</si>
  <si>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</si>
  <si>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</si>
  <si>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</si>
  <si>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</si>
  <si>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</si>
  <si>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</si>
  <si>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</si>
  <si>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</si>
  <si>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</si>
  <si>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</si>
  <si>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</si>
  <si>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</si>
  <si>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</si>
  <si>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</si>
  <si>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</si>
  <si>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</si>
  <si>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</si>
  <si>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</si>
  <si>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</si>
  <si>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</si>
  <si>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</si>
  <si>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</si>
  <si>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</si>
  <si>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</si>
  <si>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</si>
  <si>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</si>
  <si>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</si>
  <si>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</si>
  <si>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</si>
  <si>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</si>
  <si>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</si>
  <si>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</si>
  <si>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</si>
  <si>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</si>
  <si>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</si>
  <si>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</si>
  <si>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</si>
  <si>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</si>
  <si>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</si>
  <si>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</si>
  <si>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</si>
  <si>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</si>
  <si>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</si>
  <si>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</si>
  <si>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</si>
  <si>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</si>
  <si>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</si>
  <si>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</si>
  <si>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</si>
  <si>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</si>
  <si>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</si>
  <si>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</si>
  <si>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</si>
  <si>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</si>
  <si>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</si>
  <si>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</si>
  <si>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</si>
  <si>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</si>
  <si>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</si>
  <si>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</si>
  <si>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</si>
  <si>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</si>
  <si>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</si>
  <si>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</si>
  <si>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</si>
  <si>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</si>
  <si>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</si>
  <si>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</si>
  <si>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</si>
  <si>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</si>
  <si>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</si>
  <si>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</si>
  <si>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</si>
  <si>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</si>
  <si>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</si>
  <si>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</si>
  <si>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</si>
  <si>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</si>
  <si>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</si>
  <si>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</si>
  <si>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</si>
  <si>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</si>
  <si>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</si>
  <si>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</si>
  <si>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</si>
  <si>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</si>
  <si>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</si>
  <si>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</si>
  <si>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</si>
  <si>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</si>
  <si>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</si>
  <si>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</si>
  <si>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</si>
  <si>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</si>
  <si>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</si>
  <si>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</si>
  <si>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</si>
  <si>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</si>
  <si>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</si>
  <si>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</si>
  <si>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</si>
  <si>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</si>
  <si>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</si>
  <si>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</si>
  <si>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</si>
  <si>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</si>
  <si>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</si>
  <si>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</si>
  <si>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</si>
  <si>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</si>
  <si>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</si>
  <si>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</si>
  <si>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</si>
  <si>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</si>
  <si>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</si>
  <si>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</si>
  <si>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</si>
  <si>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</si>
  <si>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</si>
  <si>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</si>
  <si>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</si>
  <si>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</si>
  <si>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</si>
  <si>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</si>
  <si>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</si>
  <si>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</si>
  <si>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</si>
  <si>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</si>
  <si>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</si>
  <si>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</si>
  <si>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</si>
  <si>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</si>
  <si>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</si>
  <si>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</si>
  <si>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</si>
  <si>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</si>
  <si>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</si>
  <si>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</si>
  <si>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</si>
  <si>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</si>
  <si>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</si>
  <si>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</si>
  <si>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</si>
  <si>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</si>
  <si>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</si>
  <si>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</si>
  <si>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</si>
  <si>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</si>
  <si>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</si>
  <si>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</si>
  <si>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</si>
  <si>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</si>
  <si>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</si>
  <si>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</si>
  <si>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</si>
  <si>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</si>
  <si>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</si>
  <si>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</si>
  <si>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</si>
  <si>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</si>
  <si>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</si>
  <si>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</si>
  <si>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</si>
  <si>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</si>
  <si>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</si>
  <si>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</si>
  <si>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</si>
  <si>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</si>
  <si>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</si>
  <si>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</si>
  <si>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</si>
  <si>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</si>
  <si>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</si>
  <si>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</si>
  <si>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</si>
  <si>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</si>
  <si>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</si>
  <si>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</si>
  <si>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</si>
  <si>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</si>
  <si>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</si>
  <si>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</si>
  <si>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</si>
  <si>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</si>
  <si>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</si>
  <si>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</si>
  <si>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</si>
  <si>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</si>
  <si>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</si>
  <si>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</si>
  <si>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</si>
  <si>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</si>
  <si>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</si>
  <si>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</si>
  <si>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</si>
  <si>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</si>
  <si>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</si>
  <si>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</si>
  <si>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</si>
  <si>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</si>
  <si>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</si>
  <si>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</si>
  <si>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</si>
  <si>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</si>
  <si>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</si>
  <si>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</si>
  <si>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</si>
  <si>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</si>
  <si>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</si>
  <si>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</si>
  <si>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</si>
  <si>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</si>
  <si>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</si>
  <si>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</si>
  <si>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</si>
  <si>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</si>
  <si>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</si>
  <si>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</si>
  <si>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</si>
  <si>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</si>
  <si>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</si>
  <si>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</si>
  <si>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</si>
  <si>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</si>
  <si>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</si>
  <si>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</si>
  <si>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</si>
  <si>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</si>
  <si>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</si>
  <si>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</si>
  <si>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</si>
  <si>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</si>
  <si>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</si>
  <si>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</si>
  <si>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</si>
  <si>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</si>
  <si>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</si>
  <si>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</si>
  <si>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</si>
  <si>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</si>
  <si>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</si>
  <si>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</si>
  <si>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</si>
  <si>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</si>
  <si>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</si>
  <si>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</si>
  <si>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</si>
  <si>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</si>
  <si>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</si>
  <si>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</si>
  <si>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</si>
  <si>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</si>
  <si>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</si>
  <si>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</si>
  <si>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</si>
  <si>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</si>
  <si>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</si>
  <si>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</si>
  <si>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</si>
  <si>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</si>
  <si>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</si>
  <si>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</si>
  <si>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</si>
  <si>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</si>
  <si>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</si>
  <si>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</si>
  <si>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</si>
  <si>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</si>
  <si>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</si>
  <si>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</si>
  <si>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</si>
  <si>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</si>
  <si>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</si>
  <si>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</si>
  <si>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</si>
  <si>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</si>
  <si>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</si>
  <si>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</si>
  <si>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</si>
  <si>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</si>
  <si>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</si>
  <si>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</si>
  <si>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</si>
  <si>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</si>
  <si>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</si>
  <si>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</si>
  <si>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</si>
  <si>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</si>
  <si>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</si>
  <si>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</si>
  <si>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</si>
  <si>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</si>
  <si>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</si>
  <si>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</si>
  <si>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</si>
  <si>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</si>
  <si>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</si>
  <si>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</si>
  <si>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</si>
  <si>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</si>
  <si>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</si>
  <si>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</si>
  <si>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</si>
  <si>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</si>
  <si>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</si>
  <si>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</si>
  <si>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</si>
  <si>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</si>
  <si>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</si>
  <si>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</si>
  <si>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</si>
  <si>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</si>
  <si>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</si>
  <si>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</si>
  <si>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</si>
  <si>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</si>
  <si>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</si>
  <si>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</si>
  <si>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</si>
  <si>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</si>
  <si>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</si>
  <si>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</si>
  <si>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</si>
  <si>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</si>
  <si>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</si>
  <si>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</si>
  <si>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</si>
  <si>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</si>
  <si>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</si>
  <si>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</si>
  <si>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</si>
  <si>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</si>
  <si>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</si>
  <si>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</si>
  <si>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</si>
  <si>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</si>
  <si>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</si>
  <si>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</si>
  <si>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</si>
  <si>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</si>
  <si>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</si>
  <si>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</si>
  <si>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</si>
  <si>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</si>
  <si>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</si>
  <si>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</si>
  <si>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</si>
  <si>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</si>
  <si>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</si>
  <si>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</si>
  <si>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</si>
  <si>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</si>
  <si>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</si>
  <si>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</si>
  <si>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</si>
  <si>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</si>
  <si>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</si>
  <si>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</si>
  <si>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</si>
  <si>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</si>
  <si>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</si>
  <si>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</si>
  <si>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</si>
  <si>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</si>
  <si>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</si>
  <si>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</si>
  <si>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</si>
  <si>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</si>
  <si>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</si>
  <si>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</si>
  <si>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</si>
  <si>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</si>
  <si>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</si>
  <si>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</si>
  <si>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</si>
  <si>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</si>
  <si>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</si>
  <si>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</si>
  <si>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</si>
  <si>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</si>
  <si>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</si>
  <si>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</si>
  <si>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</si>
  <si>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</si>
  <si>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</si>
  <si>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</si>
  <si>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</si>
  <si>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</si>
  <si>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</si>
  <si>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</si>
  <si>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</si>
  <si>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</si>
  <si>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</si>
  <si>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</si>
  <si>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</si>
  <si>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</si>
  <si>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</si>
  <si>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</si>
  <si>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</si>
  <si>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</si>
  <si>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</si>
  <si>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</si>
  <si>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</si>
  <si>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</si>
  <si>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</si>
  <si>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</si>
  <si>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</si>
  <si>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</si>
  <si>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</si>
  <si>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</si>
  <si>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</si>
  <si>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</si>
  <si>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</si>
  <si>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</si>
  <si>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</si>
  <si>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</si>
  <si>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</si>
  <si>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</si>
  <si>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</si>
  <si>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</si>
  <si>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</si>
  <si>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</si>
  <si>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</si>
  <si>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</si>
  <si>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</si>
  <si>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</si>
  <si>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</si>
  <si>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</si>
  <si>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</si>
  <si>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</si>
  <si>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</si>
  <si>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</si>
  <si>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</si>
  <si>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</si>
  <si>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</si>
  <si>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</si>
  <si>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</si>
  <si>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</si>
  <si>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</si>
  <si>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</si>
  <si>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</si>
  <si>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</si>
  <si>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</si>
  <si>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</si>
  <si>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</si>
  <si>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</si>
  <si>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</si>
  <si>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</si>
  <si>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</si>
  <si>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</si>
  <si>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</si>
  <si>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</si>
  <si>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</si>
  <si>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</si>
  <si>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</si>
  <si>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</si>
  <si>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</si>
  <si>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</si>
  <si>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</si>
  <si>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</si>
  <si>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</si>
  <si>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</si>
  <si>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</si>
  <si>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</si>
  <si>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</si>
  <si>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</si>
  <si>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</si>
  <si>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</si>
  <si>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</si>
  <si>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</si>
  <si>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</si>
  <si>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</si>
  <si>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</si>
  <si>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</si>
  <si>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</si>
  <si>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</si>
  <si>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</si>
  <si>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</si>
  <si>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</si>
  <si>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</si>
  <si>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</si>
  <si>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</si>
  <si>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</si>
  <si>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</si>
  <si>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</si>
  <si>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</si>
  <si>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</si>
  <si>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</si>
  <si>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</si>
  <si>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</si>
  <si>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</si>
  <si>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</si>
  <si>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</si>
  <si>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</si>
  <si>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</si>
  <si>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</si>
  <si>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</si>
  <si>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</si>
  <si>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</si>
  <si>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</si>
  <si>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</si>
  <si>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</si>
  <si>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</si>
  <si>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</si>
  <si>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</si>
  <si>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</si>
  <si>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</si>
  <si>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</si>
  <si>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</si>
  <si>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</si>
  <si>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</si>
  <si>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</si>
  <si>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</si>
  <si>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</si>
  <si>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</si>
  <si>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</si>
  <si>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</si>
  <si>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</si>
  <si>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</si>
  <si>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</si>
  <si>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</si>
  <si>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</si>
  <si>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</si>
  <si>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</si>
  <si>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</si>
  <si>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</si>
  <si>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</si>
  <si>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</si>
  <si>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</si>
  <si>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</si>
  <si>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</si>
  <si>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</si>
  <si>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</si>
  <si>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</si>
  <si>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</si>
  <si>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</si>
  <si>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</si>
  <si>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</si>
  <si>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</si>
  <si>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</si>
  <si>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 category</t>
  </si>
  <si>
    <t>category&amp; 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</si>
  <si>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</si>
  <si>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</si>
  <si>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</si>
  <si>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</si>
  <si>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</si>
  <si>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</si>
  <si>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</si>
  <si>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</si>
  <si>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</si>
  <si>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</si>
  <si>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</si>
  <si>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</si>
  <si>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</si>
  <si>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</si>
  <si>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</si>
  <si>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</si>
  <si>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</si>
  <si>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</si>
  <si>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</si>
  <si>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</si>
  <si>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</si>
  <si>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</si>
  <si>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</si>
  <si>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</si>
  <si>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</si>
  <si>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</si>
  <si>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</si>
  <si>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</si>
  <si>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</si>
  <si>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</si>
  <si>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</si>
  <si>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</si>
  <si>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</si>
  <si>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</si>
  <si>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</si>
  <si>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</si>
  <si>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</si>
  <si>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</si>
  <si>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</si>
  <si>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Create a new sheet with a pivot table that analyzes your initial worksheet to count how many campaigns were successful, failed, canceled, or are currently live per category.
</t>
  </si>
  <si>
    <t xml:space="preserve">Create a new sheet with a pivot table that analyzes your initial sheet to count how many campaigns were successful, failed, or canceled, or are currently live per sub-category.
</t>
  </si>
  <si>
    <t xml:space="preserve">Create a stacked-column pivot chart that can be filtered by country based on the table that you created.
</t>
  </si>
  <si>
    <t xml:space="preserve">Create a stacked-column pivot chart that can be filtered by country and parent category based on the table that you created.
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</si>
  <si>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</si>
  <si>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</si>
  <si>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</si>
  <si>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</si>
  <si>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</si>
  <si>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</si>
  <si>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</si>
  <si>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</si>
  <si>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</si>
  <si>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</si>
  <si>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</si>
  <si>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</si>
  <si>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</si>
  <si>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</si>
  <si>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</si>
  <si>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Create a new sheet with a pivot table that has a column of outcome, rows of Date Created Conversion, values based on the count of outcome, and filters based on parent category and Years.
</t>
  </si>
  <si>
    <t xml:space="preserve">Now, create a pivot-chart line graph that visualizes this new table.
</t>
  </si>
  <si>
    <t>Greater than or equal to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</si>
  <si>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</si>
  <si>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</si>
  <si>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</si>
  <si>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</si>
  <si>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</si>
  <si>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</si>
  <si>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</si>
  <si>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</si>
  <si>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</si>
  <si>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</si>
  <si>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</si>
  <si>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</si>
  <si>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</si>
  <si>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</si>
  <si>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</si>
  <si>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</si>
  <si>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</si>
  <si>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</si>
  <si>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</si>
  <si>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&lt;1000</t>
  </si>
  <si>
    <t>&lt;50000</t>
  </si>
  <si>
    <t xml:space="preserve">Starting Criteria </t>
  </si>
  <si>
    <t>Ending Criteria</t>
  </si>
  <si>
    <t>&gt;0</t>
  </si>
  <si>
    <t>&lt;5000</t>
  </si>
  <si>
    <t>&gt;=1000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</si>
  <si>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</si>
  <si>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</si>
  <si>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</si>
  <si>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</si>
  <si>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</si>
  <si>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</si>
  <si>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</si>
  <si>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</si>
  <si>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&gt;=5000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</si>
  <si>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</si>
  <si>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</si>
  <si>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</si>
  <si>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</si>
  <si>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</si>
  <si>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</si>
  <si>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</si>
  <si>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</si>
  <si>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&gt;=50000</t>
  </si>
  <si>
    <t>The mean number of backers</t>
  </si>
  <si>
    <t xml:space="preserve">The median number of backers
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</si>
  <si>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</si>
  <si>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</si>
  <si>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</si>
  <si>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</si>
  <si>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</t>
  </si>
  <si>
    <t>Failed campaign</t>
  </si>
  <si>
    <t xml:space="preserve"> </t>
  </si>
  <si>
    <t>Standard deviation</t>
  </si>
  <si>
    <t>IQR</t>
  </si>
  <si>
    <t>Variance</t>
  </si>
  <si>
    <t>Outcome</t>
  </si>
  <si>
    <t>Variability of the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</si>
</sst>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1"/>
      <color rgb="FF2B2B2B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9" fillId="0" borderId="0" xfId="42" applyFon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4" fontId="21" fillId="0" borderId="0" xfId="0" applyNumberFormat="1" applyFont="1"/>
    <xf numFmtId="14" fontId="0" fillId="0" borderId="0" xfId="0" applyNumberFormat="1" applyAlignment="1">
      <alignment horizontal="left"/>
    </xf>
    <xf numFmtId="0" fontId="3" fillId="0" borderId="0" xfId="43" applyAlignment="1">
      <alignment horizontal="center" vertical="center"/>
    </xf>
    <xf numFmtId="0" fontId="3" fillId="0" borderId="0" xfId="43"/>
    <xf numFmtId="0" fontId="1" fillId="0" borderId="0" xfId="43" applyFont="1"/>
    <xf numFmtId="0" fontId="1" fillId="0" borderId="0" xfId="43" quotePrefix="1" applyFont="1"/>
    <xf numFmtId="0" fontId="0" fillId="0" borderId="19" xfId="0" applyBorder="1"/>
    <xf numFmtId="0" fontId="19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43" applyBorder="1"/>
    <xf numFmtId="9" fontId="3" fillId="0" borderId="19" xfId="42" applyNumberFormat="1" applyFont="1" applyBorder="1"/>
    <xf numFmtId="9" fontId="3" fillId="0" borderId="19" xfId="42" applyFont="1" applyBorder="1"/>
    <xf numFmtId="0" fontId="22" fillId="0" borderId="20" xfId="43" applyFont="1" applyBorder="1" applyAlignment="1">
      <alignment horizontal="left" vertical="center" wrapText="1"/>
    </xf>
    <xf numFmtId="9" fontId="3" fillId="0" borderId="21" xfId="42" applyFont="1" applyBorder="1"/>
    <xf numFmtId="0" fontId="2" fillId="0" borderId="22" xfId="43" applyFont="1" applyBorder="1" applyAlignment="1">
      <alignment horizontal="center" vertical="center"/>
    </xf>
    <xf numFmtId="0" fontId="22" fillId="0" borderId="23" xfId="43" applyFont="1" applyBorder="1" applyAlignment="1">
      <alignment horizontal="center" vertical="center" wrapText="1"/>
    </xf>
    <xf numFmtId="0" fontId="22" fillId="0" borderId="24" xfId="43" applyFont="1" applyBorder="1" applyAlignment="1">
      <alignment horizontal="center" vertical="center" wrapText="1"/>
    </xf>
    <xf numFmtId="0" fontId="22" fillId="0" borderId="25" xfId="43" applyFont="1" applyBorder="1" applyAlignment="1">
      <alignment horizontal="left" vertical="center" wrapText="1"/>
    </xf>
    <xf numFmtId="0" fontId="3" fillId="0" borderId="26" xfId="43" applyBorder="1"/>
    <xf numFmtId="9" fontId="3" fillId="0" borderId="26" xfId="42" applyNumberFormat="1" applyFont="1" applyBorder="1"/>
    <xf numFmtId="9" fontId="3" fillId="0" borderId="26" xfId="42" applyFont="1" applyBorder="1"/>
    <xf numFmtId="9" fontId="3" fillId="0" borderId="27" xfId="42" applyFont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33" borderId="19" xfId="0" applyFill="1" applyBorder="1" applyAlignment="1">
      <alignment wrapText="1"/>
    </xf>
    <xf numFmtId="0" fontId="0" fillId="33" borderId="19" xfId="0" applyFill="1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24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wrapText="1"/>
    </xf>
    <xf numFmtId="0" fontId="24" fillId="0" borderId="19" xfId="0" applyFont="1" applyBorder="1" applyAlignment="1">
      <alignment vertical="center" wrapText="1"/>
    </xf>
    <xf numFmtId="0" fontId="24" fillId="0" borderId="19" xfId="0" applyFont="1" applyBorder="1" applyAlignment="1">
      <alignment horizontal="center"/>
    </xf>
    <xf numFmtId="0" fontId="26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center"/>
    </xf>
    <xf numFmtId="0" fontId="26" fillId="0" borderId="19" xfId="0" applyFont="1" applyBorder="1" applyAlignment="1">
      <alignment wrapText="1"/>
    </xf>
    <xf numFmtId="0" fontId="26" fillId="0" borderId="19" xfId="0" applyFont="1" applyBorder="1" applyAlignment="1">
      <alignment vertical="center" wrapText="1"/>
    </xf>
    <xf numFmtId="0" fontId="3" fillId="0" borderId="0" xfId="43" applyBorder="1" applyAlignment="1">
      <alignment horizontal="center" vertical="center"/>
    </xf>
    <xf numFmtId="0" fontId="1" fillId="0" borderId="0" xfId="43" applyFont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28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19" fillId="34" borderId="28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C6B819F-040C-458F-BC2D-4D50497A6F5E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B2B2B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B2B2B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[Crowdfunding_analysis.xlsx]per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Campaign</a:t>
            </a:r>
            <a:r>
              <a:rPr lang="en-IN" b="1" baseline="0">
                <a:solidFill>
                  <a:sysClr val="windowText" lastClr="000000"/>
                </a:solidFill>
              </a:rPr>
              <a:t> outcomes based on parent category and country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D7E-B406-4418DEDD4E31}"/>
            </c:ext>
          </c:extLst>
        </c:ser>
        <c:ser>
          <c:idx val="1"/>
          <c:order val="1"/>
          <c:tx>
            <c:strRef>
              <c:f>'per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9D-A793-E73682D072CD}"/>
            </c:ext>
          </c:extLst>
        </c:ser>
        <c:ser>
          <c:idx val="2"/>
          <c:order val="2"/>
          <c:tx>
            <c:strRef>
              <c:f>'per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D-499D-A793-E73682D072CD}"/>
            </c:ext>
          </c:extLst>
        </c:ser>
        <c:ser>
          <c:idx val="3"/>
          <c:order val="3"/>
          <c:tx>
            <c:strRef>
              <c:f>'per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D-499D-A793-E73682D0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213983"/>
        <c:axId val="230208991"/>
      </c:barChart>
      <c:catAx>
        <c:axId val="2302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8991"/>
        <c:crosses val="autoZero"/>
        <c:auto val="1"/>
        <c:lblAlgn val="ctr"/>
        <c:lblOffset val="100"/>
        <c:noMultiLvlLbl val="0"/>
      </c:catAx>
      <c:valAx>
        <c:axId val="2302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[Crowdfunding_analysis.xlsx]per sub category!PivotTable17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Campaign</a:t>
            </a:r>
            <a:r>
              <a:rPr lang="en-IN" b="1" baseline="0">
                <a:solidFill>
                  <a:sysClr val="windowText" lastClr="000000"/>
                </a:solidFill>
              </a:rPr>
              <a:t> outcomes  based on country and sub-category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sub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0-4E5B-9490-342C8C7C85D2}"/>
            </c:ext>
          </c:extLst>
        </c:ser>
        <c:ser>
          <c:idx val="1"/>
          <c:order val="1"/>
          <c:tx>
            <c:strRef>
              <c:f>'per sub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0-4E5B-9490-342C8C7C85D2}"/>
            </c:ext>
          </c:extLst>
        </c:ser>
        <c:ser>
          <c:idx val="2"/>
          <c:order val="2"/>
          <c:tx>
            <c:strRef>
              <c:f>'per sub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0-4E5B-9490-342C8C7C85D2}"/>
            </c:ext>
          </c:extLst>
        </c:ser>
        <c:ser>
          <c:idx val="3"/>
          <c:order val="3"/>
          <c:tx>
            <c:strRef>
              <c:f>'per sub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0-4E5B-9490-342C8C7C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4768"/>
        <c:axId val="207144352"/>
      </c:barChart>
      <c:catAx>
        <c:axId val="2071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4352"/>
        <c:crosses val="autoZero"/>
        <c:auto val="1"/>
        <c:lblAlgn val="ctr"/>
        <c:lblOffset val="100"/>
        <c:noMultiLvlLbl val="0"/>
      </c:catAx>
      <c:valAx>
        <c:axId val="207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[Crowdfunding_analysis.xlsx]per date created conversion!PivotTable1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Campaign</a:t>
            </a:r>
            <a:r>
              <a:rPr lang="en-IN" b="1" baseline="0">
                <a:solidFill>
                  <a:sysClr val="windowText" lastClr="000000"/>
                </a:solidFill>
              </a:rPr>
              <a:t> outcomes based on goal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date created conversion'!$B$5:$B$6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 created conversion'!$B$7:$B$19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3A9-879E-C04A1752702B}"/>
            </c:ext>
          </c:extLst>
        </c:ser>
        <c:ser>
          <c:idx val="1"/>
          <c:order val="1"/>
          <c:tx>
            <c:strRef>
              <c:f>'per date created conversion'!$C$5:$C$6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 created conversion'!$C$7:$C$19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7-43A9-879E-C04A1752702B}"/>
            </c:ext>
          </c:extLst>
        </c:ser>
        <c:ser>
          <c:idx val="2"/>
          <c:order val="2"/>
          <c:tx>
            <c:strRef>
              <c:f>'per date created conversion'!$D$5:$D$6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 created conversion'!$D$7:$D$19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7-43A9-879E-C04A1752702B}"/>
            </c:ext>
          </c:extLst>
        </c:ser>
        <c:ser>
          <c:idx val="3"/>
          <c:order val="3"/>
          <c:tx>
            <c:strRef>
              <c:f>'per date created conversion'!$E$5:$E$6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date created conversion'!$E$7:$E$19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7-43A9-879E-C04A1752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551312"/>
        <c:axId val="1750548816"/>
      </c:lineChart>
      <c:catAx>
        <c:axId val="17505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48816"/>
        <c:crosses val="autoZero"/>
        <c:auto val="1"/>
        <c:lblAlgn val="ctr"/>
        <c:lblOffset val="100"/>
        <c:noMultiLvlLbl val="0"/>
      </c:catAx>
      <c:valAx>
        <c:axId val="1750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Campaign outcomes based on goal amount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F-41AB-B0A3-6063F29F1292}"/>
            </c:ext>
          </c:extLst>
        </c:ser>
        <c:ser>
          <c:idx val="5"/>
          <c:order val="5"/>
          <c:tx>
            <c:strRef>
              <c:f>'Goal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F-41AB-B0A3-6063F29F1292}"/>
            </c:ext>
          </c:extLst>
        </c:ser>
        <c:ser>
          <c:idx val="6"/>
          <c:order val="6"/>
          <c:tx>
            <c:strRef>
              <c:f>'Goal analysis'!$J$2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F-41AB-B0A3-6063F29F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62128"/>
        <c:axId val="1895553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0F-41AB-B0A3-6063F29F12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0F-41AB-B0A3-6063F29F12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analysis'!$F$2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0F-41AB-B0A3-6063F29F12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analysis'!$G$2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0F-41AB-B0A3-6063F29F1292}"/>
                  </c:ext>
                </c:extLst>
              </c15:ser>
            </c15:filteredLineSeries>
          </c:ext>
        </c:extLst>
      </c:lineChart>
      <c:catAx>
        <c:axId val="20200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53408"/>
        <c:crosses val="autoZero"/>
        <c:auto val="1"/>
        <c:lblAlgn val="ctr"/>
        <c:lblOffset val="100"/>
        <c:noMultiLvlLbl val="0"/>
      </c:catAx>
      <c:valAx>
        <c:axId val="1895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19</xdr:row>
      <xdr:rowOff>28574</xdr:rowOff>
    </xdr:from>
    <xdr:to>
      <xdr:col>7</xdr:col>
      <xdr:colOff>495299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7612-DA81-483B-B0E3-C6353E40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33</xdr:row>
      <xdr:rowOff>85725</xdr:rowOff>
    </xdr:from>
    <xdr:to>
      <xdr:col>9</xdr:col>
      <xdr:colOff>1038225</xdr:colOff>
      <xdr:row>55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61D11-D371-4FAC-883B-1CC08C0F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21</xdr:row>
      <xdr:rowOff>133350</xdr:rowOff>
    </xdr:from>
    <xdr:to>
      <xdr:col>10</xdr:col>
      <xdr:colOff>266700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646EF-0519-4817-AF53-13378FF0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3</xdr:row>
      <xdr:rowOff>47625</xdr:rowOff>
    </xdr:from>
    <xdr:to>
      <xdr:col>17</xdr:col>
      <xdr:colOff>461962</xdr:colOff>
      <xdr:row>10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17C0C0-BDC0-4938-87A9-A9AF4F77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12.494302893516" createdVersion="7" refreshedVersion="7" minRefreshableVersion="3" recordCount="1000" xr:uid="{D8477CFD-7B6D-4729-8786-8E0E92D5A65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DC43A-18D2-41AE-A9EF-7628DC66999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244:F1261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C325B-E860-4D42-9E18-6FADC566AED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formats count="6">
    <format dxfId="46">
      <pivotArea outline="0" collapsedLevelsAreSubtotals="1" fieldPosition="0"/>
    </format>
    <format dxfId="45">
      <pivotArea dataOnly="0" labelOnly="1" outline="0" fieldPosition="0">
        <references count="1">
          <reference field="9" count="0"/>
        </references>
      </pivotArea>
    </format>
    <format dxfId="44">
      <pivotArea field="5" type="button" dataOnly="0" labelOnly="1" outline="0" axis="axisCol" fieldPosition="0"/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A2891-D222-4799-B12B-A9B69851DC7F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1976B-1741-4735-A6D7-2B390AFBD17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6E5E7-5184-4B9F-BBFE-30D265602244}" name="Table1" displayName="Table1" ref="C2:J14" totalsRowShown="0" headerRowDxfId="40" headerRowBorderDxfId="39" tableBorderDxfId="38" totalsRowBorderDxfId="37" headerRowCellStyle="Normal 2">
  <autoFilter ref="C2:J14" xr:uid="{B906E5E7-5184-4B9F-BBFE-30D265602244}"/>
  <tableColumns count="8">
    <tableColumn id="1" xr3:uid="{1343BE54-AB0A-4271-921B-554F8930B4FF}" name="Goal" dataDxfId="36" dataCellStyle="Normal 2"/>
    <tableColumn id="2" xr3:uid="{495B0186-3DB4-42E8-8029-12D87F029ADF}" name="Number Successful" dataDxfId="35" dataCellStyle="Normal 2"/>
    <tableColumn id="3" xr3:uid="{81D81119-71B3-4AEE-8EB7-22F4CC5ACEE3}" name="Number Failed" dataDxfId="34" dataCellStyle="Normal 2"/>
    <tableColumn id="4" xr3:uid="{FBA77F40-7D26-4817-B7B6-91DAD7779256}" name="Number Canceled" dataDxfId="33" dataCellStyle="Normal 2"/>
    <tableColumn id="5" xr3:uid="{09F0A1AB-E1F7-40F0-BBB9-6E4D8F1B27D3}" name="Total Projects" dataDxfId="32" dataCellStyle="Normal 2">
      <calculatedColumnFormula>SUM(D3:F3)</calculatedColumnFormula>
    </tableColumn>
    <tableColumn id="6" xr3:uid="{3DF9F69D-0882-483E-A8C9-23C0F3034EC1}" name="Percentage Successful" dataDxfId="31" dataCellStyle="Percent">
      <calculatedColumnFormula>D3/G3</calculatedColumnFormula>
    </tableColumn>
    <tableColumn id="7" xr3:uid="{861881F1-00A3-4885-BE42-1305917D6767}" name="Percentage Failed" dataDxfId="30" dataCellStyle="Percent">
      <calculatedColumnFormula>E3/G3</calculatedColumnFormula>
    </tableColumn>
    <tableColumn id="8" xr3:uid="{50F7CC56-3C42-4379-97EA-A1B0A5DF6808}" name="Percentage Canceled" dataDxfId="29" dataCellStyle="Percent">
      <calculatedColumnFormula>F3/G3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5"/>
  <sheetViews>
    <sheetView topLeftCell="C1" workbookViewId="0">
      <selection activeCell="E6" sqref="E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2.5" bestFit="1" customWidth="1"/>
    <col min="7" max="7" width="18.5" style="5" bestFit="1" customWidth="1"/>
    <col min="8" max="8" width="17.5" bestFit="1" customWidth="1"/>
    <col min="9" max="9" width="17.5" customWidth="1"/>
    <col min="12" max="12" width="15.5" bestFit="1" customWidth="1"/>
    <col min="13" max="13" width="12.25" bestFit="1" customWidth="1"/>
    <col min="14" max="14" width="16" customWidth="1"/>
    <col min="15" max="15" width="14.75" bestFit="1" customWidth="1"/>
    <col min="18" max="18" width="28" bestFit="1" customWidth="1"/>
    <col min="19" max="19" width="28" customWidth="1"/>
    <col min="20" max="20" width="19.5" customWidth="1"/>
  </cols>
  <sheetData>
    <row r="1" spans="1:20" s="1" customFormat="1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2028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2075</v>
      </c>
      <c r="O1" s="2" t="s">
        <v>2076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2030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E2/D2</f>
        <v>0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9">
        <f>(((L2/60)/60)/24)+DATE(1970,1,1)</f>
        <v>42336.25</v>
      </c>
      <c r="O2" s="1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>
        <f t="shared" ref="I3:I65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9">
        <f t="shared" ref="N3:N66" si="2">(((L3/60)/60)/24)+DATE(1970,1,1)</f>
        <v>41870.208333333336</v>
      </c>
      <c r="O3" s="1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MID(R3, FIND("/", R3) + 1, LEN(R3) - FIND("/", R3))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9">
        <f t="shared" si="2"/>
        <v>41595.25</v>
      </c>
      <c r="O4" s="1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9">
        <f t="shared" si="2"/>
        <v>43688.208333333328</v>
      </c>
      <c r="O5" s="1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9">
        <f t="shared" si="2"/>
        <v>43485.25</v>
      </c>
      <c r="O6" s="1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9">
        <f t="shared" si="2"/>
        <v>41149.208333333336</v>
      </c>
      <c r="O7" s="1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9">
        <f t="shared" si="2"/>
        <v>42991.208333333328</v>
      </c>
      <c r="O8" s="1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9">
        <f t="shared" si="2"/>
        <v>42229.208333333328</v>
      </c>
      <c r="O9" s="1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9">
        <f t="shared" si="2"/>
        <v>40399.208333333336</v>
      </c>
      <c r="O10" s="1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9">
        <f t="shared" si="2"/>
        <v>41536.208333333336</v>
      </c>
      <c r="O11" s="1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9">
        <f t="shared" si="2"/>
        <v>40404.208333333336</v>
      </c>
      <c r="O12" s="1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9">
        <f t="shared" si="2"/>
        <v>40442.208333333336</v>
      </c>
      <c r="O13" s="1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9">
        <f t="shared" si="2"/>
        <v>43760.208333333328</v>
      </c>
      <c r="O14" s="1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9">
        <f t="shared" si="2"/>
        <v>42532.208333333328</v>
      </c>
      <c r="O15" s="1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9">
        <f t="shared" si="2"/>
        <v>40974.25</v>
      </c>
      <c r="O16" s="1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9">
        <f t="shared" si="2"/>
        <v>43809.25</v>
      </c>
      <c r="O17" s="1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9">
        <f t="shared" si="2"/>
        <v>41661.25</v>
      </c>
      <c r="O18" s="1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9">
        <f t="shared" si="2"/>
        <v>40555.25</v>
      </c>
      <c r="O19" s="1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9">
        <f t="shared" si="2"/>
        <v>43351.208333333328</v>
      </c>
      <c r="O20" s="1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9">
        <f t="shared" si="2"/>
        <v>43528.25</v>
      </c>
      <c r="O21" s="1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9">
        <f t="shared" si="2"/>
        <v>41848.208333333336</v>
      </c>
      <c r="O22" s="1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9">
        <f t="shared" si="2"/>
        <v>40770.208333333336</v>
      </c>
      <c r="O23" s="1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9">
        <f t="shared" si="2"/>
        <v>43193.208333333328</v>
      </c>
      <c r="O24" s="1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9">
        <f t="shared" si="2"/>
        <v>43510.25</v>
      </c>
      <c r="O25" s="1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9">
        <f t="shared" si="2"/>
        <v>41811.208333333336</v>
      </c>
      <c r="O26" s="1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9">
        <f t="shared" si="2"/>
        <v>40681.208333333336</v>
      </c>
      <c r="O27" s="1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9">
        <f t="shared" si="2"/>
        <v>43312.208333333328</v>
      </c>
      <c r="O28" s="1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9">
        <f t="shared" si="2"/>
        <v>42280.208333333328</v>
      </c>
      <c r="O29" s="1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9">
        <f t="shared" si="2"/>
        <v>40218.25</v>
      </c>
      <c r="O30" s="1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9">
        <f t="shared" si="2"/>
        <v>43301.208333333328</v>
      </c>
      <c r="O31" s="1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9">
        <f t="shared" si="2"/>
        <v>43609.208333333328</v>
      </c>
      <c r="O32" s="1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9">
        <f t="shared" si="2"/>
        <v>42374.25</v>
      </c>
      <c r="O33" s="1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9">
        <f t="shared" si="2"/>
        <v>43110.25</v>
      </c>
      <c r="O34" s="1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9">
        <f t="shared" si="2"/>
        <v>41917.208333333336</v>
      </c>
      <c r="O35" s="1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9">
        <f t="shared" si="2"/>
        <v>42817.208333333328</v>
      </c>
      <c r="O36" s="1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9">
        <f t="shared" si="2"/>
        <v>43484.25</v>
      </c>
      <c r="O37" s="1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9">
        <f t="shared" si="2"/>
        <v>40600.25</v>
      </c>
      <c r="O38" s="1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9">
        <f t="shared" si="2"/>
        <v>43744.208333333328</v>
      </c>
      <c r="O39" s="1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9">
        <f t="shared" si="2"/>
        <v>40469.208333333336</v>
      </c>
      <c r="O40" s="1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9">
        <f t="shared" si="2"/>
        <v>41330.25</v>
      </c>
      <c r="O41" s="1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9">
        <f t="shared" si="2"/>
        <v>40334.208333333336</v>
      </c>
      <c r="O42" s="1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9">
        <f t="shared" si="2"/>
        <v>41156.208333333336</v>
      </c>
      <c r="O43" s="1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9">
        <f t="shared" si="2"/>
        <v>40728.208333333336</v>
      </c>
      <c r="O44" s="1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9">
        <f t="shared" si="2"/>
        <v>41844.208333333336</v>
      </c>
      <c r="O45" s="1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9">
        <f t="shared" si="2"/>
        <v>43541.208333333328</v>
      </c>
      <c r="O46" s="1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9">
        <f t="shared" si="2"/>
        <v>42676.208333333328</v>
      </c>
      <c r="O47" s="1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9">
        <f t="shared" si="2"/>
        <v>40367.208333333336</v>
      </c>
      <c r="O48" s="1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9">
        <f t="shared" si="2"/>
        <v>41727.208333333336</v>
      </c>
      <c r="O49" s="1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9">
        <f t="shared" si="2"/>
        <v>42180.208333333328</v>
      </c>
      <c r="O50" s="1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9">
        <f t="shared" si="2"/>
        <v>43758.208333333328</v>
      </c>
      <c r="O51" s="1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9">
        <f t="shared" si="2"/>
        <v>41487.208333333336</v>
      </c>
      <c r="O52" s="1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9">
        <f t="shared" si="2"/>
        <v>40995.208333333336</v>
      </c>
      <c r="O53" s="1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9">
        <f t="shared" si="2"/>
        <v>40436.208333333336</v>
      </c>
      <c r="O54" s="1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9">
        <f t="shared" si="2"/>
        <v>41779.208333333336</v>
      </c>
      <c r="O55" s="1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9">
        <f t="shared" si="2"/>
        <v>43170.25</v>
      </c>
      <c r="O56" s="1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9">
        <f t="shared" si="2"/>
        <v>43311.208333333328</v>
      </c>
      <c r="O57" s="1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9">
        <f t="shared" si="2"/>
        <v>42014.25</v>
      </c>
      <c r="O58" s="1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9">
        <f t="shared" si="2"/>
        <v>42979.208333333328</v>
      </c>
      <c r="O59" s="1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9">
        <f t="shared" si="2"/>
        <v>42268.208333333328</v>
      </c>
      <c r="O60" s="1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9">
        <f t="shared" si="2"/>
        <v>42898.208333333328</v>
      </c>
      <c r="O61" s="1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9">
        <f t="shared" si="2"/>
        <v>41107.208333333336</v>
      </c>
      <c r="O62" s="1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9">
        <f t="shared" si="2"/>
        <v>40595.25</v>
      </c>
      <c r="O63" s="1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9">
        <f t="shared" si="2"/>
        <v>42160.208333333328</v>
      </c>
      <c r="O64" s="1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9">
        <f t="shared" si="2"/>
        <v>42853.208333333328</v>
      </c>
      <c r="O65" s="1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6">E66/D66</f>
        <v>0.97642857142857142</v>
      </c>
      <c r="H66">
        <v>38</v>
      </c>
      <c r="I66">
        <f t="shared" ref="I66:I129" si="7"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9">
        <f t="shared" si="2"/>
        <v>43283.208333333328</v>
      </c>
      <c r="O66" s="1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6"/>
        <v>2.3614754098360655</v>
      </c>
      <c r="H67">
        <v>236</v>
      </c>
      <c r="I67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9">
        <f t="shared" ref="N67:N130" si="8">(((L67/60)/60)/24)+DATE(1970,1,1)</f>
        <v>40570.25</v>
      </c>
      <c r="O67" s="1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MID(R67, FIND("/", R67) + 1, LEN(R67) - FIND("/", 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6"/>
        <v>0.45068965517241377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9">
        <f t="shared" si="8"/>
        <v>42102.208333333328</v>
      </c>
      <c r="O68" s="1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1.6238567493112948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9">
        <f t="shared" si="8"/>
        <v>40203.25</v>
      </c>
      <c r="O69" s="1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2.5452631578947367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9">
        <f t="shared" si="8"/>
        <v>42943.208333333328</v>
      </c>
      <c r="O70" s="1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0.24063291139240506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9">
        <f t="shared" si="8"/>
        <v>40531.25</v>
      </c>
      <c r="O71" s="1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1.2374140625000001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9">
        <f t="shared" si="8"/>
        <v>40484.208333333336</v>
      </c>
      <c r="O72" s="1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1.0806666666666667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9">
        <f t="shared" si="8"/>
        <v>43799.25</v>
      </c>
      <c r="O73" s="1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6.7033333333333331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9">
        <f t="shared" si="8"/>
        <v>42186.208333333328</v>
      </c>
      <c r="O74" s="1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6.609285714285714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9">
        <f t="shared" si="8"/>
        <v>42701.25</v>
      </c>
      <c r="O75" s="1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1.2246153846153847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9">
        <f t="shared" si="8"/>
        <v>42456.208333333328</v>
      </c>
      <c r="O76" s="1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1.5057731958762886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9">
        <f t="shared" si="8"/>
        <v>43296.208333333328</v>
      </c>
      <c r="O77" s="1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0.78106590724165992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9">
        <f t="shared" si="8"/>
        <v>42027.25</v>
      </c>
      <c r="O78" s="1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0.46947368421052632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9">
        <f t="shared" si="8"/>
        <v>40448.208333333336</v>
      </c>
      <c r="O79" s="1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3.008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9">
        <f t="shared" si="8"/>
        <v>43206.208333333328</v>
      </c>
      <c r="O80" s="1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0.6959861591695502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9">
        <f t="shared" si="8"/>
        <v>43267.208333333328</v>
      </c>
      <c r="O81" s="1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6.374545454545455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9">
        <f t="shared" si="8"/>
        <v>42976.208333333328</v>
      </c>
      <c r="O82" s="1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2.253392857142857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9">
        <f t="shared" si="8"/>
        <v>43062.25</v>
      </c>
      <c r="O83" s="1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14.973000000000001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9">
        <f t="shared" si="8"/>
        <v>43482.25</v>
      </c>
      <c r="O84" s="1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0.37590225563909774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9">
        <f t="shared" si="8"/>
        <v>42579.208333333328</v>
      </c>
      <c r="O85" s="1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1.3236942675159236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9">
        <f t="shared" si="8"/>
        <v>41118.208333333336</v>
      </c>
      <c r="O86" s="1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1.3122448979591836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9">
        <f t="shared" si="8"/>
        <v>40797.208333333336</v>
      </c>
      <c r="O87" s="1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1.6763513513513513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9">
        <f t="shared" si="8"/>
        <v>42128.208333333328</v>
      </c>
      <c r="O88" s="1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0.6198488664987406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9">
        <f t="shared" si="8"/>
        <v>40610.25</v>
      </c>
      <c r="O89" s="1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2.6074999999999999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9">
        <f t="shared" si="8"/>
        <v>42110.208333333328</v>
      </c>
      <c r="O90" s="1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2.5258823529411765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9">
        <f t="shared" si="8"/>
        <v>40283.208333333336</v>
      </c>
      <c r="O91" s="1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0.7861538461538462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9">
        <f t="shared" si="8"/>
        <v>42425.25</v>
      </c>
      <c r="O92" s="1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0.48404406999351912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9">
        <f t="shared" si="8"/>
        <v>42588.208333333328</v>
      </c>
      <c r="O93" s="1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2.5887500000000001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9">
        <f t="shared" si="8"/>
        <v>40352.208333333336</v>
      </c>
      <c r="O94" s="1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0.60548713235294116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9">
        <f t="shared" si="8"/>
        <v>41202.208333333336</v>
      </c>
      <c r="O95" s="1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3.036896551724138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9">
        <f t="shared" si="8"/>
        <v>43562.208333333328</v>
      </c>
      <c r="O96" s="1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1.1299999999999999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9">
        <f t="shared" si="8"/>
        <v>43752.208333333328</v>
      </c>
      <c r="O97" s="1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2.1737876614060259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9">
        <f t="shared" si="8"/>
        <v>40612.25</v>
      </c>
      <c r="O98" s="1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9.2669230769230762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9">
        <f t="shared" si="8"/>
        <v>42180.208333333328</v>
      </c>
      <c r="O99" s="1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0.33692229038854804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9">
        <f t="shared" si="8"/>
        <v>42212.208333333328</v>
      </c>
      <c r="O100" s="1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1.9672368421052631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9">
        <f t="shared" si="8"/>
        <v>41968.25</v>
      </c>
      <c r="O101" s="1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0.01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9">
        <f t="shared" si="8"/>
        <v>40835.208333333336</v>
      </c>
      <c r="O102" s="1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10.214444444444444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9">
        <f t="shared" si="8"/>
        <v>42056.25</v>
      </c>
      <c r="O103" s="1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2.8167567567567566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9">
        <f t="shared" si="8"/>
        <v>43234.208333333328</v>
      </c>
      <c r="O104" s="1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0.24610000000000001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9">
        <f t="shared" si="8"/>
        <v>40475.208333333336</v>
      </c>
      <c r="O105" s="1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1.4314010067114094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9">
        <f t="shared" si="8"/>
        <v>42878.208333333328</v>
      </c>
      <c r="O106" s="1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1.4454411764705883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9">
        <f t="shared" si="8"/>
        <v>41366.208333333336</v>
      </c>
      <c r="O107" s="1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3.5912820512820511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9">
        <f t="shared" si="8"/>
        <v>43716.208333333328</v>
      </c>
      <c r="O108" s="1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1.8648571428571428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9">
        <f t="shared" si="8"/>
        <v>43213.208333333328</v>
      </c>
      <c r="O109" s="1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5.9526666666666666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9">
        <f t="shared" si="8"/>
        <v>41005.208333333336</v>
      </c>
      <c r="O110" s="1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0.5921153846153846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9">
        <f t="shared" si="8"/>
        <v>41651.25</v>
      </c>
      <c r="O111" s="1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0.14962780898876404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9">
        <f t="shared" si="8"/>
        <v>43354.208333333328</v>
      </c>
      <c r="O112" s="1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1.1995602605863191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9">
        <f t="shared" si="8"/>
        <v>41174.208333333336</v>
      </c>
      <c r="O113" s="1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2.6882978723404256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9">
        <f t="shared" si="8"/>
        <v>41875.208333333336</v>
      </c>
      <c r="O114" s="1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3.7687878787878786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9">
        <f t="shared" si="8"/>
        <v>42990.208333333328</v>
      </c>
      <c r="O115" s="1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7.2715789473684209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9">
        <f t="shared" si="8"/>
        <v>43564.208333333328</v>
      </c>
      <c r="O116" s="1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0.87211757648470301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9">
        <f t="shared" si="8"/>
        <v>43056.25</v>
      </c>
      <c r="O117" s="1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0.88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9">
        <f t="shared" si="8"/>
        <v>42265.208333333328</v>
      </c>
      <c r="O118" s="1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1.7393877551020409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9">
        <f t="shared" si="8"/>
        <v>40808.208333333336</v>
      </c>
      <c r="O119" s="1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1.1761111111111111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9">
        <f t="shared" si="8"/>
        <v>41665.25</v>
      </c>
      <c r="O120" s="1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2.1496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9">
        <f t="shared" si="8"/>
        <v>41806.208333333336</v>
      </c>
      <c r="O121" s="1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1.4949667110519307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9">
        <f t="shared" si="8"/>
        <v>42111.208333333328</v>
      </c>
      <c r="O122" s="1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2.1933995584988963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9">
        <f t="shared" si="8"/>
        <v>41917.208333333336</v>
      </c>
      <c r="O123" s="1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0.64367690058479532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9">
        <f t="shared" si="8"/>
        <v>41970.25</v>
      </c>
      <c r="O124" s="1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0.18622397298818233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9">
        <f t="shared" si="8"/>
        <v>42332.25</v>
      </c>
      <c r="O125" s="1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3.6776923076923076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9">
        <f t="shared" si="8"/>
        <v>43598.208333333328</v>
      </c>
      <c r="O126" s="1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1.5990566037735849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9">
        <f t="shared" si="8"/>
        <v>43362.208333333328</v>
      </c>
      <c r="O127" s="1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0.38633185349611543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9">
        <f t="shared" si="8"/>
        <v>42596.208333333328</v>
      </c>
      <c r="O128" s="1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0.51421511627906979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9">
        <f t="shared" si="8"/>
        <v>40310.208333333336</v>
      </c>
      <c r="O129" s="1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12">E130/D130</f>
        <v>0.60334277620396604</v>
      </c>
      <c r="H130">
        <v>532</v>
      </c>
      <c r="I130">
        <f t="shared" ref="I130:I193" si="13"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9">
        <f t="shared" si="8"/>
        <v>40417.208333333336</v>
      </c>
      <c r="O130" s="1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12"/>
        <v>3.2026936026936029E-2</v>
      </c>
      <c r="H131">
        <v>55</v>
      </c>
      <c r="I131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9">
        <f t="shared" ref="N131:N194" si="14">(((L131/60)/60)/24)+DATE(1970,1,1)</f>
        <v>42038.25</v>
      </c>
      <c r="O131" s="1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MID(R131, FIND("/", R131) + 1, LEN(R131) - FIND("/", 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2"/>
        <v>1.5546875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9">
        <f t="shared" si="14"/>
        <v>40842.208333333336</v>
      </c>
      <c r="O132" s="1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2"/>
        <v>1.0085974499089254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9">
        <f t="shared" si="14"/>
        <v>41607.25</v>
      </c>
      <c r="O133" s="1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2"/>
        <v>1.1618181818181819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9">
        <f t="shared" si="14"/>
        <v>43112.25</v>
      </c>
      <c r="O134" s="1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2"/>
        <v>3.1077777777777778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9">
        <f t="shared" si="14"/>
        <v>40767.208333333336</v>
      </c>
      <c r="O135" s="1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2"/>
        <v>0.89736683417085428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9">
        <f t="shared" si="14"/>
        <v>40713.208333333336</v>
      </c>
      <c r="O136" s="1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2"/>
        <v>0.71272727272727276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9">
        <f t="shared" si="14"/>
        <v>41340.25</v>
      </c>
      <c r="O137" s="1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2"/>
        <v>3.2862318840579711E-2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9">
        <f t="shared" si="14"/>
        <v>41797.208333333336</v>
      </c>
      <c r="O138" s="1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2"/>
        <v>2.617777777777778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9">
        <f t="shared" si="14"/>
        <v>40457.208333333336</v>
      </c>
      <c r="O139" s="1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2"/>
        <v>0.96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9">
        <f t="shared" si="14"/>
        <v>41180.208333333336</v>
      </c>
      <c r="O140" s="1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2"/>
        <v>0.20896851248642778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9">
        <f t="shared" si="14"/>
        <v>42115.208333333328</v>
      </c>
      <c r="O141" s="1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2"/>
        <v>2.2316363636363636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9">
        <f t="shared" si="14"/>
        <v>43156.25</v>
      </c>
      <c r="O142" s="1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2"/>
        <v>1.0159097978227061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9">
        <f t="shared" si="14"/>
        <v>42167.208333333328</v>
      </c>
      <c r="O143" s="1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2"/>
        <v>2.3003999999999998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9">
        <f t="shared" si="14"/>
        <v>41005.208333333336</v>
      </c>
      <c r="O144" s="1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2"/>
        <v>1.355925925925926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9">
        <f t="shared" si="14"/>
        <v>40357.208333333336</v>
      </c>
      <c r="O145" s="1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2"/>
        <v>1.2909999999999999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9">
        <f t="shared" si="14"/>
        <v>43633.208333333328</v>
      </c>
      <c r="O146" s="1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2"/>
        <v>2.3651200000000001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9">
        <f t="shared" si="14"/>
        <v>41889.208333333336</v>
      </c>
      <c r="O147" s="1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2"/>
        <v>0.17249999999999999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9">
        <f t="shared" si="14"/>
        <v>40855.25</v>
      </c>
      <c r="O148" s="1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2"/>
        <v>1.1249397590361445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9">
        <f t="shared" si="14"/>
        <v>42534.208333333328</v>
      </c>
      <c r="O149" s="1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2"/>
        <v>1.2102150537634409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9">
        <f t="shared" si="14"/>
        <v>42941.208333333328</v>
      </c>
      <c r="O150" s="1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2"/>
        <v>2.1987096774193549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9">
        <f t="shared" si="14"/>
        <v>41275.25</v>
      </c>
      <c r="O151" s="1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2"/>
        <v>0.01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9">
        <f t="shared" si="14"/>
        <v>43450.25</v>
      </c>
      <c r="O152" s="1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2"/>
        <v>0.64166909620991253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9">
        <f t="shared" si="14"/>
        <v>41799.208333333336</v>
      </c>
      <c r="O153" s="1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2"/>
        <v>4.2306746987951804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9">
        <f t="shared" si="14"/>
        <v>42783.25</v>
      </c>
      <c r="O154" s="1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2"/>
        <v>0.92984160506863778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9">
        <f t="shared" si="14"/>
        <v>41201.208333333336</v>
      </c>
      <c r="O155" s="1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2"/>
        <v>0.58756567425569173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9">
        <f t="shared" si="14"/>
        <v>42502.208333333328</v>
      </c>
      <c r="O156" s="1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2"/>
        <v>0.65022222222222226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9">
        <f t="shared" si="14"/>
        <v>40262.208333333336</v>
      </c>
      <c r="O157" s="1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2"/>
        <v>0.73939560439560437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9">
        <f t="shared" si="14"/>
        <v>43743.208333333328</v>
      </c>
      <c r="O158" s="1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2"/>
        <v>0.52666666666666662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9">
        <f t="shared" si="14"/>
        <v>41638.25</v>
      </c>
      <c r="O159" s="1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2"/>
        <v>2.2095238095238097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9">
        <f t="shared" si="14"/>
        <v>42346.25</v>
      </c>
      <c r="O160" s="1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2"/>
        <v>1.0001150627615063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9">
        <f t="shared" si="14"/>
        <v>43551.208333333328</v>
      </c>
      <c r="O161" s="1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2"/>
        <v>1.6231249999999999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9">
        <f t="shared" si="14"/>
        <v>43582.208333333328</v>
      </c>
      <c r="O162" s="1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2"/>
        <v>0.78181818181818186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9">
        <f t="shared" si="14"/>
        <v>42270.208333333328</v>
      </c>
      <c r="O163" s="1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2"/>
        <v>1.4973770491803278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9">
        <f t="shared" si="14"/>
        <v>43442.25</v>
      </c>
      <c r="O164" s="1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2"/>
        <v>2.5325714285714285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9">
        <f t="shared" si="14"/>
        <v>43028.208333333328</v>
      </c>
      <c r="O165" s="1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2"/>
        <v>1.0016943521594683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9">
        <f t="shared" si="14"/>
        <v>43016.208333333328</v>
      </c>
      <c r="O166" s="1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2"/>
        <v>1.2199004424778761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9">
        <f t="shared" si="14"/>
        <v>42948.208333333328</v>
      </c>
      <c r="O167" s="1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2"/>
        <v>1.3713265306122449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9">
        <f t="shared" si="14"/>
        <v>40534.25</v>
      </c>
      <c r="O168" s="1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2"/>
        <v>4.155384615384615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9">
        <f t="shared" si="14"/>
        <v>41435.208333333336</v>
      </c>
      <c r="O169" s="1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2"/>
        <v>0.3130913348946136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9">
        <f t="shared" si="14"/>
        <v>43518.25</v>
      </c>
      <c r="O170" s="1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2"/>
        <v>4.240815450643777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9">
        <f t="shared" si="14"/>
        <v>41077.208333333336</v>
      </c>
      <c r="O171" s="1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2"/>
        <v>2.9388623072833599E-2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9">
        <f t="shared" si="14"/>
        <v>42950.208333333328</v>
      </c>
      <c r="O172" s="1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2"/>
        <v>0.1063265306122449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9">
        <f t="shared" si="14"/>
        <v>41718.208333333336</v>
      </c>
      <c r="O173" s="1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2"/>
        <v>0.82874999999999999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9">
        <f t="shared" si="14"/>
        <v>41839.208333333336</v>
      </c>
      <c r="O174" s="1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2"/>
        <v>1.6301447776628748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9">
        <f t="shared" si="14"/>
        <v>41412.208333333336</v>
      </c>
      <c r="O175" s="1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2"/>
        <v>8.9466666666666672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9">
        <f t="shared" si="14"/>
        <v>42282.208333333328</v>
      </c>
      <c r="O176" s="1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2"/>
        <v>0.26191501103752757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9">
        <f t="shared" si="14"/>
        <v>42613.208333333328</v>
      </c>
      <c r="O177" s="1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2"/>
        <v>0.74834782608695649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9">
        <f t="shared" si="14"/>
        <v>42616.208333333328</v>
      </c>
      <c r="O178" s="1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2"/>
        <v>4.1647680412371137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9">
        <f t="shared" si="14"/>
        <v>40497.25</v>
      </c>
      <c r="O179" s="1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2"/>
        <v>0.96208333333333329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9">
        <f t="shared" si="14"/>
        <v>42999.208333333328</v>
      </c>
      <c r="O180" s="1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2"/>
        <v>3.5771910112359548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9">
        <f t="shared" si="14"/>
        <v>41350.208333333336</v>
      </c>
      <c r="O181" s="1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2"/>
        <v>3.0845714285714285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9">
        <f t="shared" si="14"/>
        <v>40259.208333333336</v>
      </c>
      <c r="O182" s="1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2"/>
        <v>0.61802325581395345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9">
        <f t="shared" si="14"/>
        <v>43012.208333333328</v>
      </c>
      <c r="O183" s="1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2"/>
        <v>7.2232472324723247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9">
        <f t="shared" si="14"/>
        <v>43631.208333333328</v>
      </c>
      <c r="O184" s="1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2"/>
        <v>0.69117647058823528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9">
        <f t="shared" si="14"/>
        <v>40430.208333333336</v>
      </c>
      <c r="O185" s="1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2"/>
        <v>2.9305555555555554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9">
        <f t="shared" si="14"/>
        <v>43588.208333333328</v>
      </c>
      <c r="O186" s="1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2"/>
        <v>0.71799999999999997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9">
        <f t="shared" si="14"/>
        <v>43233.208333333328</v>
      </c>
      <c r="O187" s="1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2"/>
        <v>0.31934684684684683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9">
        <f t="shared" si="14"/>
        <v>41782.208333333336</v>
      </c>
      <c r="O188" s="1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2"/>
        <v>2.2987375415282392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9">
        <f t="shared" si="14"/>
        <v>41328.25</v>
      </c>
      <c r="O189" s="1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2"/>
        <v>0.3201219512195122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9">
        <f t="shared" si="14"/>
        <v>41975.25</v>
      </c>
      <c r="O190" s="1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2"/>
        <v>0.23525352848928385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9">
        <f t="shared" si="14"/>
        <v>42433.25</v>
      </c>
      <c r="O191" s="1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2"/>
        <v>0.68594594594594593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9">
        <f t="shared" si="14"/>
        <v>41429.208333333336</v>
      </c>
      <c r="O192" s="1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2"/>
        <v>0.37952380952380954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9">
        <f t="shared" si="14"/>
        <v>43536.208333333328</v>
      </c>
      <c r="O193" s="1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18">E194/D194</f>
        <v>0.19992957746478873</v>
      </c>
      <c r="H194">
        <v>243</v>
      </c>
      <c r="I194">
        <f t="shared" ref="I194:I257" si="19"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9">
        <f t="shared" si="14"/>
        <v>41817.208333333336</v>
      </c>
      <c r="O194" s="1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18"/>
        <v>0.45636363636363636</v>
      </c>
      <c r="H195">
        <v>65</v>
      </c>
      <c r="I195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9">
        <f t="shared" ref="N195:N258" si="20">(((L195/60)/60)/24)+DATE(1970,1,1)</f>
        <v>43198.208333333328</v>
      </c>
      <c r="O195" s="1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MID(R195, FIND("/", R195) + 1, LEN(R195) - FIND("/", 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8"/>
        <v>1.227605633802817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9">
        <f t="shared" si="20"/>
        <v>42261.208333333328</v>
      </c>
      <c r="O196" s="1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8"/>
        <v>3.61753164556962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9">
        <f t="shared" si="20"/>
        <v>43310.208333333328</v>
      </c>
      <c r="O197" s="1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8"/>
        <v>0.63146341463414635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9">
        <f t="shared" si="20"/>
        <v>42616.208333333328</v>
      </c>
      <c r="O198" s="1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8"/>
        <v>2.9820475319926874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9">
        <f t="shared" si="20"/>
        <v>42909.208333333328</v>
      </c>
      <c r="O199" s="1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8"/>
        <v>9.5585443037974685E-2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9">
        <f t="shared" si="20"/>
        <v>40396.208333333336</v>
      </c>
      <c r="O200" s="1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8"/>
        <v>0.5377777777777778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9">
        <f t="shared" si="20"/>
        <v>42192.208333333328</v>
      </c>
      <c r="O201" s="1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8"/>
        <v>0.02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9">
        <f t="shared" si="20"/>
        <v>40262.208333333336</v>
      </c>
      <c r="O202" s="1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8"/>
        <v>6.8119047619047617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9">
        <f t="shared" si="20"/>
        <v>41845.208333333336</v>
      </c>
      <c r="O203" s="1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8"/>
        <v>0.78831325301204824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9">
        <f t="shared" si="20"/>
        <v>40818.208333333336</v>
      </c>
      <c r="O204" s="1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8"/>
        <v>1.3440792216817234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9">
        <f t="shared" si="20"/>
        <v>42752.25</v>
      </c>
      <c r="O205" s="1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8"/>
        <v>3.372E-2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9">
        <f t="shared" si="20"/>
        <v>40636.208333333336</v>
      </c>
      <c r="O206" s="1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8"/>
        <v>4.3184615384615386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9">
        <f t="shared" si="20"/>
        <v>43390.208333333328</v>
      </c>
      <c r="O207" s="1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8"/>
        <v>0.38844444444444443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9">
        <f t="shared" si="20"/>
        <v>40236.25</v>
      </c>
      <c r="O208" s="1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8"/>
        <v>4.2569999999999997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9">
        <f t="shared" si="20"/>
        <v>43340.208333333328</v>
      </c>
      <c r="O209" s="1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8"/>
        <v>1.0112239715591671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9">
        <f t="shared" si="20"/>
        <v>43048.25</v>
      </c>
      <c r="O210" s="1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8"/>
        <v>0.21188688946015424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9">
        <f t="shared" si="20"/>
        <v>42496.208333333328</v>
      </c>
      <c r="O211" s="1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8"/>
        <v>0.67425531914893622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9">
        <f t="shared" si="20"/>
        <v>42797.25</v>
      </c>
      <c r="O212" s="1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8"/>
        <v>0.9492337164750958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9">
        <f t="shared" si="20"/>
        <v>41513.208333333336</v>
      </c>
      <c r="O213" s="1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8"/>
        <v>1.5185185185185186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9">
        <f t="shared" si="20"/>
        <v>43814.25</v>
      </c>
      <c r="O214" s="1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8"/>
        <v>1.9516382252559727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9">
        <f t="shared" si="20"/>
        <v>40488.208333333336</v>
      </c>
      <c r="O215" s="1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8"/>
        <v>10.231428571428571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9">
        <f t="shared" si="20"/>
        <v>40409.208333333336</v>
      </c>
      <c r="O216" s="1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8"/>
        <v>3.8418367346938778E-2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9">
        <f t="shared" si="20"/>
        <v>43509.25</v>
      </c>
      <c r="O217" s="1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8"/>
        <v>1.5507066557107643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9">
        <f t="shared" si="20"/>
        <v>40869.25</v>
      </c>
      <c r="O218" s="1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8"/>
        <v>0.44753477588871715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9">
        <f t="shared" si="20"/>
        <v>43583.208333333328</v>
      </c>
      <c r="O219" s="1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8"/>
        <v>2.1594736842105262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9">
        <f t="shared" si="20"/>
        <v>40858.25</v>
      </c>
      <c r="O220" s="1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8"/>
        <v>3.3212709832134291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9">
        <f t="shared" si="20"/>
        <v>41137.208333333336</v>
      </c>
      <c r="O221" s="1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8"/>
        <v>8.4430379746835441E-2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9">
        <f t="shared" si="20"/>
        <v>40725.208333333336</v>
      </c>
      <c r="O222" s="1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8"/>
        <v>0.9862551440329218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9">
        <f t="shared" si="20"/>
        <v>41081.208333333336</v>
      </c>
      <c r="O223" s="1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8"/>
        <v>1.3797916666666667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9">
        <f t="shared" si="20"/>
        <v>41914.208333333336</v>
      </c>
      <c r="O224" s="1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8"/>
        <v>0.93810996563573879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9">
        <f t="shared" si="20"/>
        <v>42445.208333333328</v>
      </c>
      <c r="O225" s="1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8"/>
        <v>4.0363930885529156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9">
        <f t="shared" si="20"/>
        <v>41906.208333333336</v>
      </c>
      <c r="O226" s="1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8"/>
        <v>2.6017404129793511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9">
        <f t="shared" si="20"/>
        <v>41762.208333333336</v>
      </c>
      <c r="O227" s="1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8"/>
        <v>3.6663333333333332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9">
        <f t="shared" si="20"/>
        <v>40276.208333333336</v>
      </c>
      <c r="O228" s="1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8"/>
        <v>1.687208538587849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9">
        <f t="shared" si="20"/>
        <v>42139.208333333328</v>
      </c>
      <c r="O229" s="1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8"/>
        <v>1.1990717911530093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9">
        <f t="shared" si="20"/>
        <v>42613.208333333328</v>
      </c>
      <c r="O230" s="1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8"/>
        <v>1.936892523364486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9">
        <f t="shared" si="20"/>
        <v>42887.208333333328</v>
      </c>
      <c r="O231" s="1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8"/>
        <v>4.2016666666666671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9">
        <f t="shared" si="20"/>
        <v>43805.25</v>
      </c>
      <c r="O232" s="1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8"/>
        <v>0.76708333333333334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9">
        <f t="shared" si="20"/>
        <v>41415.208333333336</v>
      </c>
      <c r="O233" s="1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8"/>
        <v>1.7126470588235294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9">
        <f t="shared" si="20"/>
        <v>42576.208333333328</v>
      </c>
      <c r="O234" s="1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8"/>
        <v>1.5789473684210527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9">
        <f t="shared" si="20"/>
        <v>40706.208333333336</v>
      </c>
      <c r="O235" s="1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8"/>
        <v>1.0908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9">
        <f t="shared" si="20"/>
        <v>42969.208333333328</v>
      </c>
      <c r="O236" s="1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8"/>
        <v>0.41732558139534881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9">
        <f t="shared" si="20"/>
        <v>42779.25</v>
      </c>
      <c r="O237" s="1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8"/>
        <v>0.10944303797468355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9">
        <f t="shared" si="20"/>
        <v>43641.208333333328</v>
      </c>
      <c r="O238" s="1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8"/>
        <v>1.593763440860215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9">
        <f t="shared" si="20"/>
        <v>41754.208333333336</v>
      </c>
      <c r="O239" s="1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8"/>
        <v>4.2241666666666671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9">
        <f t="shared" si="20"/>
        <v>43083.25</v>
      </c>
      <c r="O240" s="1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8"/>
        <v>0.97718749999999999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9">
        <f t="shared" si="20"/>
        <v>42245.208333333328</v>
      </c>
      <c r="O241" s="1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8"/>
        <v>4.1878911564625847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9">
        <f t="shared" si="20"/>
        <v>40396.208333333336</v>
      </c>
      <c r="O242" s="1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8"/>
        <v>1.0191632047477746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9">
        <f t="shared" si="20"/>
        <v>41742.208333333336</v>
      </c>
      <c r="O243" s="1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8"/>
        <v>1.2772619047619047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9">
        <f t="shared" si="20"/>
        <v>42865.208333333328</v>
      </c>
      <c r="O244" s="1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8"/>
        <v>4.4521739130434783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9">
        <f t="shared" si="20"/>
        <v>43163.25</v>
      </c>
      <c r="O245" s="1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8"/>
        <v>5.6971428571428575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9">
        <f t="shared" si="20"/>
        <v>41834.208333333336</v>
      </c>
      <c r="O246" s="1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8"/>
        <v>5.0934482758620687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9">
        <f t="shared" si="20"/>
        <v>41736.208333333336</v>
      </c>
      <c r="O247" s="1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8"/>
        <v>3.2553333333333332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9">
        <f t="shared" si="20"/>
        <v>41491.208333333336</v>
      </c>
      <c r="O248" s="1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8"/>
        <v>9.3261616161616168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9">
        <f t="shared" si="20"/>
        <v>42726.25</v>
      </c>
      <c r="O249" s="1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8"/>
        <v>2.1133870967741935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9">
        <f t="shared" si="20"/>
        <v>42004.25</v>
      </c>
      <c r="O250" s="1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8"/>
        <v>2.7332520325203253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9">
        <f t="shared" si="20"/>
        <v>42006.25</v>
      </c>
      <c r="O251" s="1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8"/>
        <v>0.03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9">
        <f t="shared" si="20"/>
        <v>40203.25</v>
      </c>
      <c r="O252" s="1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8"/>
        <v>0.54084507042253516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9">
        <f t="shared" si="20"/>
        <v>41252.25</v>
      </c>
      <c r="O253" s="1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8"/>
        <v>6.2629999999999999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9">
        <f t="shared" si="20"/>
        <v>41572.208333333336</v>
      </c>
      <c r="O254" s="1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8"/>
        <v>0.8902139917695473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9">
        <f t="shared" si="20"/>
        <v>40641.208333333336</v>
      </c>
      <c r="O255" s="1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8"/>
        <v>1.8489130434782608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9">
        <f t="shared" si="20"/>
        <v>42787.25</v>
      </c>
      <c r="O256" s="1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8"/>
        <v>1.2016770186335404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9">
        <f t="shared" si="20"/>
        <v>40590.25</v>
      </c>
      <c r="O257" s="1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24">E258/D258</f>
        <v>0.23390243902439026</v>
      </c>
      <c r="H258">
        <v>15</v>
      </c>
      <c r="I258">
        <f t="shared" ref="I258:I321" si="25"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9">
        <f t="shared" si="20"/>
        <v>42393.25</v>
      </c>
      <c r="O258" s="1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24"/>
        <v>1.46</v>
      </c>
      <c r="H259">
        <v>92</v>
      </c>
      <c r="I259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9">
        <f t="shared" ref="N259:N322" si="26">(((L259/60)/60)/24)+DATE(1970,1,1)</f>
        <v>41338.25</v>
      </c>
      <c r="O259" s="1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MID(R259, FIND("/", R259) + 1, LEN(R259) - FIND("/", 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4"/>
        <v>2.6848000000000001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9">
        <f t="shared" si="26"/>
        <v>42712.25</v>
      </c>
      <c r="O260" s="1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4"/>
        <v>5.9749999999999996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9">
        <f t="shared" si="26"/>
        <v>41251.25</v>
      </c>
      <c r="O261" s="1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4"/>
        <v>1.5769841269841269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9">
        <f t="shared" si="26"/>
        <v>41180.208333333336</v>
      </c>
      <c r="O262" s="1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4"/>
        <v>0.31201660735468567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9">
        <f t="shared" si="26"/>
        <v>40415.208333333336</v>
      </c>
      <c r="O263" s="1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4"/>
        <v>3.1341176470588237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9">
        <f t="shared" si="26"/>
        <v>40638.208333333336</v>
      </c>
      <c r="O264" s="1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4"/>
        <v>3.7089655172413791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9">
        <f t="shared" si="26"/>
        <v>40187.25</v>
      </c>
      <c r="O265" s="1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4"/>
        <v>3.6266447368421053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9">
        <f t="shared" si="26"/>
        <v>41317.25</v>
      </c>
      <c r="O266" s="1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4"/>
        <v>1.2308163265306122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9">
        <f t="shared" si="26"/>
        <v>42372.25</v>
      </c>
      <c r="O267" s="1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4"/>
        <v>0.76766756032171579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9">
        <f t="shared" si="26"/>
        <v>41950.25</v>
      </c>
      <c r="O268" s="1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4"/>
        <v>2.3362012987012988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9">
        <f t="shared" si="26"/>
        <v>41206.208333333336</v>
      </c>
      <c r="O269" s="1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4"/>
        <v>1.8053333333333332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9">
        <f t="shared" si="26"/>
        <v>41186.208333333336</v>
      </c>
      <c r="O270" s="1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4"/>
        <v>2.5262857142857142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9">
        <f t="shared" si="26"/>
        <v>43496.25</v>
      </c>
      <c r="O271" s="1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4"/>
        <v>0.27176538240368026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9">
        <f t="shared" si="26"/>
        <v>40514.25</v>
      </c>
      <c r="O272" s="1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4"/>
        <v>1.2706571242680547E-2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9">
        <f t="shared" si="26"/>
        <v>42345.25</v>
      </c>
      <c r="O273" s="1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4"/>
        <v>3.0400978473581213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9">
        <f t="shared" si="26"/>
        <v>43656.208333333328</v>
      </c>
      <c r="O274" s="1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4"/>
        <v>1.3723076923076922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9">
        <f t="shared" si="26"/>
        <v>42995.208333333328</v>
      </c>
      <c r="O275" s="1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4"/>
        <v>0.32208333333333333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9">
        <f t="shared" si="26"/>
        <v>43045.25</v>
      </c>
      <c r="O276" s="1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4"/>
        <v>2.4151282051282053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9">
        <f t="shared" si="26"/>
        <v>43561.208333333328</v>
      </c>
      <c r="O277" s="1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4"/>
        <v>0.96799999999999997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9">
        <f t="shared" si="26"/>
        <v>41018.208333333336</v>
      </c>
      <c r="O278" s="1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4"/>
        <v>10.664285714285715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9">
        <f t="shared" si="26"/>
        <v>40378.208333333336</v>
      </c>
      <c r="O279" s="1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4"/>
        <v>3.2588888888888889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9">
        <f t="shared" si="26"/>
        <v>41239.25</v>
      </c>
      <c r="O280" s="1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4"/>
        <v>1.7070000000000001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9">
        <f t="shared" si="26"/>
        <v>43346.208333333328</v>
      </c>
      <c r="O281" s="1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4"/>
        <v>5.8144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9">
        <f t="shared" si="26"/>
        <v>43060.25</v>
      </c>
      <c r="O282" s="1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4"/>
        <v>0.91520972644376897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9">
        <f t="shared" si="26"/>
        <v>40979.25</v>
      </c>
      <c r="O283" s="1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4"/>
        <v>1.0804761904761904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9">
        <f t="shared" si="26"/>
        <v>42701.25</v>
      </c>
      <c r="O284" s="1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4"/>
        <v>0.18728395061728395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9">
        <f t="shared" si="26"/>
        <v>42520.208333333328</v>
      </c>
      <c r="O285" s="1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4"/>
        <v>0.83193877551020412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9">
        <f t="shared" si="26"/>
        <v>41030.208333333336</v>
      </c>
      <c r="O286" s="1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4"/>
        <v>7.0633333333333335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9">
        <f t="shared" si="26"/>
        <v>42623.208333333328</v>
      </c>
      <c r="O287" s="1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4"/>
        <v>0.17446030330062445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9">
        <f t="shared" si="26"/>
        <v>42697.25</v>
      </c>
      <c r="O288" s="1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4"/>
        <v>2.0973015873015872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9">
        <f t="shared" si="26"/>
        <v>42122.208333333328</v>
      </c>
      <c r="O289" s="1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4"/>
        <v>0.97785714285714287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9">
        <f t="shared" si="26"/>
        <v>40982.208333333336</v>
      </c>
      <c r="O290" s="1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4"/>
        <v>16.842500000000001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9">
        <f t="shared" si="26"/>
        <v>42219.208333333328</v>
      </c>
      <c r="O291" s="1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4"/>
        <v>0.54402135231316728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9">
        <f t="shared" si="26"/>
        <v>41404.208333333336</v>
      </c>
      <c r="O292" s="1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4"/>
        <v>4.5661111111111108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9">
        <f t="shared" si="26"/>
        <v>40831.208333333336</v>
      </c>
      <c r="O293" s="1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4"/>
        <v>9.8219178082191785E-2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9">
        <f t="shared" si="26"/>
        <v>40984.208333333336</v>
      </c>
      <c r="O294" s="1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4"/>
        <v>0.16384615384615384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9">
        <f t="shared" si="26"/>
        <v>40456.208333333336</v>
      </c>
      <c r="O295" s="1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4"/>
        <v>13.396666666666667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9">
        <f t="shared" si="26"/>
        <v>43399.208333333328</v>
      </c>
      <c r="O296" s="1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4"/>
        <v>0.35650077760497667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9">
        <f t="shared" si="26"/>
        <v>41562.208333333336</v>
      </c>
      <c r="O297" s="1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4"/>
        <v>0.54950819672131146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9">
        <f t="shared" si="26"/>
        <v>43493.25</v>
      </c>
      <c r="O298" s="1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4"/>
        <v>0.94236111111111109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9">
        <f t="shared" si="26"/>
        <v>41653.25</v>
      </c>
      <c r="O299" s="1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4"/>
        <v>1.4391428571428571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9">
        <f t="shared" si="26"/>
        <v>42426.25</v>
      </c>
      <c r="O300" s="1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4"/>
        <v>0.51421052631578945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9">
        <f t="shared" si="26"/>
        <v>42432.25</v>
      </c>
      <c r="O301" s="1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4"/>
        <v>0.05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9">
        <f t="shared" si="26"/>
        <v>42977.208333333328</v>
      </c>
      <c r="O302" s="1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4"/>
        <v>13.446666666666667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9">
        <f t="shared" si="26"/>
        <v>42061.25</v>
      </c>
      <c r="O303" s="1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4"/>
        <v>0.31844940867279897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9">
        <f t="shared" si="26"/>
        <v>43345.208333333328</v>
      </c>
      <c r="O304" s="1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4"/>
        <v>0.82617647058823529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9">
        <f t="shared" si="26"/>
        <v>42376.25</v>
      </c>
      <c r="O305" s="1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4"/>
        <v>5.4614285714285717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9">
        <f t="shared" si="26"/>
        <v>42589.208333333328</v>
      </c>
      <c r="O306" s="1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4"/>
        <v>2.8621428571428571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9">
        <f t="shared" si="26"/>
        <v>42448.208333333328</v>
      </c>
      <c r="O307" s="1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4"/>
        <v>7.9076923076923072E-2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9">
        <f t="shared" si="26"/>
        <v>42930.208333333328</v>
      </c>
      <c r="O308" s="1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4"/>
        <v>1.3213677811550153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9">
        <f t="shared" si="26"/>
        <v>41066.208333333336</v>
      </c>
      <c r="O309" s="1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4"/>
        <v>0.74077834179357027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9">
        <f t="shared" si="26"/>
        <v>40651.208333333336</v>
      </c>
      <c r="O310" s="1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4"/>
        <v>0.75292682926829269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9">
        <f t="shared" si="26"/>
        <v>40807.208333333336</v>
      </c>
      <c r="O311" s="1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4"/>
        <v>0.20333333333333334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9">
        <f t="shared" si="26"/>
        <v>40277.208333333336</v>
      </c>
      <c r="O312" s="1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4"/>
        <v>2.0336507936507937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9">
        <f t="shared" si="26"/>
        <v>40590.25</v>
      </c>
      <c r="O313" s="1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4"/>
        <v>3.1022842639593908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9">
        <f t="shared" si="26"/>
        <v>41572.208333333336</v>
      </c>
      <c r="O314" s="1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4"/>
        <v>3.9531818181818181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9">
        <f t="shared" si="26"/>
        <v>40966.25</v>
      </c>
      <c r="O315" s="1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4"/>
        <v>2.9471428571428571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9">
        <f t="shared" si="26"/>
        <v>43536.208333333328</v>
      </c>
      <c r="O316" s="1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4"/>
        <v>0.33894736842105261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9">
        <f t="shared" si="26"/>
        <v>41783.208333333336</v>
      </c>
      <c r="O317" s="1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4"/>
        <v>0.66677083333333331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9">
        <f t="shared" si="26"/>
        <v>43788.25</v>
      </c>
      <c r="O318" s="1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4"/>
        <v>0.19227272727272726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9">
        <f t="shared" si="26"/>
        <v>42869.208333333328</v>
      </c>
      <c r="O319" s="1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4"/>
        <v>0.15842105263157893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9">
        <f t="shared" si="26"/>
        <v>41684.25</v>
      </c>
      <c r="O320" s="1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4"/>
        <v>0.38702380952380955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9">
        <f t="shared" si="26"/>
        <v>40402.208333333336</v>
      </c>
      <c r="O321" s="1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30">E322/D322</f>
        <v>9.5876777251184833E-2</v>
      </c>
      <c r="H322">
        <v>80</v>
      </c>
      <c r="I322">
        <f t="shared" ref="I322:I385" si="31"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9">
        <f t="shared" si="26"/>
        <v>40673.208333333336</v>
      </c>
      <c r="O322" s="1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30"/>
        <v>0.94144366197183094</v>
      </c>
      <c r="H323">
        <v>2468</v>
      </c>
      <c r="I323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9">
        <f t="shared" ref="N323:N386" si="32">(((L323/60)/60)/24)+DATE(1970,1,1)</f>
        <v>40634.208333333336</v>
      </c>
      <c r="O323" s="1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MID(R323, FIND("/", R323) + 1, LEN(R323) - FIND("/", 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0"/>
        <v>1.6656234096692113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9">
        <f t="shared" si="32"/>
        <v>40507.25</v>
      </c>
      <c r="O324" s="1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0"/>
        <v>0.24134831460674158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9">
        <f t="shared" si="32"/>
        <v>41725.208333333336</v>
      </c>
      <c r="O325" s="1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0"/>
        <v>1.6405633802816901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9">
        <f t="shared" si="32"/>
        <v>42176.208333333328</v>
      </c>
      <c r="O326" s="1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0"/>
        <v>0.90723076923076929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9">
        <f t="shared" si="32"/>
        <v>43267.208333333328</v>
      </c>
      <c r="O327" s="1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0"/>
        <v>0.46194444444444444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9">
        <f t="shared" si="32"/>
        <v>42364.25</v>
      </c>
      <c r="O328" s="1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0"/>
        <v>0.38538461538461538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9">
        <f t="shared" si="32"/>
        <v>43705.208333333328</v>
      </c>
      <c r="O329" s="1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0"/>
        <v>1.3356231003039514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9">
        <f t="shared" si="32"/>
        <v>43434.25</v>
      </c>
      <c r="O330" s="1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0"/>
        <v>0.22896588486140726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9">
        <f t="shared" si="32"/>
        <v>42716.25</v>
      </c>
      <c r="O331" s="1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0"/>
        <v>1.8495548961424333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9">
        <f t="shared" si="32"/>
        <v>43077.25</v>
      </c>
      <c r="O332" s="1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0"/>
        <v>4.4372727272727275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9">
        <f t="shared" si="32"/>
        <v>40896.25</v>
      </c>
      <c r="O333" s="1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0"/>
        <v>1.999806763285024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9">
        <f t="shared" si="32"/>
        <v>41361.208333333336</v>
      </c>
      <c r="O334" s="1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0"/>
        <v>1.2395833333333333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9">
        <f t="shared" si="32"/>
        <v>43424.25</v>
      </c>
      <c r="O335" s="1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0"/>
        <v>1.8661329305135952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9">
        <f t="shared" si="32"/>
        <v>43110.25</v>
      </c>
      <c r="O336" s="1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0"/>
        <v>1.1428538550057536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9">
        <f t="shared" si="32"/>
        <v>43784.25</v>
      </c>
      <c r="O337" s="1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0"/>
        <v>0.97032531824611035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9">
        <f t="shared" si="32"/>
        <v>40527.25</v>
      </c>
      <c r="O338" s="1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0"/>
        <v>1.2281904761904763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9">
        <f t="shared" si="32"/>
        <v>43780.25</v>
      </c>
      <c r="O339" s="1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0"/>
        <v>1.7914326647564469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9">
        <f t="shared" si="32"/>
        <v>40821.208333333336</v>
      </c>
      <c r="O340" s="1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0"/>
        <v>0.79951577402787966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9">
        <f t="shared" si="32"/>
        <v>42949.208333333328</v>
      </c>
      <c r="O341" s="1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0"/>
        <v>0.94242587601078165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9">
        <f t="shared" si="32"/>
        <v>40889.25</v>
      </c>
      <c r="O342" s="1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0"/>
        <v>0.84669291338582675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9">
        <f t="shared" si="32"/>
        <v>42244.208333333328</v>
      </c>
      <c r="O343" s="1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0"/>
        <v>0.66521920668058454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9">
        <f t="shared" si="32"/>
        <v>41475.208333333336</v>
      </c>
      <c r="O344" s="1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0"/>
        <v>0.53922222222222227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9">
        <f t="shared" si="32"/>
        <v>41597.25</v>
      </c>
      <c r="O345" s="1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0"/>
        <v>0.41983299595141699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9">
        <f t="shared" si="32"/>
        <v>43122.25</v>
      </c>
      <c r="O346" s="1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0"/>
        <v>0.14694796954314721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9">
        <f t="shared" si="32"/>
        <v>42194.208333333328</v>
      </c>
      <c r="O347" s="1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0"/>
        <v>0.34475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9">
        <f t="shared" si="32"/>
        <v>42971.208333333328</v>
      </c>
      <c r="O348" s="1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0"/>
        <v>14.007777777777777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9">
        <f t="shared" si="32"/>
        <v>42046.25</v>
      </c>
      <c r="O349" s="1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0"/>
        <v>0.71770351758793971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9">
        <f t="shared" si="32"/>
        <v>42782.25</v>
      </c>
      <c r="O350" s="1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0"/>
        <v>0.53074115044247783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9">
        <f t="shared" si="32"/>
        <v>42930.208333333328</v>
      </c>
      <c r="O351" s="1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0"/>
        <v>0.05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9">
        <f t="shared" si="32"/>
        <v>42144.208333333328</v>
      </c>
      <c r="O352" s="1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0"/>
        <v>1.2770715249662619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9">
        <f t="shared" si="32"/>
        <v>42240.208333333328</v>
      </c>
      <c r="O353" s="1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0"/>
        <v>0.34892857142857142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9">
        <f t="shared" si="32"/>
        <v>42315.25</v>
      </c>
      <c r="O354" s="1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0"/>
        <v>4.105982142857143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9">
        <f t="shared" si="32"/>
        <v>43651.208333333328</v>
      </c>
      <c r="O355" s="1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0"/>
        <v>1.2373770491803278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9">
        <f t="shared" si="32"/>
        <v>41520.208333333336</v>
      </c>
      <c r="O356" s="1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0"/>
        <v>0.58973684210526311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9">
        <f t="shared" si="32"/>
        <v>42757.25</v>
      </c>
      <c r="O357" s="1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0"/>
        <v>0.36892473118279567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9">
        <f t="shared" si="32"/>
        <v>40922.25</v>
      </c>
      <c r="O358" s="1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0"/>
        <v>1.8491304347826087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9">
        <f t="shared" si="32"/>
        <v>42250.208333333328</v>
      </c>
      <c r="O359" s="1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0"/>
        <v>0.11814432989690722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9">
        <f t="shared" si="32"/>
        <v>43322.208333333328</v>
      </c>
      <c r="O360" s="1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0"/>
        <v>2.9870000000000001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9">
        <f t="shared" si="32"/>
        <v>40782.208333333336</v>
      </c>
      <c r="O361" s="1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0"/>
        <v>2.2635175879396985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9">
        <f t="shared" si="32"/>
        <v>40544.25</v>
      </c>
      <c r="O362" s="1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0"/>
        <v>1.7356363636363636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9">
        <f t="shared" si="32"/>
        <v>43015.208333333328</v>
      </c>
      <c r="O363" s="1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0"/>
        <v>3.7175675675675675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9">
        <f t="shared" si="32"/>
        <v>40570.25</v>
      </c>
      <c r="O364" s="1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0"/>
        <v>1.601923076923077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9">
        <f t="shared" si="32"/>
        <v>40904.25</v>
      </c>
      <c r="O365" s="1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0"/>
        <v>16.163333333333334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9">
        <f t="shared" si="32"/>
        <v>43164.25</v>
      </c>
      <c r="O366" s="1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0"/>
        <v>7.3343749999999996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9">
        <f t="shared" si="32"/>
        <v>42733.25</v>
      </c>
      <c r="O367" s="1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0"/>
        <v>5.9211111111111112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9">
        <f t="shared" si="32"/>
        <v>40546.25</v>
      </c>
      <c r="O368" s="1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0"/>
        <v>0.18888888888888888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9">
        <f t="shared" si="32"/>
        <v>41930.208333333336</v>
      </c>
      <c r="O369" s="1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0"/>
        <v>2.7680769230769231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9">
        <f t="shared" si="32"/>
        <v>40464.208333333336</v>
      </c>
      <c r="O370" s="1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0"/>
        <v>2.730185185185185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9">
        <f t="shared" si="32"/>
        <v>41308.25</v>
      </c>
      <c r="O371" s="1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0"/>
        <v>1.593633125556545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9">
        <f t="shared" si="32"/>
        <v>43570.208333333328</v>
      </c>
      <c r="O372" s="1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0"/>
        <v>0.67869978858350954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9">
        <f t="shared" si="32"/>
        <v>42043.25</v>
      </c>
      <c r="O373" s="1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0"/>
        <v>15.915555555555555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9">
        <f t="shared" si="32"/>
        <v>42012.25</v>
      </c>
      <c r="O374" s="1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0"/>
        <v>7.3018222222222224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9">
        <f t="shared" si="32"/>
        <v>42964.208333333328</v>
      </c>
      <c r="O375" s="1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0"/>
        <v>0.13185782556750297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9">
        <f t="shared" si="32"/>
        <v>43476.25</v>
      </c>
      <c r="O376" s="1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0"/>
        <v>0.54777777777777781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9">
        <f t="shared" si="32"/>
        <v>42293.208333333328</v>
      </c>
      <c r="O377" s="1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0"/>
        <v>3.6102941176470589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9">
        <f t="shared" si="32"/>
        <v>41826.208333333336</v>
      </c>
      <c r="O378" s="1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0"/>
        <v>0.10257545271629778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9">
        <f t="shared" si="32"/>
        <v>43760.208333333328</v>
      </c>
      <c r="O379" s="1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0"/>
        <v>0.13962962962962963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9">
        <f t="shared" si="32"/>
        <v>43241.208333333328</v>
      </c>
      <c r="O380" s="1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0"/>
        <v>0.40444444444444444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9">
        <f t="shared" si="32"/>
        <v>40843.208333333336</v>
      </c>
      <c r="O381" s="1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0"/>
        <v>1.6032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9">
        <f t="shared" si="32"/>
        <v>41448.208333333336</v>
      </c>
      <c r="O382" s="1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0"/>
        <v>1.8394339622641509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9">
        <f t="shared" si="32"/>
        <v>42163.208333333328</v>
      </c>
      <c r="O383" s="1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0"/>
        <v>0.63769230769230767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9">
        <f t="shared" si="32"/>
        <v>43024.208333333328</v>
      </c>
      <c r="O384" s="1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0"/>
        <v>2.2538095238095237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9">
        <f t="shared" si="32"/>
        <v>43509.25</v>
      </c>
      <c r="O385" s="1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36">E386/D386</f>
        <v>1.7200961538461539</v>
      </c>
      <c r="H386">
        <v>4799</v>
      </c>
      <c r="I386">
        <f t="shared" ref="I386:I449" si="37"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9">
        <f t="shared" si="32"/>
        <v>42776.25</v>
      </c>
      <c r="O386" s="1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36"/>
        <v>1.4616709511568124</v>
      </c>
      <c r="H387">
        <v>1137</v>
      </c>
      <c r="I387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9">
        <f t="shared" ref="N387:N450" si="38">(((L387/60)/60)/24)+DATE(1970,1,1)</f>
        <v>43553.208333333328</v>
      </c>
      <c r="O387" s="1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MID(R387, FIND("/", R387) + 1, LEN(R387) - FIND("/", 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6"/>
        <v>0.76423616236162362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9">
        <f t="shared" si="38"/>
        <v>40355.208333333336</v>
      </c>
      <c r="O388" s="1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6"/>
        <v>0.39261467889908258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9">
        <f t="shared" si="38"/>
        <v>41072.208333333336</v>
      </c>
      <c r="O389" s="1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6"/>
        <v>0.11270034843205574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9">
        <f t="shared" si="38"/>
        <v>40912.25</v>
      </c>
      <c r="O390" s="1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6"/>
        <v>1.2211084337349398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9">
        <f t="shared" si="38"/>
        <v>40479.208333333336</v>
      </c>
      <c r="O391" s="1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6"/>
        <v>1.8654166666666667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9">
        <f t="shared" si="38"/>
        <v>41530.208333333336</v>
      </c>
      <c r="O392" s="1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6"/>
        <v>7.27317880794702E-2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9">
        <f t="shared" si="38"/>
        <v>41653.25</v>
      </c>
      <c r="O393" s="1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6"/>
        <v>0.65642371234207963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9">
        <f t="shared" si="38"/>
        <v>40549.25</v>
      </c>
      <c r="O394" s="1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6"/>
        <v>2.2896178343949045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9">
        <f t="shared" si="38"/>
        <v>42933.208333333328</v>
      </c>
      <c r="O395" s="1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6"/>
        <v>4.6937499999999996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9">
        <f t="shared" si="38"/>
        <v>41484.208333333336</v>
      </c>
      <c r="O396" s="1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6"/>
        <v>1.3011267605633803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9">
        <f t="shared" si="38"/>
        <v>40885.25</v>
      </c>
      <c r="O397" s="1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6"/>
        <v>1.6705422993492407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9">
        <f t="shared" si="38"/>
        <v>43378.208333333328</v>
      </c>
      <c r="O398" s="1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6"/>
        <v>1.738641975308642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9">
        <f t="shared" si="38"/>
        <v>41417.208333333336</v>
      </c>
      <c r="O399" s="1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6"/>
        <v>7.1776470588235295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9">
        <f t="shared" si="38"/>
        <v>43228.208333333328</v>
      </c>
      <c r="O400" s="1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6"/>
        <v>0.63850976361767731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9">
        <f t="shared" si="38"/>
        <v>40576.25</v>
      </c>
      <c r="O401" s="1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6"/>
        <v>0.02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9">
        <f t="shared" si="38"/>
        <v>41502.208333333336</v>
      </c>
      <c r="O402" s="1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6"/>
        <v>15.302222222222222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9">
        <f t="shared" si="38"/>
        <v>43765.208333333328</v>
      </c>
      <c r="O403" s="1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6"/>
        <v>0.40356164383561643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9">
        <f t="shared" si="38"/>
        <v>40914.25</v>
      </c>
      <c r="O404" s="1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6"/>
        <v>0.86220633299284988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9">
        <f t="shared" si="38"/>
        <v>40310.208333333336</v>
      </c>
      <c r="O405" s="1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6"/>
        <v>3.1558486707566464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9">
        <f t="shared" si="38"/>
        <v>43053.25</v>
      </c>
      <c r="O406" s="1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6"/>
        <v>0.89618243243243245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9">
        <f t="shared" si="38"/>
        <v>43255.208333333328</v>
      </c>
      <c r="O407" s="1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6"/>
        <v>1.8214503816793892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9">
        <f t="shared" si="38"/>
        <v>41304.25</v>
      </c>
      <c r="O408" s="1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6"/>
        <v>3.5588235294117645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9">
        <f t="shared" si="38"/>
        <v>43751.208333333328</v>
      </c>
      <c r="O409" s="1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6"/>
        <v>1.3183695652173912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9">
        <f t="shared" si="38"/>
        <v>42541.208333333328</v>
      </c>
      <c r="O410" s="1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6"/>
        <v>0.46315634218289087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9">
        <f t="shared" si="38"/>
        <v>42843.208333333328</v>
      </c>
      <c r="O411" s="1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6"/>
        <v>0.36132726089785294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9">
        <f t="shared" si="38"/>
        <v>42122.208333333328</v>
      </c>
      <c r="O412" s="1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6"/>
        <v>1.0462820512820512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9">
        <f t="shared" si="38"/>
        <v>42884.208333333328</v>
      </c>
      <c r="O413" s="1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6"/>
        <v>6.6885714285714286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9">
        <f t="shared" si="38"/>
        <v>41642.25</v>
      </c>
      <c r="O414" s="1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6"/>
        <v>0.62072823218997364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9">
        <f t="shared" si="38"/>
        <v>43431.25</v>
      </c>
      <c r="O415" s="1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6"/>
        <v>0.84699787460148779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9">
        <f t="shared" si="38"/>
        <v>40288.208333333336</v>
      </c>
      <c r="O416" s="1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6"/>
        <v>0.11059030837004405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9">
        <f t="shared" si="38"/>
        <v>40921.25</v>
      </c>
      <c r="O417" s="1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6"/>
        <v>0.43838781575037145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9">
        <f t="shared" si="38"/>
        <v>40560.25</v>
      </c>
      <c r="O418" s="1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6"/>
        <v>0.55470588235294116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9">
        <f t="shared" si="38"/>
        <v>43407.208333333328</v>
      </c>
      <c r="O419" s="1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6"/>
        <v>0.57399511301160655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9">
        <f t="shared" si="38"/>
        <v>41035.208333333336</v>
      </c>
      <c r="O420" s="1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6"/>
        <v>1.2343497363796134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9">
        <f t="shared" si="38"/>
        <v>40899.25</v>
      </c>
      <c r="O421" s="1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6"/>
        <v>1.2846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9">
        <f t="shared" si="38"/>
        <v>42911.208333333328</v>
      </c>
      <c r="O422" s="1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6"/>
        <v>0.63989361702127656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9">
        <f t="shared" si="38"/>
        <v>42915.208333333328</v>
      </c>
      <c r="O423" s="1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6"/>
        <v>1.2729885057471264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9">
        <f t="shared" si="38"/>
        <v>40285.208333333336</v>
      </c>
      <c r="O424" s="1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6"/>
        <v>0.10638024357239513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9">
        <f t="shared" si="38"/>
        <v>40808.208333333336</v>
      </c>
      <c r="O425" s="1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6"/>
        <v>0.40470588235294119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9">
        <f t="shared" si="38"/>
        <v>43208.208333333328</v>
      </c>
      <c r="O426" s="1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6"/>
        <v>2.8766666666666665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9">
        <f t="shared" si="38"/>
        <v>42213.208333333328</v>
      </c>
      <c r="O427" s="1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6"/>
        <v>5.7294444444444448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9">
        <f t="shared" si="38"/>
        <v>41332.25</v>
      </c>
      <c r="O428" s="1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6"/>
        <v>1.1290429799426933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9">
        <f t="shared" si="38"/>
        <v>41895.208333333336</v>
      </c>
      <c r="O429" s="1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6"/>
        <v>0.46387573964497042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9">
        <f t="shared" si="38"/>
        <v>40585.25</v>
      </c>
      <c r="O430" s="1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6"/>
        <v>0.90675916230366493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9">
        <f t="shared" si="38"/>
        <v>41680.25</v>
      </c>
      <c r="O431" s="1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6"/>
        <v>0.67740740740740746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9">
        <f t="shared" si="38"/>
        <v>43737.208333333328</v>
      </c>
      <c r="O432" s="1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6"/>
        <v>1.9249019607843136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9">
        <f t="shared" si="38"/>
        <v>43273.208333333328</v>
      </c>
      <c r="O433" s="1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6"/>
        <v>0.82714285714285718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9">
        <f t="shared" si="38"/>
        <v>41761.208333333336</v>
      </c>
      <c r="O434" s="1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6"/>
        <v>0.54163920922570019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9">
        <f t="shared" si="38"/>
        <v>41603.25</v>
      </c>
      <c r="O435" s="1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6"/>
        <v>0.16722222222222222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9">
        <f t="shared" si="38"/>
        <v>42705.25</v>
      </c>
      <c r="O436" s="1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6"/>
        <v>1.168766404199475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9">
        <f t="shared" si="38"/>
        <v>41988.25</v>
      </c>
      <c r="O437" s="1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6"/>
        <v>10.521538461538462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9">
        <f t="shared" si="38"/>
        <v>43575.208333333328</v>
      </c>
      <c r="O438" s="1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6"/>
        <v>1.2307407407407407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9">
        <f t="shared" si="38"/>
        <v>42260.208333333328</v>
      </c>
      <c r="O439" s="1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6"/>
        <v>1.7863855421686747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9">
        <f t="shared" si="38"/>
        <v>41337.25</v>
      </c>
      <c r="O440" s="1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6"/>
        <v>3.5528169014084505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9">
        <f t="shared" si="38"/>
        <v>42680.208333333328</v>
      </c>
      <c r="O441" s="1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6"/>
        <v>1.6190634146341463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9">
        <f t="shared" si="38"/>
        <v>42916.208333333328</v>
      </c>
      <c r="O442" s="1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6"/>
        <v>0.24914285714285714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9">
        <f t="shared" si="38"/>
        <v>41025.208333333336</v>
      </c>
      <c r="O443" s="1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6"/>
        <v>1.9872222222222222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9">
        <f t="shared" si="38"/>
        <v>42980.208333333328</v>
      </c>
      <c r="O444" s="1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6"/>
        <v>0.34752688172043011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9">
        <f t="shared" si="38"/>
        <v>40451.208333333336</v>
      </c>
      <c r="O445" s="1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6"/>
        <v>1.7641935483870967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9">
        <f t="shared" si="38"/>
        <v>40748.208333333336</v>
      </c>
      <c r="O446" s="1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6"/>
        <v>5.1138095238095236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9">
        <f t="shared" si="38"/>
        <v>40515.25</v>
      </c>
      <c r="O447" s="1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6"/>
        <v>0.82044117647058823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9">
        <f t="shared" si="38"/>
        <v>41261.25</v>
      </c>
      <c r="O448" s="1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6"/>
        <v>0.24326030927835052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9">
        <f t="shared" si="38"/>
        <v>43088.25</v>
      </c>
      <c r="O449" s="1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42">E450/D450</f>
        <v>0.50482758620689661</v>
      </c>
      <c r="H450">
        <v>605</v>
      </c>
      <c r="I450">
        <f t="shared" ref="I450:I513" si="43"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9">
        <f t="shared" si="38"/>
        <v>41378.208333333336</v>
      </c>
      <c r="O450" s="1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42"/>
        <v>9.67</v>
      </c>
      <c r="H451">
        <v>86</v>
      </c>
      <c r="I451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9">
        <f t="shared" ref="N451:N514" si="44">(((L451/60)/60)/24)+DATE(1970,1,1)</f>
        <v>43530.25</v>
      </c>
      <c r="O451" s="1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2" si="47">MID(R451, FIND("/", R451) + 1, LEN(R451) - FIND("/", 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2"/>
        <v>0.04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9">
        <f t="shared" si="44"/>
        <v>43394.208333333328</v>
      </c>
      <c r="O452" s="1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2"/>
        <v>1.2284501347708894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9">
        <f t="shared" si="44"/>
        <v>42935.208333333328</v>
      </c>
      <c r="O453" s="1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2"/>
        <v>0.63437500000000002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9">
        <f t="shared" si="44"/>
        <v>40365.208333333336</v>
      </c>
      <c r="O454" s="1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2"/>
        <v>0.56331688596491225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9">
        <f t="shared" si="44"/>
        <v>42705.25</v>
      </c>
      <c r="O455" s="1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2"/>
        <v>0.44074999999999998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9">
        <f t="shared" si="44"/>
        <v>41568.208333333336</v>
      </c>
      <c r="O456" s="1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2"/>
        <v>1.1837253218884121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9">
        <f t="shared" si="44"/>
        <v>40809.208333333336</v>
      </c>
      <c r="O457" s="1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2"/>
        <v>1.041243169398907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9">
        <f t="shared" si="44"/>
        <v>43141.25</v>
      </c>
      <c r="O458" s="1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2"/>
        <v>0.26640000000000003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9">
        <f t="shared" si="44"/>
        <v>42657.208333333328</v>
      </c>
      <c r="O459" s="1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2"/>
        <v>3.5120118343195266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9">
        <f t="shared" si="44"/>
        <v>40265.208333333336</v>
      </c>
      <c r="O460" s="1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2"/>
        <v>0.90063492063492068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9">
        <f t="shared" si="44"/>
        <v>42001.25</v>
      </c>
      <c r="O461" s="1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2"/>
        <v>1.7162500000000001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9">
        <f t="shared" si="44"/>
        <v>40399.208333333336</v>
      </c>
      <c r="O462" s="1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2"/>
        <v>1.4104655870445344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9">
        <f t="shared" si="44"/>
        <v>41757.208333333336</v>
      </c>
      <c r="O463" s="1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2"/>
        <v>0.30579449152542371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9">
        <f t="shared" si="44"/>
        <v>41304.25</v>
      </c>
      <c r="O464" s="1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2"/>
        <v>1.0816455696202532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9">
        <f t="shared" si="44"/>
        <v>41639.25</v>
      </c>
      <c r="O465" s="1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2"/>
        <v>1.3345505617977529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9">
        <f t="shared" si="44"/>
        <v>43142.25</v>
      </c>
      <c r="O466" s="1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2"/>
        <v>1.8785106382978722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9">
        <f t="shared" si="44"/>
        <v>43127.25</v>
      </c>
      <c r="O467" s="1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2"/>
        <v>3.32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9">
        <f t="shared" si="44"/>
        <v>41409.208333333336</v>
      </c>
      <c r="O468" s="1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2"/>
        <v>5.7521428571428572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9">
        <f t="shared" si="44"/>
        <v>42331.25</v>
      </c>
      <c r="O469" s="1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2"/>
        <v>0.40500000000000003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9">
        <f t="shared" si="44"/>
        <v>43569.208333333328</v>
      </c>
      <c r="O470" s="1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2"/>
        <v>1.8442857142857143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9">
        <f t="shared" si="44"/>
        <v>42142.208333333328</v>
      </c>
      <c r="O471" s="1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2"/>
        <v>2.8580555555555556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9">
        <f t="shared" si="44"/>
        <v>42716.25</v>
      </c>
      <c r="O472" s="1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2"/>
        <v>3.19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9">
        <f t="shared" si="44"/>
        <v>41031.208333333336</v>
      </c>
      <c r="O473" s="1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2"/>
        <v>0.39234070221066319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9">
        <f t="shared" si="44"/>
        <v>43535.208333333328</v>
      </c>
      <c r="O474" s="1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2"/>
        <v>1.7814000000000001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9">
        <f t="shared" si="44"/>
        <v>43277.208333333328</v>
      </c>
      <c r="O475" s="1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2"/>
        <v>3.6515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9">
        <f t="shared" si="44"/>
        <v>41989.25</v>
      </c>
      <c r="O476" s="1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2"/>
        <v>1.1394594594594594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9">
        <f t="shared" si="44"/>
        <v>41450.208333333336</v>
      </c>
      <c r="O477" s="1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2"/>
        <v>0.29828720626631855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9">
        <f t="shared" si="44"/>
        <v>43322.208333333328</v>
      </c>
      <c r="O478" s="1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2"/>
        <v>0.54270588235294115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9">
        <f t="shared" si="44"/>
        <v>40720.208333333336</v>
      </c>
      <c r="O479" s="1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2"/>
        <v>2.3634156976744185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9">
        <f t="shared" si="44"/>
        <v>42072.208333333328</v>
      </c>
      <c r="O480" s="1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2"/>
        <v>5.1291666666666664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9">
        <f t="shared" si="44"/>
        <v>42945.208333333328</v>
      </c>
      <c r="O481" s="1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2"/>
        <v>1.0065116279069768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9">
        <f t="shared" si="44"/>
        <v>40248.25</v>
      </c>
      <c r="O482" s="1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2"/>
        <v>0.81348423194303154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9">
        <f t="shared" si="44"/>
        <v>41913.208333333336</v>
      </c>
      <c r="O483" s="1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2"/>
        <v>0.16404761904761905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9">
        <f t="shared" si="44"/>
        <v>40963.25</v>
      </c>
      <c r="O484" s="1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2"/>
        <v>0.52774617067833696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9">
        <f t="shared" si="44"/>
        <v>43811.25</v>
      </c>
      <c r="O485" s="1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2"/>
        <v>2.6020608108108108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9">
        <f t="shared" si="44"/>
        <v>41855.208333333336</v>
      </c>
      <c r="O486" s="1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2"/>
        <v>0.30732891832229581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9">
        <f t="shared" si="44"/>
        <v>43626.208333333328</v>
      </c>
      <c r="O487" s="1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2"/>
        <v>0.13500000000000001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9">
        <f t="shared" si="44"/>
        <v>43168.25</v>
      </c>
      <c r="O488" s="1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2"/>
        <v>1.7862556663644606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9">
        <f t="shared" si="44"/>
        <v>42845.208333333328</v>
      </c>
      <c r="O489" s="1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2"/>
        <v>2.2005660377358489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9">
        <f t="shared" si="44"/>
        <v>42403.25</v>
      </c>
      <c r="O490" s="1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2"/>
        <v>1.015108695652174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9">
        <f t="shared" si="44"/>
        <v>40406.208333333336</v>
      </c>
      <c r="O491" s="1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2"/>
        <v>1.915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9">
        <f t="shared" si="44"/>
        <v>43786.25</v>
      </c>
      <c r="O492" s="1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2"/>
        <v>3.0534683098591549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9">
        <f t="shared" si="44"/>
        <v>41456.208333333336</v>
      </c>
      <c r="O493" s="1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2"/>
        <v>0.23995287958115183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9">
        <f t="shared" si="44"/>
        <v>40336.208333333336</v>
      </c>
      <c r="O494" s="1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2"/>
        <v>7.2377777777777776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9">
        <f t="shared" si="44"/>
        <v>43645.208333333328</v>
      </c>
      <c r="O495" s="1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2"/>
        <v>5.4736000000000002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9">
        <f t="shared" si="44"/>
        <v>40990.208333333336</v>
      </c>
      <c r="O496" s="1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2"/>
        <v>4.1449999999999996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9">
        <f t="shared" si="44"/>
        <v>41800.208333333336</v>
      </c>
      <c r="O497" s="1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2"/>
        <v>9.0696409140369975E-3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9">
        <f t="shared" si="44"/>
        <v>42876.208333333328</v>
      </c>
      <c r="O498" s="1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2"/>
        <v>0.34173469387755101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9">
        <f t="shared" si="44"/>
        <v>42724.25</v>
      </c>
      <c r="O499" s="1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2"/>
        <v>0.239488107549121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9">
        <f t="shared" si="44"/>
        <v>42005.25</v>
      </c>
      <c r="O500" s="1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2"/>
        <v>0.48072649572649573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9">
        <f t="shared" si="44"/>
        <v>42444.208333333328</v>
      </c>
      <c r="O501" s="1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2"/>
        <v>0</v>
      </c>
      <c r="H502">
        <v>0</v>
      </c>
      <c r="I502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9">
        <f t="shared" si="44"/>
        <v>41395.208333333336</v>
      </c>
      <c r="O502" s="1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2"/>
        <v>0.70145182291666663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9">
        <f t="shared" si="44"/>
        <v>41345.208333333336</v>
      </c>
      <c r="O503" s="1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2"/>
        <v>5.2992307692307694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9">
        <f t="shared" si="44"/>
        <v>41117.208333333336</v>
      </c>
      <c r="O504" s="1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2"/>
        <v>1.8032549019607844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9">
        <f t="shared" si="44"/>
        <v>42186.208333333328</v>
      </c>
      <c r="O505" s="1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2"/>
        <v>0.92320000000000002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9">
        <f t="shared" si="44"/>
        <v>42142.208333333328</v>
      </c>
      <c r="O506" s="1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2"/>
        <v>0.13901001112347053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9">
        <f t="shared" si="44"/>
        <v>41341.25</v>
      </c>
      <c r="O507" s="1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2"/>
        <v>9.2707777777777771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9">
        <f t="shared" si="44"/>
        <v>43062.25</v>
      </c>
      <c r="O508" s="1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2"/>
        <v>0.39857142857142858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9">
        <f t="shared" si="44"/>
        <v>41373.208333333336</v>
      </c>
      <c r="O509" s="1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2"/>
        <v>1.1222929936305732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9">
        <f t="shared" si="44"/>
        <v>43310.208333333328</v>
      </c>
      <c r="O510" s="1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2"/>
        <v>0.70925816023738875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9">
        <f t="shared" si="44"/>
        <v>41034.208333333336</v>
      </c>
      <c r="O511" s="1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2"/>
        <v>1.1908974358974358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9">
        <f t="shared" si="44"/>
        <v>43251.208333333328</v>
      </c>
      <c r="O512" s="1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2"/>
        <v>0.24017591339648173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9">
        <f t="shared" si="44"/>
        <v>43671.208333333328</v>
      </c>
      <c r="O513" s="1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>MID(R513, FIND("/", R513) + 1, LEN(R513) - FIND("/", R513))</f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48">E514/D514</f>
        <v>1.3931868131868133</v>
      </c>
      <c r="H514">
        <v>239</v>
      </c>
      <c r="I514">
        <f t="shared" ref="I514:I577" si="49"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9">
        <f t="shared" si="44"/>
        <v>41825.208333333336</v>
      </c>
      <c r="O514" s="1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ref="T514:T577" si="50">MID(R514, FIND("/", R514) + 1, LEN(R514) - FIND("/", R514))</f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48"/>
        <v>0.39277108433734942</v>
      </c>
      <c r="H515">
        <v>35</v>
      </c>
      <c r="I515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9">
        <f t="shared" ref="N515:N578" si="51">(((L515/60)/60)/24)+DATE(1970,1,1)</f>
        <v>40430.208333333336</v>
      </c>
      <c r="O515" s="19">
        <f t="shared" ref="O515:O578" si="52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LEFT(R515, FIND("/", R515) - 1)</f>
        <v>film &amp; video</v>
      </c>
      <c r="T515" t="str">
        <f t="shared" si="50"/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48"/>
        <v>0.22439077144917088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9">
        <f t="shared" si="51"/>
        <v>41614.25</v>
      </c>
      <c r="O516" s="19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50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48"/>
        <v>0.55779069767441858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9">
        <f t="shared" si="51"/>
        <v>40900.25</v>
      </c>
      <c r="O517" s="19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0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48"/>
        <v>0.42523125996810207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9">
        <f t="shared" si="51"/>
        <v>40396.208333333336</v>
      </c>
      <c r="O518" s="19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0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48"/>
        <v>1.1200000000000001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9">
        <f t="shared" si="51"/>
        <v>42860.208333333328</v>
      </c>
      <c r="O519" s="19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0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48"/>
        <v>7.0681818181818179E-2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9">
        <f t="shared" si="51"/>
        <v>43154.25</v>
      </c>
      <c r="O520" s="19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0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48"/>
        <v>1.0174563871693867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9">
        <f t="shared" si="51"/>
        <v>42012.25</v>
      </c>
      <c r="O521" s="19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0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48"/>
        <v>4.2575000000000003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9">
        <f t="shared" si="51"/>
        <v>43574.208333333328</v>
      </c>
      <c r="O522" s="19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0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48"/>
        <v>1.4553947368421052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9">
        <f t="shared" si="51"/>
        <v>42605.208333333328</v>
      </c>
      <c r="O523" s="19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0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48"/>
        <v>0.32453465346534655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9">
        <f t="shared" si="51"/>
        <v>41093.208333333336</v>
      </c>
      <c r="O524" s="19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0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48"/>
        <v>7.003333333333333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9">
        <f t="shared" si="51"/>
        <v>40241.25</v>
      </c>
      <c r="O525" s="19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0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48"/>
        <v>0.83904860392967939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9">
        <f t="shared" si="51"/>
        <v>40294.208333333336</v>
      </c>
      <c r="O526" s="19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0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48"/>
        <v>0.84190476190476193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9">
        <f t="shared" si="51"/>
        <v>40505.25</v>
      </c>
      <c r="O527" s="19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0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48"/>
        <v>1.5595180722891566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9">
        <f t="shared" si="51"/>
        <v>42364.25</v>
      </c>
      <c r="O528" s="19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0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48"/>
        <v>0.99619450317124736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9">
        <f t="shared" si="51"/>
        <v>42405.25</v>
      </c>
      <c r="O529" s="19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0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48"/>
        <v>0.80300000000000005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9">
        <f t="shared" si="51"/>
        <v>41601.25</v>
      </c>
      <c r="O530" s="19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0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48"/>
        <v>0.11254901960784314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9">
        <f t="shared" si="51"/>
        <v>41769.208333333336</v>
      </c>
      <c r="O531" s="19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0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48"/>
        <v>0.91740952380952379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9">
        <f t="shared" si="51"/>
        <v>40421.208333333336</v>
      </c>
      <c r="O532" s="19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0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48"/>
        <v>0.95521156936261387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9">
        <f t="shared" si="51"/>
        <v>41589.25</v>
      </c>
      <c r="O533" s="19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0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48"/>
        <v>5.0287499999999996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9">
        <f t="shared" si="51"/>
        <v>43125.25</v>
      </c>
      <c r="O534" s="19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0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48"/>
        <v>1.5924394463667819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9">
        <f t="shared" si="51"/>
        <v>41479.208333333336</v>
      </c>
      <c r="O535" s="19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0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48"/>
        <v>0.15022446689113356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9">
        <f t="shared" si="51"/>
        <v>43329.208333333328</v>
      </c>
      <c r="O536" s="19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0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48"/>
        <v>4.820384615384615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9">
        <f t="shared" si="51"/>
        <v>43259.208333333328</v>
      </c>
      <c r="O537" s="19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0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48"/>
        <v>1.4996938775510205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9">
        <f t="shared" si="51"/>
        <v>40414.208333333336</v>
      </c>
      <c r="O538" s="19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0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48"/>
        <v>1.1722156398104266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9">
        <f t="shared" si="51"/>
        <v>43342.208333333328</v>
      </c>
      <c r="O539" s="19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0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48"/>
        <v>0.37695968274950431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9">
        <f t="shared" si="51"/>
        <v>41539.208333333336</v>
      </c>
      <c r="O540" s="19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0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48"/>
        <v>0.72653061224489801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9">
        <f t="shared" si="51"/>
        <v>43647.208333333328</v>
      </c>
      <c r="O541" s="19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0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48"/>
        <v>2.6598113207547169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9">
        <f t="shared" si="51"/>
        <v>43225.208333333328</v>
      </c>
      <c r="O542" s="19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0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48"/>
        <v>0.24205617977528091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9">
        <f t="shared" si="51"/>
        <v>42165.208333333328</v>
      </c>
      <c r="O543" s="19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0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48"/>
        <v>2.5064935064935064E-2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9">
        <f t="shared" si="51"/>
        <v>42391.25</v>
      </c>
      <c r="O544" s="19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0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48"/>
        <v>0.1632979976442874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9">
        <f t="shared" si="51"/>
        <v>41528.208333333336</v>
      </c>
      <c r="O545" s="19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0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48"/>
        <v>2.7650000000000001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9">
        <f t="shared" si="51"/>
        <v>42377.25</v>
      </c>
      <c r="O546" s="19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0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48"/>
        <v>0.88803571428571426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9">
        <f t="shared" si="51"/>
        <v>43824.25</v>
      </c>
      <c r="O547" s="19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0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48"/>
        <v>1.6357142857142857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9">
        <f t="shared" si="51"/>
        <v>43360.208333333328</v>
      </c>
      <c r="O548" s="19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0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48"/>
        <v>9.69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9">
        <f t="shared" si="51"/>
        <v>42029.25</v>
      </c>
      <c r="O549" s="19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0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48"/>
        <v>2.7091376701966716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9">
        <f t="shared" si="51"/>
        <v>42461.208333333328</v>
      </c>
      <c r="O550" s="19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0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48"/>
        <v>2.8421355932203389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9">
        <f t="shared" si="51"/>
        <v>41422.208333333336</v>
      </c>
      <c r="O551" s="19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0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48"/>
        <v>0.04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9">
        <f t="shared" si="51"/>
        <v>40968.25</v>
      </c>
      <c r="O552" s="19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0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48"/>
        <v>0.58632981676846196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9">
        <f t="shared" si="51"/>
        <v>41993.25</v>
      </c>
      <c r="O553" s="19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0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48"/>
        <v>0.98511111111111116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9">
        <f t="shared" si="51"/>
        <v>42700.25</v>
      </c>
      <c r="O554" s="19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0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48"/>
        <v>0.43975381008206332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9">
        <f t="shared" si="51"/>
        <v>40545.25</v>
      </c>
      <c r="O555" s="19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0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48"/>
        <v>1.5166315789473683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9">
        <f t="shared" si="51"/>
        <v>42723.25</v>
      </c>
      <c r="O556" s="19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0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48"/>
        <v>2.2363492063492063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9">
        <f t="shared" si="51"/>
        <v>41731.208333333336</v>
      </c>
      <c r="O557" s="19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0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48"/>
        <v>2.3975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9">
        <f t="shared" si="51"/>
        <v>40792.208333333336</v>
      </c>
      <c r="O558" s="19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0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48"/>
        <v>1.9933333333333334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9">
        <f t="shared" si="51"/>
        <v>42279.208333333328</v>
      </c>
      <c r="O559" s="19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0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48"/>
        <v>1.373448275862069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9">
        <f t="shared" si="51"/>
        <v>42424.25</v>
      </c>
      <c r="O560" s="19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0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48"/>
        <v>1.009696106362773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9">
        <f t="shared" si="51"/>
        <v>42584.208333333328</v>
      </c>
      <c r="O561" s="19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0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48"/>
        <v>7.9416000000000002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9">
        <f t="shared" si="51"/>
        <v>40865.25</v>
      </c>
      <c r="O562" s="19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0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48"/>
        <v>3.6970000000000001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9">
        <f t="shared" si="51"/>
        <v>40833.208333333336</v>
      </c>
      <c r="O563" s="19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0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48"/>
        <v>0.12818181818181817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9">
        <f t="shared" si="51"/>
        <v>43536.208333333328</v>
      </c>
      <c r="O564" s="19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0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48"/>
        <v>1.3802702702702703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9">
        <f t="shared" si="51"/>
        <v>43417.25</v>
      </c>
      <c r="O565" s="19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0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48"/>
        <v>0.83813278008298753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9">
        <f t="shared" si="51"/>
        <v>42078.208333333328</v>
      </c>
      <c r="O566" s="19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0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48"/>
        <v>2.0460063224446787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9">
        <f t="shared" si="51"/>
        <v>40862.25</v>
      </c>
      <c r="O567" s="19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0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48"/>
        <v>0.44344086021505374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9">
        <f t="shared" si="51"/>
        <v>42424.25</v>
      </c>
      <c r="O568" s="19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0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48"/>
        <v>2.1860294117647059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9">
        <f t="shared" si="51"/>
        <v>41830.208333333336</v>
      </c>
      <c r="O569" s="19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0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48"/>
        <v>1.8603314917127072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9">
        <f t="shared" si="51"/>
        <v>40374.208333333336</v>
      </c>
      <c r="O570" s="19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0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48"/>
        <v>2.3733830845771142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9">
        <f t="shared" si="51"/>
        <v>40554.25</v>
      </c>
      <c r="O571" s="19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0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48"/>
        <v>3.0565384615384614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9">
        <f t="shared" si="51"/>
        <v>41993.25</v>
      </c>
      <c r="O572" s="19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0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48"/>
        <v>0.94142857142857139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9">
        <f t="shared" si="51"/>
        <v>42174.208333333328</v>
      </c>
      <c r="O573" s="19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0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48"/>
        <v>0.54400000000000004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9">
        <f t="shared" si="51"/>
        <v>42275.208333333328</v>
      </c>
      <c r="O574" s="19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0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48"/>
        <v>1.1188059701492536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9">
        <f t="shared" si="51"/>
        <v>41761.208333333336</v>
      </c>
      <c r="O575" s="19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0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48"/>
        <v>3.6914814814814814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9">
        <f t="shared" si="51"/>
        <v>43806.25</v>
      </c>
      <c r="O576" s="19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0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48"/>
        <v>0.62930372148859548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9">
        <f t="shared" si="51"/>
        <v>41779.208333333336</v>
      </c>
      <c r="O577" s="19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0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54">E578/D578</f>
        <v>0.6492783505154639</v>
      </c>
      <c r="H578">
        <v>64</v>
      </c>
      <c r="I578">
        <f t="shared" ref="I578:I641" si="55"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9">
        <f t="shared" si="51"/>
        <v>43040.208333333328</v>
      </c>
      <c r="O578" s="19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ref="T578:T641" si="56">MID(R578, FIND("/", R578) + 1, LEN(R578) - FIND("/", R578))</f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54"/>
        <v>0.18853658536585366</v>
      </c>
      <c r="H579">
        <v>37</v>
      </c>
      <c r="I579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9">
        <f t="shared" ref="N579:N642" si="57">(((L579/60)/60)/24)+DATE(1970,1,1)</f>
        <v>40613.25</v>
      </c>
      <c r="O579" s="19">
        <f t="shared" ref="O579:O642" si="58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LEFT(R579, FIND("/", R579) - 1)</f>
        <v>music</v>
      </c>
      <c r="T579" t="str">
        <f t="shared" si="56"/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4"/>
        <v>0.1675440414507772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9">
        <f t="shared" si="57"/>
        <v>40878.25</v>
      </c>
      <c r="O580" s="19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56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4"/>
        <v>1.0111290322580646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9">
        <f t="shared" si="57"/>
        <v>40762.208333333336</v>
      </c>
      <c r="O581" s="19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6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4"/>
        <v>3.4150228310502282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9">
        <f t="shared" si="57"/>
        <v>41696.25</v>
      </c>
      <c r="O582" s="19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6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4"/>
        <v>0.64016666666666666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9">
        <f t="shared" si="57"/>
        <v>40662.208333333336</v>
      </c>
      <c r="O583" s="19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6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4"/>
        <v>0.5208045977011494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9">
        <f t="shared" si="57"/>
        <v>42165.208333333328</v>
      </c>
      <c r="O584" s="19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6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4"/>
        <v>3.2240211640211642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9">
        <f t="shared" si="57"/>
        <v>40959.25</v>
      </c>
      <c r="O585" s="19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6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4"/>
        <v>1.1950810185185186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9">
        <f t="shared" si="57"/>
        <v>41024.208333333336</v>
      </c>
      <c r="O586" s="19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6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4"/>
        <v>1.4679775280898877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9">
        <f t="shared" si="57"/>
        <v>40255.208333333336</v>
      </c>
      <c r="O587" s="19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6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4"/>
        <v>9.5057142857142853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9">
        <f t="shared" si="57"/>
        <v>40499.25</v>
      </c>
      <c r="O588" s="19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6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4"/>
        <v>0.72893617021276591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9">
        <f t="shared" si="57"/>
        <v>43484.25</v>
      </c>
      <c r="O589" s="19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6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4"/>
        <v>0.7900824873096447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9">
        <f t="shared" si="57"/>
        <v>40262.208333333336</v>
      </c>
      <c r="O590" s="19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6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4"/>
        <v>0.64721518987341775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9">
        <f t="shared" si="57"/>
        <v>42190.208333333328</v>
      </c>
      <c r="O591" s="19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6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4"/>
        <v>0.82028169014084507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9">
        <f t="shared" si="57"/>
        <v>41994.25</v>
      </c>
      <c r="O592" s="19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6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4"/>
        <v>10.376666666666667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9">
        <f t="shared" si="57"/>
        <v>40373.208333333336</v>
      </c>
      <c r="O593" s="19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6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4"/>
        <v>0.12910076530612244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9">
        <f t="shared" si="57"/>
        <v>41789.208333333336</v>
      </c>
      <c r="O594" s="19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6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4"/>
        <v>1.5484210526315789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9">
        <f t="shared" si="57"/>
        <v>41724.208333333336</v>
      </c>
      <c r="O595" s="19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6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4"/>
        <v>7.0991735537190084E-2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9">
        <f t="shared" si="57"/>
        <v>42548.208333333328</v>
      </c>
      <c r="O596" s="19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6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4"/>
        <v>2.0852773826458035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9">
        <f t="shared" si="57"/>
        <v>40253.208333333336</v>
      </c>
      <c r="O597" s="19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6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4"/>
        <v>0.99683544303797467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9">
        <f t="shared" si="57"/>
        <v>42434.25</v>
      </c>
      <c r="O598" s="19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6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4"/>
        <v>2.0159756097560977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9">
        <f t="shared" si="57"/>
        <v>43786.25</v>
      </c>
      <c r="O599" s="19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6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4"/>
        <v>1.6209032258064515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9">
        <f t="shared" si="57"/>
        <v>40344.208333333336</v>
      </c>
      <c r="O600" s="19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6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4"/>
        <v>3.6436208125445471E-2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9">
        <f t="shared" si="57"/>
        <v>42047.25</v>
      </c>
      <c r="O601" s="19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6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4"/>
        <v>0.05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9">
        <f t="shared" si="57"/>
        <v>41485.208333333336</v>
      </c>
      <c r="O602" s="19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6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4"/>
        <v>2.0663492063492064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9">
        <f t="shared" si="57"/>
        <v>41789.208333333336</v>
      </c>
      <c r="O603" s="19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6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4"/>
        <v>1.2823628691983122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9">
        <f t="shared" si="57"/>
        <v>42160.208333333328</v>
      </c>
      <c r="O604" s="19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6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4"/>
        <v>1.1966037735849056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9">
        <f t="shared" si="57"/>
        <v>43573.208333333328</v>
      </c>
      <c r="O605" s="19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6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4"/>
        <v>1.7073055242390078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9">
        <f t="shared" si="57"/>
        <v>40565.25</v>
      </c>
      <c r="O606" s="19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6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4"/>
        <v>1.8721212121212121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9">
        <f t="shared" si="57"/>
        <v>42280.208333333328</v>
      </c>
      <c r="O607" s="19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6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4"/>
        <v>1.8838235294117647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9">
        <f t="shared" si="57"/>
        <v>42436.25</v>
      </c>
      <c r="O608" s="19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6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4"/>
        <v>1.3129869186046512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9">
        <f t="shared" si="57"/>
        <v>41721.208333333336</v>
      </c>
      <c r="O609" s="19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6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4"/>
        <v>2.8397435897435899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9">
        <f t="shared" si="57"/>
        <v>43530.25</v>
      </c>
      <c r="O610" s="19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6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4"/>
        <v>1.2041999999999999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9">
        <f t="shared" si="57"/>
        <v>43481.25</v>
      </c>
      <c r="O611" s="19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6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4"/>
        <v>4.1905607476635511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9">
        <f t="shared" si="57"/>
        <v>41259.25</v>
      </c>
      <c r="O612" s="19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6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4"/>
        <v>0.13853658536585367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9">
        <f t="shared" si="57"/>
        <v>41480.208333333336</v>
      </c>
      <c r="O613" s="19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6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4"/>
        <v>1.3943548387096774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9">
        <f t="shared" si="57"/>
        <v>40474.208333333336</v>
      </c>
      <c r="O614" s="19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6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4"/>
        <v>1.74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9">
        <f t="shared" si="57"/>
        <v>42973.208333333328</v>
      </c>
      <c r="O615" s="19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6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4"/>
        <v>1.5549056603773586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9">
        <f t="shared" si="57"/>
        <v>42746.25</v>
      </c>
      <c r="O616" s="19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6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4"/>
        <v>1.7044705882352942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9">
        <f t="shared" si="57"/>
        <v>42489.208333333328</v>
      </c>
      <c r="O617" s="19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6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4"/>
        <v>1.8951562500000001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9">
        <f t="shared" si="57"/>
        <v>41537.208333333336</v>
      </c>
      <c r="O618" s="19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6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4"/>
        <v>2.4971428571428573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9">
        <f t="shared" si="57"/>
        <v>41794.208333333336</v>
      </c>
      <c r="O619" s="19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6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4"/>
        <v>0.48860523665659616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9">
        <f t="shared" si="57"/>
        <v>41396.208333333336</v>
      </c>
      <c r="O620" s="19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6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4"/>
        <v>0.28461970393057684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9">
        <f t="shared" si="57"/>
        <v>40669.208333333336</v>
      </c>
      <c r="O621" s="19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6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4"/>
        <v>2.6802325581395348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9">
        <f t="shared" si="57"/>
        <v>42559.208333333328</v>
      </c>
      <c r="O622" s="19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6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4"/>
        <v>6.1980078125000002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9">
        <f t="shared" si="57"/>
        <v>42626.208333333328</v>
      </c>
      <c r="O623" s="19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6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4"/>
        <v>3.1301587301587303E-2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9">
        <f t="shared" si="57"/>
        <v>43205.208333333328</v>
      </c>
      <c r="O624" s="19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6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4"/>
        <v>1.5992152704135738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9">
        <f t="shared" si="57"/>
        <v>42201.208333333328</v>
      </c>
      <c r="O625" s="19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6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4"/>
        <v>2.793921568627451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9">
        <f t="shared" si="57"/>
        <v>42029.25</v>
      </c>
      <c r="O626" s="19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6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4"/>
        <v>0.77373333333333338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9">
        <f t="shared" si="57"/>
        <v>43857.25</v>
      </c>
      <c r="O627" s="19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6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4"/>
        <v>2.0632812500000002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9">
        <f t="shared" si="57"/>
        <v>40449.208333333336</v>
      </c>
      <c r="O628" s="19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6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4"/>
        <v>6.9424999999999999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9">
        <f t="shared" si="57"/>
        <v>40345.208333333336</v>
      </c>
      <c r="O629" s="19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6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4"/>
        <v>1.5178947368421052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9">
        <f t="shared" si="57"/>
        <v>40455.208333333336</v>
      </c>
      <c r="O630" s="19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6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4"/>
        <v>0.64582072176949945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9">
        <f t="shared" si="57"/>
        <v>42557.208333333328</v>
      </c>
      <c r="O631" s="19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6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4"/>
        <v>0.62873684210526315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9">
        <f t="shared" si="57"/>
        <v>43586.208333333328</v>
      </c>
      <c r="O632" s="19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6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4"/>
        <v>3.1039864864864866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9">
        <f t="shared" si="57"/>
        <v>43550.208333333328</v>
      </c>
      <c r="O633" s="19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6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4"/>
        <v>0.42859916782246882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9">
        <f t="shared" si="57"/>
        <v>41945.208333333336</v>
      </c>
      <c r="O634" s="19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6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4"/>
        <v>0.83119402985074631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9">
        <f t="shared" si="57"/>
        <v>42315.25</v>
      </c>
      <c r="O635" s="19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6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4"/>
        <v>0.78531302876480547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9">
        <f t="shared" si="57"/>
        <v>42819.208333333328</v>
      </c>
      <c r="O636" s="19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6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4"/>
        <v>1.1409352517985611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9">
        <f t="shared" si="57"/>
        <v>41314.25</v>
      </c>
      <c r="O637" s="19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6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4"/>
        <v>0.64537683358624176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9">
        <f t="shared" si="57"/>
        <v>40926.25</v>
      </c>
      <c r="O638" s="19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6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4"/>
        <v>0.79411764705882348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9">
        <f t="shared" si="57"/>
        <v>42688.25</v>
      </c>
      <c r="O639" s="19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6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4"/>
        <v>0.11419117647058824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9">
        <f t="shared" si="57"/>
        <v>40386.208333333336</v>
      </c>
      <c r="O640" s="19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6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4"/>
        <v>0.56186046511627907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9">
        <f t="shared" si="57"/>
        <v>43309.208333333328</v>
      </c>
      <c r="O641" s="19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6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60">E642/D642</f>
        <v>0.16501669449081802</v>
      </c>
      <c r="H642">
        <v>257</v>
      </c>
      <c r="I642">
        <f t="shared" ref="I642:I705" si="61"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9">
        <f t="shared" si="57"/>
        <v>42387.25</v>
      </c>
      <c r="O642" s="19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ref="T642:T705" si="62">MID(R642, FIND("/", R642) + 1, LEN(R642) - FIND("/", R642))</f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60"/>
        <v>1.1996808510638297</v>
      </c>
      <c r="H643">
        <v>194</v>
      </c>
      <c r="I643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9">
        <f t="shared" ref="N643:N706" si="63">(((L643/60)/60)/24)+DATE(1970,1,1)</f>
        <v>42786.25</v>
      </c>
      <c r="O643" s="19">
        <f t="shared" ref="O643:O706" si="6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LEFT(R643, FIND("/", R643) - 1)</f>
        <v>theater</v>
      </c>
      <c r="T643" t="str">
        <f t="shared" si="62"/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0"/>
        <v>1.4545652173913044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9">
        <f t="shared" si="63"/>
        <v>43451.25</v>
      </c>
      <c r="O644" s="19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2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0"/>
        <v>2.2138255033557046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9">
        <f t="shared" si="63"/>
        <v>42795.25</v>
      </c>
      <c r="O645" s="19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2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0"/>
        <v>0.48396694214876035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9">
        <f t="shared" si="63"/>
        <v>43452.25</v>
      </c>
      <c r="O646" s="19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2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0"/>
        <v>0.92911504424778757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9">
        <f t="shared" si="63"/>
        <v>43369.208333333328</v>
      </c>
      <c r="O647" s="19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2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0"/>
        <v>0.88599797365754818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9">
        <f t="shared" si="63"/>
        <v>41346.208333333336</v>
      </c>
      <c r="O648" s="19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2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0"/>
        <v>0.41399999999999998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9">
        <f t="shared" si="63"/>
        <v>43199.208333333328</v>
      </c>
      <c r="O649" s="19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2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0"/>
        <v>0.63056795131845844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9">
        <f t="shared" si="63"/>
        <v>42922.208333333328</v>
      </c>
      <c r="O650" s="19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2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0"/>
        <v>0.48482333607230893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9">
        <f t="shared" si="63"/>
        <v>40471.208333333336</v>
      </c>
      <c r="O651" s="19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2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0"/>
        <v>0.02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9">
        <f t="shared" si="63"/>
        <v>41828.208333333336</v>
      </c>
      <c r="O652" s="19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2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0"/>
        <v>0.88479410269445857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9">
        <f t="shared" si="63"/>
        <v>41692.25</v>
      </c>
      <c r="O653" s="19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2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0"/>
        <v>1.2684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9">
        <f t="shared" si="63"/>
        <v>42587.208333333328</v>
      </c>
      <c r="O654" s="19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2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0"/>
        <v>23.388333333333332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9">
        <f t="shared" si="63"/>
        <v>42468.208333333328</v>
      </c>
      <c r="O655" s="19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2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0"/>
        <v>5.0838857142857146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9">
        <f t="shared" si="63"/>
        <v>42240.208333333328</v>
      </c>
      <c r="O656" s="19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2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0"/>
        <v>1.9147826086956521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9">
        <f t="shared" si="63"/>
        <v>42796.25</v>
      </c>
      <c r="O657" s="19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2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0"/>
        <v>0.42127533783783783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9">
        <f t="shared" si="63"/>
        <v>43097.25</v>
      </c>
      <c r="O658" s="19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2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0"/>
        <v>8.2400000000000001E-2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9">
        <f t="shared" si="63"/>
        <v>43096.25</v>
      </c>
      <c r="O659" s="19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2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0"/>
        <v>0.60064638783269964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9">
        <f t="shared" si="63"/>
        <v>42246.208333333328</v>
      </c>
      <c r="O660" s="19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2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0"/>
        <v>0.47232808616404309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9">
        <f t="shared" si="63"/>
        <v>40570.25</v>
      </c>
      <c r="O661" s="19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2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0"/>
        <v>0.81736263736263737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9">
        <f t="shared" si="63"/>
        <v>42237.208333333328</v>
      </c>
      <c r="O662" s="19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2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0"/>
        <v>0.54187265917603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9">
        <f t="shared" si="63"/>
        <v>40996.208333333336</v>
      </c>
      <c r="O663" s="19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2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0"/>
        <v>0.97868131868131869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9">
        <f t="shared" si="63"/>
        <v>43443.25</v>
      </c>
      <c r="O664" s="19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2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0"/>
        <v>0.77239999999999998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9">
        <f t="shared" si="63"/>
        <v>40458.208333333336</v>
      </c>
      <c r="O665" s="19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2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0"/>
        <v>0.33464735516372796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9">
        <f t="shared" si="63"/>
        <v>40959.25</v>
      </c>
      <c r="O666" s="19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2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0"/>
        <v>2.3958823529411766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9">
        <f t="shared" si="63"/>
        <v>40733.208333333336</v>
      </c>
      <c r="O667" s="19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2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0"/>
        <v>0.64032258064516134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9">
        <f t="shared" si="63"/>
        <v>41516.208333333336</v>
      </c>
      <c r="O668" s="19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2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0"/>
        <v>1.7615942028985507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9">
        <f t="shared" si="63"/>
        <v>41892.208333333336</v>
      </c>
      <c r="O669" s="19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2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0"/>
        <v>0.20338181818181819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9">
        <f t="shared" si="63"/>
        <v>41122.208333333336</v>
      </c>
      <c r="O670" s="19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2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0"/>
        <v>3.5864754098360656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9">
        <f t="shared" si="63"/>
        <v>42912.208333333328</v>
      </c>
      <c r="O671" s="19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2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0"/>
        <v>4.6885802469135802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9">
        <f t="shared" si="63"/>
        <v>42425.25</v>
      </c>
      <c r="O672" s="19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2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0"/>
        <v>1.220563524590164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9">
        <f t="shared" si="63"/>
        <v>40390.208333333336</v>
      </c>
      <c r="O673" s="19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2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0"/>
        <v>0.55931783729156137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9">
        <f t="shared" si="63"/>
        <v>43180.208333333328</v>
      </c>
      <c r="O674" s="19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2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0"/>
        <v>0.43660714285714286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9">
        <f t="shared" si="63"/>
        <v>42475.208333333328</v>
      </c>
      <c r="O675" s="19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2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0"/>
        <v>0.33538371411833628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9">
        <f t="shared" si="63"/>
        <v>40774.208333333336</v>
      </c>
      <c r="O676" s="19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2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0"/>
        <v>1.2297938144329896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9">
        <f t="shared" si="63"/>
        <v>43719.208333333328</v>
      </c>
      <c r="O677" s="19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2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0"/>
        <v>1.8974959871589085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9">
        <f t="shared" si="63"/>
        <v>41178.208333333336</v>
      </c>
      <c r="O678" s="19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2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0"/>
        <v>0.83622641509433959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9">
        <f t="shared" si="63"/>
        <v>42561.208333333328</v>
      </c>
      <c r="O679" s="19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2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0"/>
        <v>0.17968844221105529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9">
        <f t="shared" si="63"/>
        <v>43484.25</v>
      </c>
      <c r="O680" s="19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2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0"/>
        <v>10.365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9">
        <f t="shared" si="63"/>
        <v>43756.208333333328</v>
      </c>
      <c r="O681" s="19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2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0"/>
        <v>0.97405219780219776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9">
        <f t="shared" si="63"/>
        <v>43813.25</v>
      </c>
      <c r="O682" s="19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2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0"/>
        <v>0.86386203150461705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9">
        <f t="shared" si="63"/>
        <v>40898.25</v>
      </c>
      <c r="O683" s="19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2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0"/>
        <v>1.5016666666666667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9">
        <f t="shared" si="63"/>
        <v>41619.25</v>
      </c>
      <c r="O684" s="19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2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0"/>
        <v>3.5843478260869563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9">
        <f t="shared" si="63"/>
        <v>43359.208333333328</v>
      </c>
      <c r="O685" s="19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2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0"/>
        <v>5.4285714285714288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9">
        <f t="shared" si="63"/>
        <v>40358.208333333336</v>
      </c>
      <c r="O686" s="19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2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0"/>
        <v>0.67500714285714281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9">
        <f t="shared" si="63"/>
        <v>42239.208333333328</v>
      </c>
      <c r="O687" s="19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2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0"/>
        <v>1.9174666666666667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9">
        <f t="shared" si="63"/>
        <v>43186.208333333328</v>
      </c>
      <c r="O688" s="19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2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0"/>
        <v>9.32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9">
        <f t="shared" si="63"/>
        <v>42806.25</v>
      </c>
      <c r="O689" s="19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2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0"/>
        <v>4.2927586206896553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9">
        <f t="shared" si="63"/>
        <v>43475.25</v>
      </c>
      <c r="O690" s="19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2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0"/>
        <v>1.0065753424657535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9">
        <f t="shared" si="63"/>
        <v>41576.208333333336</v>
      </c>
      <c r="O691" s="19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2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0"/>
        <v>2.266111111111111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9">
        <f t="shared" si="63"/>
        <v>40874.25</v>
      </c>
      <c r="O692" s="19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2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0"/>
        <v>1.4238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9">
        <f t="shared" si="63"/>
        <v>41185.208333333336</v>
      </c>
      <c r="O693" s="19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2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0"/>
        <v>0.90633333333333332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9">
        <f t="shared" si="63"/>
        <v>43655.208333333328</v>
      </c>
      <c r="O694" s="19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2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0"/>
        <v>0.63966740576496672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9">
        <f t="shared" si="63"/>
        <v>43025.208333333328</v>
      </c>
      <c r="O695" s="19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2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0"/>
        <v>0.84131868131868137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9">
        <f t="shared" si="63"/>
        <v>43066.25</v>
      </c>
      <c r="O696" s="19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2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0"/>
        <v>1.3393478260869565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9">
        <f t="shared" si="63"/>
        <v>42322.25</v>
      </c>
      <c r="O697" s="19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2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0"/>
        <v>0.59042047531992692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9">
        <f t="shared" si="63"/>
        <v>42114.208333333328</v>
      </c>
      <c r="O698" s="19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2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0"/>
        <v>1.5280062063615205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9">
        <f t="shared" si="63"/>
        <v>43190.208333333328</v>
      </c>
      <c r="O699" s="19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2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0"/>
        <v>4.466912114014252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9">
        <f t="shared" si="63"/>
        <v>40871.25</v>
      </c>
      <c r="O700" s="19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2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0"/>
        <v>0.8439189189189189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9">
        <f t="shared" si="63"/>
        <v>43641.208333333328</v>
      </c>
      <c r="O701" s="19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2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0"/>
        <v>0.03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9">
        <f t="shared" si="63"/>
        <v>40203.25</v>
      </c>
      <c r="O702" s="19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2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0"/>
        <v>1.7502692307692307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9">
        <f t="shared" si="63"/>
        <v>40629.208333333336</v>
      </c>
      <c r="O703" s="19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2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0"/>
        <v>0.54137931034482756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9">
        <f t="shared" si="63"/>
        <v>41477.208333333336</v>
      </c>
      <c r="O704" s="19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2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0"/>
        <v>3.1187381703470032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9">
        <f t="shared" si="63"/>
        <v>41020.208333333336</v>
      </c>
      <c r="O705" s="19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2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66">E706/D706</f>
        <v>1.2278160919540231</v>
      </c>
      <c r="H706">
        <v>116</v>
      </c>
      <c r="I706">
        <f t="shared" ref="I706:I769" si="67"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9">
        <f t="shared" si="63"/>
        <v>42555.208333333328</v>
      </c>
      <c r="O706" s="19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ref="T706:T769" si="68">MID(R706, FIND("/", R706) + 1, LEN(R706) - FIND("/", R706))</f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66"/>
        <v>0.99026517383618151</v>
      </c>
      <c r="H707">
        <v>2025</v>
      </c>
      <c r="I707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9">
        <f t="shared" ref="N707:N770" si="69">(((L707/60)/60)/24)+DATE(1970,1,1)</f>
        <v>41619.25</v>
      </c>
      <c r="O707" s="19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 FIND("/", R707) - 1)</f>
        <v>publishing</v>
      </c>
      <c r="T707" t="str">
        <f t="shared" si="68"/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6"/>
        <v>1.278468634686347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9">
        <f t="shared" si="69"/>
        <v>43471.25</v>
      </c>
      <c r="O708" s="19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68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6"/>
        <v>1.5861643835616439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9">
        <f t="shared" si="69"/>
        <v>43442.25</v>
      </c>
      <c r="O709" s="19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8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6"/>
        <v>7.0705882352941174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9">
        <f t="shared" si="69"/>
        <v>42877.208333333328</v>
      </c>
      <c r="O710" s="19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8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6"/>
        <v>1.4238775510204082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9">
        <f t="shared" si="69"/>
        <v>41018.208333333336</v>
      </c>
      <c r="O711" s="19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8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6"/>
        <v>1.4786046511627906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9">
        <f t="shared" si="69"/>
        <v>43295.208333333328</v>
      </c>
      <c r="O712" s="19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8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6"/>
        <v>0.20322580645161289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9">
        <f t="shared" si="69"/>
        <v>42393.25</v>
      </c>
      <c r="O713" s="19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8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6"/>
        <v>18.40625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9">
        <f t="shared" si="69"/>
        <v>42559.208333333328</v>
      </c>
      <c r="O714" s="19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8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6"/>
        <v>1.6194202898550725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9">
        <f t="shared" si="69"/>
        <v>42604.208333333328</v>
      </c>
      <c r="O715" s="19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8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6"/>
        <v>4.7282077922077921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9">
        <f t="shared" si="69"/>
        <v>41870.208333333336</v>
      </c>
      <c r="O716" s="19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8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6"/>
        <v>0.24466101694915254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9">
        <f t="shared" si="69"/>
        <v>40397.208333333336</v>
      </c>
      <c r="O717" s="19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8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6"/>
        <v>5.1764999999999999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9">
        <f t="shared" si="69"/>
        <v>41465.208333333336</v>
      </c>
      <c r="O718" s="19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8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6"/>
        <v>2.4764285714285714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9">
        <f t="shared" si="69"/>
        <v>40777.208333333336</v>
      </c>
      <c r="O719" s="19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8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6"/>
        <v>1.0020481927710843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9">
        <f t="shared" si="69"/>
        <v>41442.208333333336</v>
      </c>
      <c r="O720" s="19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8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6"/>
        <v>1.53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9">
        <f t="shared" si="69"/>
        <v>41058.208333333336</v>
      </c>
      <c r="O721" s="19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8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6"/>
        <v>0.37091954022988505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9">
        <f t="shared" si="69"/>
        <v>43152.25</v>
      </c>
      <c r="O722" s="19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8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6"/>
        <v>4.3923948220064728E-2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9">
        <f t="shared" si="69"/>
        <v>43194.208333333328</v>
      </c>
      <c r="O723" s="19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8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6"/>
        <v>1.5650721649484536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9">
        <f t="shared" si="69"/>
        <v>43045.25</v>
      </c>
      <c r="O724" s="19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8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6"/>
        <v>2.704081632653061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9">
        <f t="shared" si="69"/>
        <v>42431.25</v>
      </c>
      <c r="O725" s="19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8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6"/>
        <v>1.3405952380952382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9">
        <f t="shared" si="69"/>
        <v>41934.208333333336</v>
      </c>
      <c r="O726" s="19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8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6"/>
        <v>0.50398033126293995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9">
        <f t="shared" si="69"/>
        <v>41958.25</v>
      </c>
      <c r="O727" s="19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8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6"/>
        <v>0.88815837937384901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9">
        <f t="shared" si="69"/>
        <v>40476.208333333336</v>
      </c>
      <c r="O728" s="19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8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6"/>
        <v>1.65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9">
        <f t="shared" si="69"/>
        <v>43485.25</v>
      </c>
      <c r="O729" s="19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8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6"/>
        <v>0.17499999999999999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9">
        <f t="shared" si="69"/>
        <v>42515.208333333328</v>
      </c>
      <c r="O730" s="19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8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6"/>
        <v>1.8566071428571429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9">
        <f t="shared" si="69"/>
        <v>41309.25</v>
      </c>
      <c r="O731" s="19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8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6"/>
        <v>4.1266319444444441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9">
        <f t="shared" si="69"/>
        <v>42147.208333333328</v>
      </c>
      <c r="O732" s="19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8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6"/>
        <v>0.90249999999999997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9">
        <f t="shared" si="69"/>
        <v>42939.208333333328</v>
      </c>
      <c r="O733" s="19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8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6"/>
        <v>0.91984615384615387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9">
        <f t="shared" si="69"/>
        <v>42816.208333333328</v>
      </c>
      <c r="O734" s="19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8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6"/>
        <v>5.2700632911392402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9">
        <f t="shared" si="69"/>
        <v>41844.208333333336</v>
      </c>
      <c r="O735" s="19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8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6"/>
        <v>3.1914285714285713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9">
        <f t="shared" si="69"/>
        <v>42763.25</v>
      </c>
      <c r="O736" s="19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8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6"/>
        <v>3.5418867924528303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9">
        <f t="shared" si="69"/>
        <v>42459.208333333328</v>
      </c>
      <c r="O737" s="19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8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6"/>
        <v>0.32896103896103895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9">
        <f t="shared" si="69"/>
        <v>42055.25</v>
      </c>
      <c r="O738" s="19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8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6"/>
        <v>1.358918918918919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9">
        <f t="shared" si="69"/>
        <v>42685.25</v>
      </c>
      <c r="O739" s="19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8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6"/>
        <v>2.0843373493975904E-2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9">
        <f t="shared" si="69"/>
        <v>41959.25</v>
      </c>
      <c r="O740" s="19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8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6"/>
        <v>0.61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9">
        <f t="shared" si="69"/>
        <v>41089.208333333336</v>
      </c>
      <c r="O741" s="19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8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6"/>
        <v>0.30037735849056602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9">
        <f t="shared" si="69"/>
        <v>42769.25</v>
      </c>
      <c r="O742" s="19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8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6"/>
        <v>11.791666666666666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9">
        <f t="shared" si="69"/>
        <v>40321.208333333336</v>
      </c>
      <c r="O743" s="19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8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6"/>
        <v>11.260833333333334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9">
        <f t="shared" si="69"/>
        <v>40197.25</v>
      </c>
      <c r="O744" s="19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8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6"/>
        <v>0.12923076923076923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9">
        <f t="shared" si="69"/>
        <v>42298.208333333328</v>
      </c>
      <c r="O745" s="19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8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6"/>
        <v>7.12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9">
        <f t="shared" si="69"/>
        <v>43322.208333333328</v>
      </c>
      <c r="O746" s="19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8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6"/>
        <v>0.30304347826086958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9">
        <f t="shared" si="69"/>
        <v>40328.208333333336</v>
      </c>
      <c r="O747" s="19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8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6"/>
        <v>2.1250896057347672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9">
        <f t="shared" si="69"/>
        <v>40825.208333333336</v>
      </c>
      <c r="O748" s="19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8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6"/>
        <v>2.2885714285714287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9">
        <f t="shared" si="69"/>
        <v>40423.208333333336</v>
      </c>
      <c r="O749" s="19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8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6"/>
        <v>0.34959979476654696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9">
        <f t="shared" si="69"/>
        <v>40238.25</v>
      </c>
      <c r="O750" s="19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8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6"/>
        <v>1.5729069767441861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9">
        <f t="shared" si="69"/>
        <v>41920.208333333336</v>
      </c>
      <c r="O751" s="19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8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6"/>
        <v>0.01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9">
        <f t="shared" si="69"/>
        <v>40360.208333333336</v>
      </c>
      <c r="O752" s="19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8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6"/>
        <v>2.3230555555555554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9">
        <f t="shared" si="69"/>
        <v>42446.208333333328</v>
      </c>
      <c r="O753" s="19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8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6"/>
        <v>0.92448275862068963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9">
        <f t="shared" si="69"/>
        <v>40395.208333333336</v>
      </c>
      <c r="O754" s="19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8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6"/>
        <v>2.5670212765957445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9">
        <f t="shared" si="69"/>
        <v>40321.208333333336</v>
      </c>
      <c r="O755" s="19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8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6"/>
        <v>1.6847017045454546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9">
        <f t="shared" si="69"/>
        <v>41210.208333333336</v>
      </c>
      <c r="O756" s="19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8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6"/>
        <v>1.6657777777777778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9">
        <f t="shared" si="69"/>
        <v>43096.25</v>
      </c>
      <c r="O757" s="19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8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6"/>
        <v>7.7207692307692311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9">
        <f t="shared" si="69"/>
        <v>42024.25</v>
      </c>
      <c r="O758" s="19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8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6"/>
        <v>4.0685714285714285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9">
        <f t="shared" si="69"/>
        <v>40675.208333333336</v>
      </c>
      <c r="O759" s="19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8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6"/>
        <v>5.6420608108108112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9">
        <f t="shared" si="69"/>
        <v>41936.208333333336</v>
      </c>
      <c r="O760" s="19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8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6"/>
        <v>0.6842686567164179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9">
        <f t="shared" si="69"/>
        <v>43136.25</v>
      </c>
      <c r="O761" s="19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8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6"/>
        <v>0.34351966873706002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9">
        <f t="shared" si="69"/>
        <v>43678.208333333328</v>
      </c>
      <c r="O762" s="19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8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6"/>
        <v>6.5545454545454547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9">
        <f t="shared" si="69"/>
        <v>42938.208333333328</v>
      </c>
      <c r="O763" s="19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8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6"/>
        <v>1.7725714285714285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9">
        <f t="shared" si="69"/>
        <v>41241.25</v>
      </c>
      <c r="O764" s="19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8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6"/>
        <v>1.1317857142857144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9">
        <f t="shared" si="69"/>
        <v>41037.208333333336</v>
      </c>
      <c r="O765" s="19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8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6"/>
        <v>7.2818181818181822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9">
        <f t="shared" si="69"/>
        <v>40676.208333333336</v>
      </c>
      <c r="O766" s="19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8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6"/>
        <v>2.0833333333333335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9">
        <f t="shared" si="69"/>
        <v>42840.208333333328</v>
      </c>
      <c r="O767" s="19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8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6"/>
        <v>0.31171232876712329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9">
        <f t="shared" si="69"/>
        <v>43362.208333333328</v>
      </c>
      <c r="O768" s="19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8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6"/>
        <v>0.56967078189300413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9">
        <f t="shared" si="69"/>
        <v>42283.208333333328</v>
      </c>
      <c r="O769" s="19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8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72">E770/D770</f>
        <v>2.31</v>
      </c>
      <c r="H770">
        <v>150</v>
      </c>
      <c r="I770">
        <f t="shared" ref="I770:I833" si="73"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9">
        <f t="shared" si="69"/>
        <v>41619.25</v>
      </c>
      <c r="O770" s="19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ref="T770:T833" si="74">MID(R770, FIND("/", R770) + 1, LEN(R770) - FIND("/", R770))</f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72"/>
        <v>0.86867834394904464</v>
      </c>
      <c r="H771">
        <v>3410</v>
      </c>
      <c r="I771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9">
        <f t="shared" ref="N771:N834" si="75">(((L771/60)/60)/24)+DATE(1970,1,1)</f>
        <v>41501.208333333336</v>
      </c>
      <c r="O771" s="19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 FIND("/", R771) - 1)</f>
        <v>games</v>
      </c>
      <c r="T771" t="str">
        <f t="shared" si="74"/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2"/>
        <v>2.7074418604651163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9">
        <f t="shared" si="75"/>
        <v>41743.208333333336</v>
      </c>
      <c r="O772" s="19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4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2"/>
        <v>0.49446428571428569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9">
        <f t="shared" si="75"/>
        <v>43491.25</v>
      </c>
      <c r="O773" s="19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4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2"/>
        <v>1.1335962566844919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9">
        <f t="shared" si="75"/>
        <v>43505.25</v>
      </c>
      <c r="O774" s="19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4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2"/>
        <v>1.9055555555555554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9">
        <f t="shared" si="75"/>
        <v>42838.208333333328</v>
      </c>
      <c r="O775" s="19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4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2"/>
        <v>1.355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9">
        <f t="shared" si="75"/>
        <v>42513.208333333328</v>
      </c>
      <c r="O776" s="19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4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2"/>
        <v>0.10297872340425532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9">
        <f t="shared" si="75"/>
        <v>41949.25</v>
      </c>
      <c r="O777" s="19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4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2"/>
        <v>0.65544223826714798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9">
        <f t="shared" si="75"/>
        <v>43650.208333333328</v>
      </c>
      <c r="O778" s="19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4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2"/>
        <v>0.49026652452025588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9">
        <f t="shared" si="75"/>
        <v>40809.208333333336</v>
      </c>
      <c r="O779" s="19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4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2"/>
        <v>7.8792307692307695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9">
        <f t="shared" si="75"/>
        <v>40768.208333333336</v>
      </c>
      <c r="O780" s="19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4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2"/>
        <v>0.80306347746090156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9">
        <f t="shared" si="75"/>
        <v>42230.208333333328</v>
      </c>
      <c r="O781" s="19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4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2"/>
        <v>1.0629411764705883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9">
        <f t="shared" si="75"/>
        <v>42573.208333333328</v>
      </c>
      <c r="O782" s="19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4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2"/>
        <v>0.50735632183908042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9">
        <f t="shared" si="75"/>
        <v>40482.208333333336</v>
      </c>
      <c r="O783" s="19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4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2"/>
        <v>2.153137254901961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9">
        <f t="shared" si="75"/>
        <v>40603.25</v>
      </c>
      <c r="O784" s="19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4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2"/>
        <v>1.4122972972972974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9">
        <f t="shared" si="75"/>
        <v>41625.25</v>
      </c>
      <c r="O785" s="19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4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2"/>
        <v>1.1533745781777278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9">
        <f t="shared" si="75"/>
        <v>42435.25</v>
      </c>
      <c r="O786" s="19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4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2"/>
        <v>1.9311940298507462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9">
        <f t="shared" si="75"/>
        <v>43582.208333333328</v>
      </c>
      <c r="O787" s="19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4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2"/>
        <v>7.2973333333333334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9">
        <f t="shared" si="75"/>
        <v>43186.208333333328</v>
      </c>
      <c r="O788" s="19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4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2"/>
        <v>0.99663398692810456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9">
        <f t="shared" si="75"/>
        <v>40684.208333333336</v>
      </c>
      <c r="O789" s="19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4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2"/>
        <v>0.88166666666666671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9">
        <f t="shared" si="75"/>
        <v>41202.208333333336</v>
      </c>
      <c r="O790" s="19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4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2"/>
        <v>0.37233333333333335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9">
        <f t="shared" si="75"/>
        <v>41786.208333333336</v>
      </c>
      <c r="O791" s="19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4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2"/>
        <v>0.30540075309306081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9">
        <f t="shared" si="75"/>
        <v>40223.25</v>
      </c>
      <c r="O792" s="19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4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2"/>
        <v>0.25714285714285712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9">
        <f t="shared" si="75"/>
        <v>42715.25</v>
      </c>
      <c r="O793" s="19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4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2"/>
        <v>0.34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9">
        <f t="shared" si="75"/>
        <v>41451.208333333336</v>
      </c>
      <c r="O794" s="19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4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2"/>
        <v>11.859090909090909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9">
        <f t="shared" si="75"/>
        <v>41450.208333333336</v>
      </c>
      <c r="O795" s="19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4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2"/>
        <v>1.2539393939393939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9">
        <f t="shared" si="75"/>
        <v>43091.25</v>
      </c>
      <c r="O796" s="19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4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2"/>
        <v>0.14394366197183098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9">
        <f t="shared" si="75"/>
        <v>42675.208333333328</v>
      </c>
      <c r="O797" s="19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4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2"/>
        <v>0.54807692307692313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9">
        <f t="shared" si="75"/>
        <v>41859.208333333336</v>
      </c>
      <c r="O798" s="19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4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2"/>
        <v>1.0963157894736841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9">
        <f t="shared" si="75"/>
        <v>43464.25</v>
      </c>
      <c r="O799" s="19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4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2"/>
        <v>1.8847058823529412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9">
        <f t="shared" si="75"/>
        <v>41060.208333333336</v>
      </c>
      <c r="O800" s="19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4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2"/>
        <v>0.87008284023668636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9">
        <f t="shared" si="75"/>
        <v>42399.25</v>
      </c>
      <c r="O801" s="19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4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2"/>
        <v>0.01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9">
        <f t="shared" si="75"/>
        <v>42167.208333333328</v>
      </c>
      <c r="O802" s="19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4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2"/>
        <v>2.0291304347826089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9">
        <f t="shared" si="75"/>
        <v>43830.25</v>
      </c>
      <c r="O803" s="19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4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2"/>
        <v>1.9703225806451612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9">
        <f t="shared" si="75"/>
        <v>43650.208333333328</v>
      </c>
      <c r="O804" s="19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4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2"/>
        <v>1.07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9">
        <f t="shared" si="75"/>
        <v>43492.25</v>
      </c>
      <c r="O805" s="19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4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2"/>
        <v>2.6873076923076922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9">
        <f t="shared" si="75"/>
        <v>43102.25</v>
      </c>
      <c r="O806" s="19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4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2"/>
        <v>0.50845360824742269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9">
        <f t="shared" si="75"/>
        <v>41958.25</v>
      </c>
      <c r="O807" s="19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4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2"/>
        <v>11.802857142857142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9">
        <f t="shared" si="75"/>
        <v>40973.25</v>
      </c>
      <c r="O808" s="19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4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2"/>
        <v>2.64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9">
        <f t="shared" si="75"/>
        <v>43753.208333333328</v>
      </c>
      <c r="O809" s="19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4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2"/>
        <v>0.30442307692307691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9">
        <f t="shared" si="75"/>
        <v>42507.208333333328</v>
      </c>
      <c r="O810" s="19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4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2"/>
        <v>0.62880681818181816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9">
        <f t="shared" si="75"/>
        <v>41135.208333333336</v>
      </c>
      <c r="O811" s="19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4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2"/>
        <v>1.9312499999999999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9">
        <f t="shared" si="75"/>
        <v>43067.25</v>
      </c>
      <c r="O812" s="19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4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2"/>
        <v>0.77102702702702708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9">
        <f t="shared" si="75"/>
        <v>42378.25</v>
      </c>
      <c r="O813" s="19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4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2"/>
        <v>2.2552763819095478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9">
        <f t="shared" si="75"/>
        <v>43206.208333333328</v>
      </c>
      <c r="O814" s="19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4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2"/>
        <v>2.3940625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9">
        <f t="shared" si="75"/>
        <v>41148.208333333336</v>
      </c>
      <c r="O815" s="19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4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2"/>
        <v>0.921875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9">
        <f t="shared" si="75"/>
        <v>42517.208333333328</v>
      </c>
      <c r="O816" s="19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4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2"/>
        <v>1.3023333333333333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9">
        <f t="shared" si="75"/>
        <v>43068.25</v>
      </c>
      <c r="O817" s="19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4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2"/>
        <v>6.1521739130434785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9">
        <f t="shared" si="75"/>
        <v>41680.25</v>
      </c>
      <c r="O818" s="19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4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2"/>
        <v>3.687953216374269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9">
        <f t="shared" si="75"/>
        <v>43589.208333333328</v>
      </c>
      <c r="O819" s="19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4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2"/>
        <v>10.948571428571428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9">
        <f t="shared" si="75"/>
        <v>43486.25</v>
      </c>
      <c r="O820" s="19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4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2"/>
        <v>0.50662921348314605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9">
        <f t="shared" si="75"/>
        <v>41237.25</v>
      </c>
      <c r="O821" s="19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4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2"/>
        <v>8.0060000000000002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9">
        <f t="shared" si="75"/>
        <v>43310.208333333328</v>
      </c>
      <c r="O822" s="19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4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2"/>
        <v>2.9128571428571428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9">
        <f t="shared" si="75"/>
        <v>42794.25</v>
      </c>
      <c r="O823" s="19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4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2"/>
        <v>3.4996666666666667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9">
        <f t="shared" si="75"/>
        <v>41698.25</v>
      </c>
      <c r="O824" s="19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4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2"/>
        <v>3.5707317073170732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9">
        <f t="shared" si="75"/>
        <v>41892.208333333336</v>
      </c>
      <c r="O825" s="19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4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2"/>
        <v>1.2648941176470587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9">
        <f t="shared" si="75"/>
        <v>40348.208333333336</v>
      </c>
      <c r="O826" s="19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4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2"/>
        <v>3.875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9">
        <f t="shared" si="75"/>
        <v>42941.208333333328</v>
      </c>
      <c r="O827" s="19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4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2"/>
        <v>4.5703571428571426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9">
        <f t="shared" si="75"/>
        <v>40525.25</v>
      </c>
      <c r="O828" s="19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4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2"/>
        <v>2.6669565217391304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9">
        <f t="shared" si="75"/>
        <v>40666.208333333336</v>
      </c>
      <c r="O829" s="19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4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2"/>
        <v>0.69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9">
        <f t="shared" si="75"/>
        <v>43340.208333333328</v>
      </c>
      <c r="O830" s="19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4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2"/>
        <v>0.51343749999999999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9">
        <f t="shared" si="75"/>
        <v>42164.208333333328</v>
      </c>
      <c r="O831" s="19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4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2"/>
        <v>1.1710526315789473E-2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9">
        <f t="shared" si="75"/>
        <v>43103.25</v>
      </c>
      <c r="O832" s="19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4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2"/>
        <v>1.089773429454171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9">
        <f t="shared" si="75"/>
        <v>40994.208333333336</v>
      </c>
      <c r="O833" s="19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4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78">E834/D834</f>
        <v>3.1517592592592591</v>
      </c>
      <c r="H834">
        <v>1297</v>
      </c>
      <c r="I834">
        <f t="shared" ref="I834:I897" si="79"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9">
        <f t="shared" si="75"/>
        <v>42299.208333333328</v>
      </c>
      <c r="O834" s="19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ref="T834:T887" si="80">MID(R834, FIND("/", R834) + 1, LEN(R834) - FIND("/", R834))</f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78"/>
        <v>1.5769117647058823</v>
      </c>
      <c r="H835">
        <v>165</v>
      </c>
      <c r="I835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9">
        <f t="shared" ref="N835:N898" si="81">(((L835/60)/60)/24)+DATE(1970,1,1)</f>
        <v>40588.25</v>
      </c>
      <c r="O835" s="19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 FIND("/", R835) - 1)</f>
        <v>publishing</v>
      </c>
      <c r="T835" t="str">
        <f t="shared" si="80"/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78"/>
        <v>1.5380821917808218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9">
        <f t="shared" si="81"/>
        <v>41448.208333333336</v>
      </c>
      <c r="O836" s="19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80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78"/>
        <v>0.89738979118329465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9">
        <f t="shared" si="81"/>
        <v>42063.25</v>
      </c>
      <c r="O837" s="19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0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78"/>
        <v>0.75135802469135804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9">
        <f t="shared" si="81"/>
        <v>40214.25</v>
      </c>
      <c r="O838" s="19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0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78"/>
        <v>8.5288135593220336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9">
        <f t="shared" si="81"/>
        <v>40629.208333333336</v>
      </c>
      <c r="O839" s="19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0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78"/>
        <v>1.3890625000000001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9">
        <f t="shared" si="81"/>
        <v>43370.208333333328</v>
      </c>
      <c r="O840" s="19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0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78"/>
        <v>1.9018181818181819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9">
        <f t="shared" si="81"/>
        <v>41715.208333333336</v>
      </c>
      <c r="O841" s="19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0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78"/>
        <v>1.0024333619948409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9">
        <f t="shared" si="81"/>
        <v>41836.208333333336</v>
      </c>
      <c r="O842" s="19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0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78"/>
        <v>1.4275824175824177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9">
        <f t="shared" si="81"/>
        <v>42419.25</v>
      </c>
      <c r="O843" s="19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0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78"/>
        <v>5.6313333333333331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9">
        <f t="shared" si="81"/>
        <v>43266.208333333328</v>
      </c>
      <c r="O844" s="19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0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78"/>
        <v>0.30715909090909088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9">
        <f t="shared" si="81"/>
        <v>43338.208333333328</v>
      </c>
      <c r="O845" s="19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0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78"/>
        <v>0.99397727272727276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9">
        <f t="shared" si="81"/>
        <v>40930.25</v>
      </c>
      <c r="O846" s="19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0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78"/>
        <v>1.9754935622317598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9">
        <f t="shared" si="81"/>
        <v>43235.208333333328</v>
      </c>
      <c r="O847" s="19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0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78"/>
        <v>5.085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9">
        <f t="shared" si="81"/>
        <v>43302.208333333328</v>
      </c>
      <c r="O848" s="19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0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78"/>
        <v>2.3774468085106384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9">
        <f t="shared" si="81"/>
        <v>43107.25</v>
      </c>
      <c r="O849" s="19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0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78"/>
        <v>3.3846875000000001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9">
        <f t="shared" si="81"/>
        <v>40341.208333333336</v>
      </c>
      <c r="O850" s="19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0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78"/>
        <v>1.3308955223880596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9">
        <f t="shared" si="81"/>
        <v>40948.25</v>
      </c>
      <c r="O851" s="19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0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78"/>
        <v>0.01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9">
        <f t="shared" si="81"/>
        <v>40866.25</v>
      </c>
      <c r="O852" s="19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0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78"/>
        <v>2.0779999999999998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9">
        <f t="shared" si="81"/>
        <v>41031.208333333336</v>
      </c>
      <c r="O853" s="19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0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78"/>
        <v>0.51122448979591839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9">
        <f t="shared" si="81"/>
        <v>40740.208333333336</v>
      </c>
      <c r="O854" s="19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0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78"/>
        <v>6.5205847953216374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9">
        <f t="shared" si="81"/>
        <v>40714.208333333336</v>
      </c>
      <c r="O855" s="19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0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78"/>
        <v>1.1363099415204678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9">
        <f t="shared" si="81"/>
        <v>43787.25</v>
      </c>
      <c r="O856" s="19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0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78"/>
        <v>1.0237606837606839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9">
        <f t="shared" si="81"/>
        <v>40712.208333333336</v>
      </c>
      <c r="O857" s="19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0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78"/>
        <v>3.5658333333333334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9">
        <f t="shared" si="81"/>
        <v>41023.208333333336</v>
      </c>
      <c r="O858" s="19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0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78"/>
        <v>1.3986792452830188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9">
        <f t="shared" si="81"/>
        <v>40944.25</v>
      </c>
      <c r="O859" s="19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0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78"/>
        <v>0.69450000000000001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9">
        <f t="shared" si="81"/>
        <v>43211.208333333328</v>
      </c>
      <c r="O860" s="19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0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78"/>
        <v>0.35534246575342465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9">
        <f t="shared" si="81"/>
        <v>41334.25</v>
      </c>
      <c r="O861" s="19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0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78"/>
        <v>2.5165000000000002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9">
        <f t="shared" si="81"/>
        <v>43515.25</v>
      </c>
      <c r="O862" s="19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0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78"/>
        <v>1.0587500000000001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9">
        <f t="shared" si="81"/>
        <v>40258.208333333336</v>
      </c>
      <c r="O863" s="19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0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78"/>
        <v>1.8742857142857143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9">
        <f t="shared" si="81"/>
        <v>40756.208333333336</v>
      </c>
      <c r="O864" s="19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0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78"/>
        <v>3.8678571428571429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9">
        <f t="shared" si="81"/>
        <v>42172.208333333328</v>
      </c>
      <c r="O865" s="19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0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78"/>
        <v>3.4707142857142856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9">
        <f t="shared" si="81"/>
        <v>42601.208333333328</v>
      </c>
      <c r="O866" s="19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0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78"/>
        <v>1.8582098765432098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9">
        <f t="shared" si="81"/>
        <v>41897.208333333336</v>
      </c>
      <c r="O867" s="19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0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78"/>
        <v>0.43241247264770238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9">
        <f t="shared" si="81"/>
        <v>40671.208333333336</v>
      </c>
      <c r="O868" s="19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0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78"/>
        <v>1.6243749999999999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9">
        <f t="shared" si="81"/>
        <v>43382.208333333328</v>
      </c>
      <c r="O869" s="19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0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78"/>
        <v>1.8484285714285715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9">
        <f t="shared" si="81"/>
        <v>41559.208333333336</v>
      </c>
      <c r="O870" s="19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0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78"/>
        <v>0.23703520691785052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9">
        <f t="shared" si="81"/>
        <v>40350.208333333336</v>
      </c>
      <c r="O871" s="19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0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78"/>
        <v>0.89870129870129867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9">
        <f t="shared" si="81"/>
        <v>42240.208333333328</v>
      </c>
      <c r="O872" s="19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0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78"/>
        <v>2.7260419580419581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9">
        <f t="shared" si="81"/>
        <v>43040.208333333328</v>
      </c>
      <c r="O873" s="19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0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78"/>
        <v>1.7004255319148935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9">
        <f t="shared" si="81"/>
        <v>43346.208333333328</v>
      </c>
      <c r="O874" s="19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0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78"/>
        <v>1.8828503562945369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9">
        <f t="shared" si="81"/>
        <v>41647.25</v>
      </c>
      <c r="O875" s="19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0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78"/>
        <v>3.4693532338308457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9">
        <f t="shared" si="81"/>
        <v>40291.208333333336</v>
      </c>
      <c r="O876" s="19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0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78"/>
        <v>0.6917721518987342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9">
        <f t="shared" si="81"/>
        <v>40556.25</v>
      </c>
      <c r="O877" s="19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0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78"/>
        <v>0.25433734939759034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9">
        <f t="shared" si="81"/>
        <v>43624.208333333328</v>
      </c>
      <c r="O878" s="19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0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78"/>
        <v>0.77400977995110021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9">
        <f t="shared" si="81"/>
        <v>42577.208333333328</v>
      </c>
      <c r="O879" s="19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0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78"/>
        <v>0.37481481481481482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9">
        <f t="shared" si="81"/>
        <v>43845.25</v>
      </c>
      <c r="O880" s="19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0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78"/>
        <v>5.4379999999999997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9">
        <f t="shared" si="81"/>
        <v>42788.25</v>
      </c>
      <c r="O881" s="19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0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78"/>
        <v>2.2852189349112426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9">
        <f t="shared" si="81"/>
        <v>43667.208333333328</v>
      </c>
      <c r="O882" s="19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0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78"/>
        <v>0.38948339483394834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9">
        <f t="shared" si="81"/>
        <v>42194.208333333328</v>
      </c>
      <c r="O883" s="19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0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78"/>
        <v>3.7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9">
        <f t="shared" si="81"/>
        <v>42025.25</v>
      </c>
      <c r="O884" s="19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0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78"/>
        <v>2.3791176470588233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9">
        <f t="shared" si="81"/>
        <v>40323.208333333336</v>
      </c>
      <c r="O885" s="19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0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78"/>
        <v>0.64036299765807958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9">
        <f t="shared" si="81"/>
        <v>41763.208333333336</v>
      </c>
      <c r="O886" s="19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0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78"/>
        <v>1.1827777777777777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9">
        <f t="shared" si="81"/>
        <v>40335.208333333336</v>
      </c>
      <c r="O887" s="19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0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78"/>
        <v>0.84824037184594958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9">
        <f t="shared" si="81"/>
        <v>40416.208333333336</v>
      </c>
      <c r="O888" s="19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>MID(R888, FIND("/", R888) + 1, LEN(R888) - FIND("/", R888))</f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78"/>
        <v>0.29346153846153844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9">
        <f t="shared" si="81"/>
        <v>42202.208333333328</v>
      </c>
      <c r="O889" s="19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ref="T889:T952" si="84">MID(R889, FIND("/", R889) + 1, LEN(R889) - FIND("/", R889))</f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78"/>
        <v>2.0989655172413793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9">
        <f t="shared" si="81"/>
        <v>42836.208333333328</v>
      </c>
      <c r="O890" s="19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78"/>
        <v>1.697857142857143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9">
        <f t="shared" si="81"/>
        <v>41710.208333333336</v>
      </c>
      <c r="O891" s="19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78"/>
        <v>1.1595907738095239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9">
        <f t="shared" si="81"/>
        <v>43640.208333333328</v>
      </c>
      <c r="O892" s="19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78"/>
        <v>2.5859999999999999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9">
        <f t="shared" si="81"/>
        <v>40880.25</v>
      </c>
      <c r="O893" s="19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78"/>
        <v>2.3058333333333332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9">
        <f t="shared" si="81"/>
        <v>40319.208333333336</v>
      </c>
      <c r="O894" s="19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78"/>
        <v>1.2821428571428573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9">
        <f t="shared" si="81"/>
        <v>42170.208333333328</v>
      </c>
      <c r="O895" s="19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78"/>
        <v>1.8870588235294117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9">
        <f t="shared" si="81"/>
        <v>41466.208333333336</v>
      </c>
      <c r="O896" s="19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78"/>
        <v>6.9511889862327911E-2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9">
        <f t="shared" si="81"/>
        <v>43134.25</v>
      </c>
      <c r="O897" s="19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85">E898/D898</f>
        <v>7.7443434343434348</v>
      </c>
      <c r="H898">
        <v>1460</v>
      </c>
      <c r="I898">
        <f t="shared" ref="I898:I961" si="86"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9">
        <f t="shared" si="81"/>
        <v>40738.208333333336</v>
      </c>
      <c r="O898" s="19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85"/>
        <v>0.27693181818181817</v>
      </c>
      <c r="H899">
        <v>27</v>
      </c>
      <c r="I899">
        <f t="shared" si="8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9">
        <f t="shared" ref="N899:N962" si="87">(((L899/60)/60)/24)+DATE(1970,1,1)</f>
        <v>43583.208333333328</v>
      </c>
      <c r="O899" s="19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 FIND("/", R899) - 1)</f>
        <v>theater</v>
      </c>
      <c r="T899" t="str">
        <f t="shared" si="84"/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5"/>
        <v>0.52479620323841425</v>
      </c>
      <c r="H900">
        <v>1221</v>
      </c>
      <c r="I900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9">
        <f t="shared" si="87"/>
        <v>43815.25</v>
      </c>
      <c r="O900" s="19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84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5"/>
        <v>4.0709677419354842</v>
      </c>
      <c r="H901">
        <v>123</v>
      </c>
      <c r="I901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9">
        <f t="shared" si="87"/>
        <v>41554.208333333336</v>
      </c>
      <c r="O901" s="19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4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5"/>
        <v>0.02</v>
      </c>
      <c r="H902">
        <v>1</v>
      </c>
      <c r="I902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9">
        <f t="shared" si="87"/>
        <v>41901.208333333336</v>
      </c>
      <c r="O902" s="19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4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5"/>
        <v>1.5617857142857143</v>
      </c>
      <c r="H903">
        <v>159</v>
      </c>
      <c r="I903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9">
        <f t="shared" si="87"/>
        <v>43298.208333333328</v>
      </c>
      <c r="O903" s="19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4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5"/>
        <v>2.5242857142857145</v>
      </c>
      <c r="H904">
        <v>110</v>
      </c>
      <c r="I904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9">
        <f t="shared" si="87"/>
        <v>42399.25</v>
      </c>
      <c r="O904" s="19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4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5"/>
        <v>1.729268292682927E-2</v>
      </c>
      <c r="H905">
        <v>14</v>
      </c>
      <c r="I905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9">
        <f t="shared" si="87"/>
        <v>41034.208333333336</v>
      </c>
      <c r="O905" s="19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4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5"/>
        <v>0.12230769230769231</v>
      </c>
      <c r="H906">
        <v>16</v>
      </c>
      <c r="I906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9">
        <f t="shared" si="87"/>
        <v>41186.208333333336</v>
      </c>
      <c r="O906" s="19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4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5"/>
        <v>1.6398734177215191</v>
      </c>
      <c r="H907">
        <v>236</v>
      </c>
      <c r="I90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9">
        <f t="shared" si="87"/>
        <v>41536.208333333336</v>
      </c>
      <c r="O907" s="19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4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5"/>
        <v>1.6298181818181818</v>
      </c>
      <c r="H908">
        <v>191</v>
      </c>
      <c r="I908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9">
        <f t="shared" si="87"/>
        <v>42868.208333333328</v>
      </c>
      <c r="O908" s="19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4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5"/>
        <v>0.20252747252747252</v>
      </c>
      <c r="H909">
        <v>41</v>
      </c>
      <c r="I909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9">
        <f t="shared" si="87"/>
        <v>40660.208333333336</v>
      </c>
      <c r="O909" s="19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4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5"/>
        <v>3.1924083769633507</v>
      </c>
      <c r="H910">
        <v>3934</v>
      </c>
      <c r="I910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9">
        <f t="shared" si="87"/>
        <v>41031.208333333336</v>
      </c>
      <c r="O910" s="19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4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5"/>
        <v>4.7894444444444444</v>
      </c>
      <c r="H911">
        <v>80</v>
      </c>
      <c r="I911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9">
        <f t="shared" si="87"/>
        <v>43255.208333333328</v>
      </c>
      <c r="O911" s="19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4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5"/>
        <v>0.19556634304207121</v>
      </c>
      <c r="H912">
        <v>296</v>
      </c>
      <c r="I912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9">
        <f t="shared" si="87"/>
        <v>42026.25</v>
      </c>
      <c r="O912" s="19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4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5"/>
        <v>1.9894827586206896</v>
      </c>
      <c r="H913">
        <v>462</v>
      </c>
      <c r="I913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9">
        <f t="shared" si="87"/>
        <v>43717.208333333328</v>
      </c>
      <c r="O913" s="19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4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5"/>
        <v>7.95</v>
      </c>
      <c r="H914">
        <v>179</v>
      </c>
      <c r="I914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9">
        <f t="shared" si="87"/>
        <v>41157.208333333336</v>
      </c>
      <c r="O914" s="19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4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5"/>
        <v>0.50621082621082625</v>
      </c>
      <c r="H915">
        <v>523</v>
      </c>
      <c r="I915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9">
        <f t="shared" si="87"/>
        <v>43597.208333333328</v>
      </c>
      <c r="O915" s="19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4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5"/>
        <v>0.57437499999999997</v>
      </c>
      <c r="H916">
        <v>141</v>
      </c>
      <c r="I916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9">
        <f t="shared" si="87"/>
        <v>41490.208333333336</v>
      </c>
      <c r="O916" s="19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4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5"/>
        <v>1.5562827640984909</v>
      </c>
      <c r="H917">
        <v>1866</v>
      </c>
      <c r="I91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9">
        <f t="shared" si="87"/>
        <v>42976.208333333328</v>
      </c>
      <c r="O917" s="19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4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5"/>
        <v>0.36297297297297298</v>
      </c>
      <c r="H918">
        <v>52</v>
      </c>
      <c r="I918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9">
        <f t="shared" si="87"/>
        <v>41991.25</v>
      </c>
      <c r="O918" s="19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4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5"/>
        <v>0.58250000000000002</v>
      </c>
      <c r="H919">
        <v>27</v>
      </c>
      <c r="I919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9">
        <f t="shared" si="87"/>
        <v>40722.208333333336</v>
      </c>
      <c r="O919" s="19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4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5"/>
        <v>2.3739473684210526</v>
      </c>
      <c r="H920">
        <v>156</v>
      </c>
      <c r="I920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9">
        <f t="shared" si="87"/>
        <v>41117.208333333336</v>
      </c>
      <c r="O920" s="19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4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5"/>
        <v>0.58750000000000002</v>
      </c>
      <c r="H921">
        <v>225</v>
      </c>
      <c r="I921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9">
        <f t="shared" si="87"/>
        <v>43022.208333333328</v>
      </c>
      <c r="O921" s="19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4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5"/>
        <v>1.8256603773584905</v>
      </c>
      <c r="H922">
        <v>255</v>
      </c>
      <c r="I922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9">
        <f t="shared" si="87"/>
        <v>43503.25</v>
      </c>
      <c r="O922" s="19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4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5"/>
        <v>7.5436408977556111E-3</v>
      </c>
      <c r="H923">
        <v>38</v>
      </c>
      <c r="I923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9">
        <f t="shared" si="87"/>
        <v>40951.25</v>
      </c>
      <c r="O923" s="19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4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5"/>
        <v>1.7595330739299611</v>
      </c>
      <c r="H924">
        <v>2261</v>
      </c>
      <c r="I924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9">
        <f t="shared" si="87"/>
        <v>43443.25</v>
      </c>
      <c r="O924" s="19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4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5"/>
        <v>2.3788235294117648</v>
      </c>
      <c r="H925">
        <v>40</v>
      </c>
      <c r="I925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9">
        <f t="shared" si="87"/>
        <v>40373.208333333336</v>
      </c>
      <c r="O925" s="19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4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5"/>
        <v>4.8805076142131982</v>
      </c>
      <c r="H926">
        <v>2289</v>
      </c>
      <c r="I926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9">
        <f t="shared" si="87"/>
        <v>43769.208333333328</v>
      </c>
      <c r="O926" s="19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4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5"/>
        <v>2.2406666666666668</v>
      </c>
      <c r="H927">
        <v>65</v>
      </c>
      <c r="I92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9">
        <f t="shared" si="87"/>
        <v>43000.208333333328</v>
      </c>
      <c r="O927" s="19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4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5"/>
        <v>0.18126436781609195</v>
      </c>
      <c r="H928">
        <v>15</v>
      </c>
      <c r="I928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9">
        <f t="shared" si="87"/>
        <v>42502.208333333328</v>
      </c>
      <c r="O928" s="19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4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5"/>
        <v>0.45847222222222223</v>
      </c>
      <c r="H929">
        <v>37</v>
      </c>
      <c r="I929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9">
        <f t="shared" si="87"/>
        <v>41102.208333333336</v>
      </c>
      <c r="O929" s="19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4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5"/>
        <v>1.1731541218637993</v>
      </c>
      <c r="H930">
        <v>3777</v>
      </c>
      <c r="I930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9">
        <f t="shared" si="87"/>
        <v>41637.25</v>
      </c>
      <c r="O930" s="19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4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5"/>
        <v>2.173090909090909</v>
      </c>
      <c r="H931">
        <v>184</v>
      </c>
      <c r="I931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9">
        <f t="shared" si="87"/>
        <v>42858.208333333328</v>
      </c>
      <c r="O931" s="19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4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5"/>
        <v>1.1228571428571428</v>
      </c>
      <c r="H932">
        <v>85</v>
      </c>
      <c r="I932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9">
        <f t="shared" si="87"/>
        <v>42060.25</v>
      </c>
      <c r="O932" s="19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4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5"/>
        <v>0.72518987341772156</v>
      </c>
      <c r="H933">
        <v>112</v>
      </c>
      <c r="I933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9">
        <f t="shared" si="87"/>
        <v>41818.208333333336</v>
      </c>
      <c r="O933" s="19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4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5"/>
        <v>2.1230434782608696</v>
      </c>
      <c r="H934">
        <v>144</v>
      </c>
      <c r="I934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9">
        <f t="shared" si="87"/>
        <v>41709.208333333336</v>
      </c>
      <c r="O934" s="19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4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5"/>
        <v>2.3974657534246577</v>
      </c>
      <c r="H935">
        <v>1902</v>
      </c>
      <c r="I935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9">
        <f t="shared" si="87"/>
        <v>41372.208333333336</v>
      </c>
      <c r="O935" s="19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4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5"/>
        <v>1.8193548387096774</v>
      </c>
      <c r="H936">
        <v>105</v>
      </c>
      <c r="I936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9">
        <f t="shared" si="87"/>
        <v>42422.25</v>
      </c>
      <c r="O936" s="19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4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5"/>
        <v>1.6413114754098361</v>
      </c>
      <c r="H937">
        <v>132</v>
      </c>
      <c r="I93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9">
        <f t="shared" si="87"/>
        <v>42209.208333333328</v>
      </c>
      <c r="O937" s="19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4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5"/>
        <v>1.6375968992248063E-2</v>
      </c>
      <c r="H938">
        <v>21</v>
      </c>
      <c r="I938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9">
        <f t="shared" si="87"/>
        <v>43668.208333333328</v>
      </c>
      <c r="O938" s="19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4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5"/>
        <v>0.49643859649122807</v>
      </c>
      <c r="H939">
        <v>976</v>
      </c>
      <c r="I939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9">
        <f t="shared" si="87"/>
        <v>42334.25</v>
      </c>
      <c r="O939" s="19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4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5"/>
        <v>1.0970652173913042</v>
      </c>
      <c r="H940">
        <v>96</v>
      </c>
      <c r="I940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9">
        <f t="shared" si="87"/>
        <v>43263.208333333328</v>
      </c>
      <c r="O940" s="19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4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5"/>
        <v>0.49217948717948717</v>
      </c>
      <c r="H941">
        <v>67</v>
      </c>
      <c r="I941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9">
        <f t="shared" si="87"/>
        <v>40670.208333333336</v>
      </c>
      <c r="O941" s="19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4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5"/>
        <v>0.62232323232323228</v>
      </c>
      <c r="H942">
        <v>66</v>
      </c>
      <c r="I942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9">
        <f t="shared" si="87"/>
        <v>41244.25</v>
      </c>
      <c r="O942" s="19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4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5"/>
        <v>0.1305813953488372</v>
      </c>
      <c r="H943">
        <v>78</v>
      </c>
      <c r="I943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9">
        <f t="shared" si="87"/>
        <v>40552.25</v>
      </c>
      <c r="O943" s="19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4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5"/>
        <v>0.64635416666666667</v>
      </c>
      <c r="H944">
        <v>67</v>
      </c>
      <c r="I944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9">
        <f t="shared" si="87"/>
        <v>40568.25</v>
      </c>
      <c r="O944" s="19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4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5"/>
        <v>1.5958666666666668</v>
      </c>
      <c r="H945">
        <v>114</v>
      </c>
      <c r="I945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9">
        <f t="shared" si="87"/>
        <v>41906.208333333336</v>
      </c>
      <c r="O945" s="19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4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5"/>
        <v>0.81420000000000003</v>
      </c>
      <c r="H946">
        <v>263</v>
      </c>
      <c r="I946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9">
        <f t="shared" si="87"/>
        <v>42776.25</v>
      </c>
      <c r="O946" s="19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4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5"/>
        <v>0.32444767441860467</v>
      </c>
      <c r="H947">
        <v>1691</v>
      </c>
      <c r="I94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9">
        <f t="shared" si="87"/>
        <v>41004.208333333336</v>
      </c>
      <c r="O947" s="19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4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5"/>
        <v>9.9141184124918666E-2</v>
      </c>
      <c r="H948">
        <v>181</v>
      </c>
      <c r="I948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9">
        <f t="shared" si="87"/>
        <v>40710.208333333336</v>
      </c>
      <c r="O948" s="19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4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5"/>
        <v>0.26694444444444443</v>
      </c>
      <c r="H949">
        <v>13</v>
      </c>
      <c r="I949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9">
        <f t="shared" si="87"/>
        <v>41908.208333333336</v>
      </c>
      <c r="O949" s="19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4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5"/>
        <v>0.62957446808510642</v>
      </c>
      <c r="H950">
        <v>160</v>
      </c>
      <c r="I950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9">
        <f t="shared" si="87"/>
        <v>41985.25</v>
      </c>
      <c r="O950" s="19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4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5"/>
        <v>1.6135593220338984</v>
      </c>
      <c r="H951">
        <v>203</v>
      </c>
      <c r="I951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9">
        <f t="shared" si="87"/>
        <v>42112.208333333328</v>
      </c>
      <c r="O951" s="19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4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5"/>
        <v>0.05</v>
      </c>
      <c r="H952">
        <v>1</v>
      </c>
      <c r="I952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9">
        <f t="shared" si="87"/>
        <v>43571.208333333328</v>
      </c>
      <c r="O952" s="19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4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5"/>
        <v>10.969379310344827</v>
      </c>
      <c r="H953">
        <v>1559</v>
      </c>
      <c r="I953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9">
        <f t="shared" si="87"/>
        <v>42730.25</v>
      </c>
      <c r="O953" s="19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ref="T953:T1001" si="90">MID(R953, FIND("/", R953) + 1, LEN(R953) - FIND("/", R953))</f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5"/>
        <v>0.70094158075601376</v>
      </c>
      <c r="H954">
        <v>2266</v>
      </c>
      <c r="I954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9">
        <f t="shared" si="87"/>
        <v>42591.208333333328</v>
      </c>
      <c r="O954" s="19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5"/>
        <v>0.6</v>
      </c>
      <c r="H955">
        <v>21</v>
      </c>
      <c r="I955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9">
        <f t="shared" si="87"/>
        <v>42358.25</v>
      </c>
      <c r="O955" s="19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5"/>
        <v>3.6709859154929578</v>
      </c>
      <c r="H956">
        <v>1548</v>
      </c>
      <c r="I956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9">
        <f t="shared" si="87"/>
        <v>41174.208333333336</v>
      </c>
      <c r="O956" s="19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5"/>
        <v>11.09</v>
      </c>
      <c r="H957">
        <v>80</v>
      </c>
      <c r="I95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9">
        <f t="shared" si="87"/>
        <v>41238.25</v>
      </c>
      <c r="O957" s="19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5"/>
        <v>0.19028784648187633</v>
      </c>
      <c r="H958">
        <v>830</v>
      </c>
      <c r="I958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9">
        <f t="shared" si="87"/>
        <v>42360.25</v>
      </c>
      <c r="O958" s="19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5"/>
        <v>1.2687755102040816</v>
      </c>
      <c r="H959">
        <v>131</v>
      </c>
      <c r="I959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9">
        <f t="shared" si="87"/>
        <v>40955.25</v>
      </c>
      <c r="O959" s="19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5"/>
        <v>7.3463636363636367</v>
      </c>
      <c r="H960">
        <v>112</v>
      </c>
      <c r="I960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9">
        <f t="shared" si="87"/>
        <v>40350.208333333336</v>
      </c>
      <c r="O960" s="19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5"/>
        <v>4.5731034482758622E-2</v>
      </c>
      <c r="H961">
        <v>130</v>
      </c>
      <c r="I961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9">
        <f t="shared" si="87"/>
        <v>40357.208333333336</v>
      </c>
      <c r="O961" s="19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91">E962/D962</f>
        <v>0.85054545454545449</v>
      </c>
      <c r="H962">
        <v>55</v>
      </c>
      <c r="I962">
        <f t="shared" ref="I962:I1001" si="92"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9">
        <f t="shared" si="87"/>
        <v>42408.25</v>
      </c>
      <c r="O962" s="19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91"/>
        <v>1.1929824561403508</v>
      </c>
      <c r="H963">
        <v>155</v>
      </c>
      <c r="I963">
        <f t="shared" si="92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9">
        <f t="shared" ref="N963:N1001" si="93">(((L963/60)/60)/24)+DATE(1970,1,1)</f>
        <v>40591.25</v>
      </c>
      <c r="O963" s="19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 FIND("/", R963) - 1)</f>
        <v>publishing</v>
      </c>
      <c r="T963" t="str">
        <f t="shared" si="90"/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1"/>
        <v>2.9602777777777778</v>
      </c>
      <c r="H964">
        <v>266</v>
      </c>
      <c r="I964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9">
        <f t="shared" si="93"/>
        <v>41592.25</v>
      </c>
      <c r="O964" s="19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0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1"/>
        <v>0.84694915254237291</v>
      </c>
      <c r="H965">
        <v>114</v>
      </c>
      <c r="I965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9">
        <f t="shared" si="93"/>
        <v>40607.25</v>
      </c>
      <c r="O965" s="19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0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1"/>
        <v>3.5578378378378379</v>
      </c>
      <c r="H966">
        <v>155</v>
      </c>
      <c r="I966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9">
        <f t="shared" si="93"/>
        <v>42135.208333333328</v>
      </c>
      <c r="O966" s="19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0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1"/>
        <v>3.8640909090909092</v>
      </c>
      <c r="H967">
        <v>207</v>
      </c>
      <c r="I96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9">
        <f t="shared" si="93"/>
        <v>40203.25</v>
      </c>
      <c r="O967" s="19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0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1"/>
        <v>7.9223529411764702</v>
      </c>
      <c r="H968">
        <v>245</v>
      </c>
      <c r="I968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9">
        <f t="shared" si="93"/>
        <v>42901.208333333328</v>
      </c>
      <c r="O968" s="19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0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1"/>
        <v>1.3703393665158372</v>
      </c>
      <c r="H969">
        <v>1573</v>
      </c>
      <c r="I969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9">
        <f t="shared" si="93"/>
        <v>41005.208333333336</v>
      </c>
      <c r="O969" s="19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0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1"/>
        <v>3.3820833333333336</v>
      </c>
      <c r="H970">
        <v>114</v>
      </c>
      <c r="I970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9">
        <f t="shared" si="93"/>
        <v>40544.25</v>
      </c>
      <c r="O970" s="19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0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1"/>
        <v>1.0822784810126582</v>
      </c>
      <c r="H971">
        <v>93</v>
      </c>
      <c r="I971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9">
        <f t="shared" si="93"/>
        <v>43821.25</v>
      </c>
      <c r="O971" s="19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0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1"/>
        <v>0.60757639620653314</v>
      </c>
      <c r="H972">
        <v>594</v>
      </c>
      <c r="I972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9">
        <f t="shared" si="93"/>
        <v>40672.208333333336</v>
      </c>
      <c r="O972" s="19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0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1"/>
        <v>0.27725490196078434</v>
      </c>
      <c r="H973">
        <v>24</v>
      </c>
      <c r="I973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9">
        <f t="shared" si="93"/>
        <v>41555.208333333336</v>
      </c>
      <c r="O973" s="19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0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1"/>
        <v>2.283934426229508</v>
      </c>
      <c r="H974">
        <v>1681</v>
      </c>
      <c r="I974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9">
        <f t="shared" si="93"/>
        <v>41792.208333333336</v>
      </c>
      <c r="O974" s="19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0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1"/>
        <v>0.21615194054500414</v>
      </c>
      <c r="H975">
        <v>252</v>
      </c>
      <c r="I975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9">
        <f t="shared" si="93"/>
        <v>40522.25</v>
      </c>
      <c r="O975" s="19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0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1"/>
        <v>3.73875</v>
      </c>
      <c r="H976">
        <v>32</v>
      </c>
      <c r="I976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9">
        <f t="shared" si="93"/>
        <v>41412.208333333336</v>
      </c>
      <c r="O976" s="19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0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1"/>
        <v>1.5492592592592593</v>
      </c>
      <c r="H977">
        <v>135</v>
      </c>
      <c r="I97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9">
        <f t="shared" si="93"/>
        <v>42337.25</v>
      </c>
      <c r="O977" s="19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0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1"/>
        <v>3.2214999999999998</v>
      </c>
      <c r="H978">
        <v>140</v>
      </c>
      <c r="I978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9">
        <f t="shared" si="93"/>
        <v>40571.25</v>
      </c>
      <c r="O978" s="19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0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1"/>
        <v>0.73957142857142855</v>
      </c>
      <c r="H979">
        <v>67</v>
      </c>
      <c r="I979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9">
        <f t="shared" si="93"/>
        <v>43138.25</v>
      </c>
      <c r="O979" s="19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0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1"/>
        <v>8.641</v>
      </c>
      <c r="H980">
        <v>92</v>
      </c>
      <c r="I980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9">
        <f t="shared" si="93"/>
        <v>42686.25</v>
      </c>
      <c r="O980" s="19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0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1"/>
        <v>1.432624584717608</v>
      </c>
      <c r="H981">
        <v>1015</v>
      </c>
      <c r="I981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9">
        <f t="shared" si="93"/>
        <v>42078.208333333328</v>
      </c>
      <c r="O981" s="19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0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1"/>
        <v>0.40281762295081969</v>
      </c>
      <c r="H982">
        <v>742</v>
      </c>
      <c r="I982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9">
        <f t="shared" si="93"/>
        <v>42307.208333333328</v>
      </c>
      <c r="O982" s="19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0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1"/>
        <v>1.7822388059701493</v>
      </c>
      <c r="H983">
        <v>323</v>
      </c>
      <c r="I983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9">
        <f t="shared" si="93"/>
        <v>43094.25</v>
      </c>
      <c r="O983" s="19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0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1"/>
        <v>0.84930555555555554</v>
      </c>
      <c r="H984">
        <v>75</v>
      </c>
      <c r="I984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9">
        <f t="shared" si="93"/>
        <v>40743.208333333336</v>
      </c>
      <c r="O984" s="19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0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1"/>
        <v>1.4593648334624323</v>
      </c>
      <c r="H985">
        <v>2326</v>
      </c>
      <c r="I985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9">
        <f t="shared" si="93"/>
        <v>43681.208333333328</v>
      </c>
      <c r="O985" s="19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0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1"/>
        <v>1.5246153846153847</v>
      </c>
      <c r="H986">
        <v>381</v>
      </c>
      <c r="I986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9">
        <f t="shared" si="93"/>
        <v>43716.208333333328</v>
      </c>
      <c r="O986" s="19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0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1"/>
        <v>0.67129542790152408</v>
      </c>
      <c r="H987">
        <v>4405</v>
      </c>
      <c r="I98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9">
        <f t="shared" si="93"/>
        <v>41614.25</v>
      </c>
      <c r="O987" s="19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0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1"/>
        <v>0.40307692307692305</v>
      </c>
      <c r="H988">
        <v>92</v>
      </c>
      <c r="I988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9">
        <f t="shared" si="93"/>
        <v>40638.208333333336</v>
      </c>
      <c r="O988" s="19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0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1"/>
        <v>2.1679032258064517</v>
      </c>
      <c r="H989">
        <v>480</v>
      </c>
      <c r="I989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9">
        <f t="shared" si="93"/>
        <v>42852.208333333328</v>
      </c>
      <c r="O989" s="19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0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1"/>
        <v>0.52117021276595743</v>
      </c>
      <c r="H990">
        <v>64</v>
      </c>
      <c r="I990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9">
        <f t="shared" si="93"/>
        <v>42686.25</v>
      </c>
      <c r="O990" s="19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0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1"/>
        <v>4.9958333333333336</v>
      </c>
      <c r="H991">
        <v>226</v>
      </c>
      <c r="I991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9">
        <f t="shared" si="93"/>
        <v>43571.208333333328</v>
      </c>
      <c r="O991" s="19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0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1"/>
        <v>0.87679487179487181</v>
      </c>
      <c r="H992">
        <v>64</v>
      </c>
      <c r="I992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9">
        <f t="shared" si="93"/>
        <v>42432.25</v>
      </c>
      <c r="O992" s="19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0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1"/>
        <v>1.131734693877551</v>
      </c>
      <c r="H993">
        <v>241</v>
      </c>
      <c r="I993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9">
        <f t="shared" si="93"/>
        <v>41907.208333333336</v>
      </c>
      <c r="O993" s="19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0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1"/>
        <v>4.2654838709677421</v>
      </c>
      <c r="H994">
        <v>132</v>
      </c>
      <c r="I994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9">
        <f t="shared" si="93"/>
        <v>43227.208333333328</v>
      </c>
      <c r="O994" s="19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0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1"/>
        <v>0.77632653061224488</v>
      </c>
      <c r="H995">
        <v>75</v>
      </c>
      <c r="I995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9">
        <f t="shared" si="93"/>
        <v>42362.25</v>
      </c>
      <c r="O995" s="19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0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1"/>
        <v>0.52496810772501767</v>
      </c>
      <c r="H996">
        <v>842</v>
      </c>
      <c r="I996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9">
        <f t="shared" si="93"/>
        <v>41929.208333333336</v>
      </c>
      <c r="O996" s="19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0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1"/>
        <v>1.5746762589928058</v>
      </c>
      <c r="H997">
        <v>2043</v>
      </c>
      <c r="I99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9">
        <f t="shared" si="93"/>
        <v>43408.208333333328</v>
      </c>
      <c r="O997" s="19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0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1"/>
        <v>0.72939393939393937</v>
      </c>
      <c r="H998">
        <v>112</v>
      </c>
      <c r="I998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9">
        <f t="shared" si="93"/>
        <v>41276.25</v>
      </c>
      <c r="O998" s="19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0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1"/>
        <v>0.60565789473684206</v>
      </c>
      <c r="H999">
        <v>139</v>
      </c>
      <c r="I999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9">
        <f t="shared" si="93"/>
        <v>41659.25</v>
      </c>
      <c r="O999" s="19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0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1"/>
        <v>0.5679129129129129</v>
      </c>
      <c r="H1000">
        <v>374</v>
      </c>
      <c r="I1000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9">
        <f t="shared" si="93"/>
        <v>40220.25</v>
      </c>
      <c r="O1000" s="19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0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1"/>
        <v>0.56542754275427543</v>
      </c>
      <c r="H1001">
        <v>1122</v>
      </c>
      <c r="I1001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9">
        <f t="shared" si="93"/>
        <v>42550.208333333328</v>
      </c>
      <c r="O1001" s="19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0"/>
        <v>food trucks</v>
      </c>
    </row>
    <row r="1002" spans="1:20" ht="19.5" x14ac:dyDescent="0.4">
      <c r="N1002" s="19"/>
      <c r="O1002" s="19"/>
    </row>
    <row r="1003" spans="1:20" ht="19.5" x14ac:dyDescent="0.4">
      <c r="N1003" s="19"/>
      <c r="O1003" s="19"/>
    </row>
    <row r="1004" spans="1:20" ht="19.5" x14ac:dyDescent="0.4">
      <c r="N1004" s="19"/>
    </row>
    <row r="1005" spans="1:20" ht="19.5" x14ac:dyDescent="0.4">
      <c r="N1005" s="19"/>
    </row>
    <row r="1006" spans="1:20" ht="19.5" x14ac:dyDescent="0.4">
      <c r="N1006" s="19"/>
    </row>
    <row r="1007" spans="1:20" ht="19.5" x14ac:dyDescent="0.4">
      <c r="N1007" s="19"/>
    </row>
    <row r="1008" spans="1:20" ht="19.5" x14ac:dyDescent="0.4">
      <c r="N1008" s="19"/>
    </row>
    <row r="1009" spans="14:14" ht="19.5" x14ac:dyDescent="0.4">
      <c r="N1009" s="19"/>
    </row>
    <row r="1010" spans="14:14" ht="19.5" x14ac:dyDescent="0.4">
      <c r="N1010" s="19"/>
    </row>
    <row r="1011" spans="14:14" ht="19.5" x14ac:dyDescent="0.4">
      <c r="N1011" s="19"/>
    </row>
    <row r="1012" spans="14:14" ht="19.5" x14ac:dyDescent="0.4">
      <c r="N1012" s="19"/>
    </row>
    <row r="1013" spans="14:14" ht="19.5" x14ac:dyDescent="0.4">
      <c r="N1013" s="19"/>
    </row>
    <row r="1014" spans="14:14" ht="19.5" x14ac:dyDescent="0.4">
      <c r="N1014" s="19"/>
    </row>
    <row r="1015" spans="14:14" ht="19.5" x14ac:dyDescent="0.4">
      <c r="N1015" s="19"/>
    </row>
    <row r="1016" spans="14:14" ht="19.5" x14ac:dyDescent="0.4">
      <c r="N1016" s="19"/>
    </row>
    <row r="1017" spans="14:14" ht="19.5" x14ac:dyDescent="0.4">
      <c r="N1017" s="19"/>
    </row>
    <row r="1018" spans="14:14" ht="19.5" x14ac:dyDescent="0.4">
      <c r="N1018" s="19"/>
    </row>
    <row r="1019" spans="14:14" ht="19.5" x14ac:dyDescent="0.4">
      <c r="N1019" s="19"/>
    </row>
    <row r="1020" spans="14:14" ht="19.5" x14ac:dyDescent="0.4">
      <c r="N1020" s="19"/>
    </row>
    <row r="1021" spans="14:14" ht="19.5" x14ac:dyDescent="0.4">
      <c r="N1021" s="19"/>
    </row>
    <row r="1022" spans="14:14" ht="19.5" x14ac:dyDescent="0.4">
      <c r="N1022" s="19"/>
    </row>
    <row r="1023" spans="14:14" ht="19.5" x14ac:dyDescent="0.4">
      <c r="N1023" s="19"/>
    </row>
    <row r="1024" spans="14:14" ht="19.5" x14ac:dyDescent="0.4">
      <c r="N1024" s="19"/>
    </row>
    <row r="1025" spans="14:14" ht="19.5" x14ac:dyDescent="0.4">
      <c r="N1025" s="19"/>
    </row>
    <row r="1026" spans="14:14" ht="19.5" x14ac:dyDescent="0.4">
      <c r="N1026" s="19"/>
    </row>
    <row r="1027" spans="14:14" ht="19.5" x14ac:dyDescent="0.4">
      <c r="N1027" s="19"/>
    </row>
    <row r="1028" spans="14:14" ht="19.5" x14ac:dyDescent="0.4">
      <c r="N1028" s="19"/>
    </row>
    <row r="1029" spans="14:14" ht="19.5" x14ac:dyDescent="0.4">
      <c r="N1029" s="19"/>
    </row>
    <row r="1030" spans="14:14" ht="19.5" x14ac:dyDescent="0.4">
      <c r="N1030" s="19"/>
    </row>
    <row r="1031" spans="14:14" ht="19.5" x14ac:dyDescent="0.4">
      <c r="N1031" s="19"/>
    </row>
    <row r="1032" spans="14:14" ht="19.5" x14ac:dyDescent="0.4">
      <c r="N1032" s="19"/>
    </row>
    <row r="1033" spans="14:14" ht="19.5" x14ac:dyDescent="0.4">
      <c r="N1033" s="19"/>
    </row>
    <row r="1034" spans="14:14" ht="19.5" x14ac:dyDescent="0.4">
      <c r="N1034" s="19"/>
    </row>
    <row r="1035" spans="14:14" ht="19.5" x14ac:dyDescent="0.4">
      <c r="N1035" s="19"/>
    </row>
    <row r="1036" spans="14:14" ht="19.5" x14ac:dyDescent="0.4">
      <c r="N1036" s="19"/>
    </row>
    <row r="1037" spans="14:14" ht="19.5" x14ac:dyDescent="0.4">
      <c r="N1037" s="19"/>
    </row>
    <row r="1038" spans="14:14" ht="19.5" x14ac:dyDescent="0.4">
      <c r="N1038" s="19"/>
    </row>
    <row r="1039" spans="14:14" ht="19.5" x14ac:dyDescent="0.4">
      <c r="N1039" s="19"/>
    </row>
    <row r="1040" spans="14:14" ht="19.5" x14ac:dyDescent="0.4">
      <c r="N1040" s="19"/>
    </row>
    <row r="1041" spans="14:14" ht="19.5" x14ac:dyDescent="0.4">
      <c r="N1041" s="19"/>
    </row>
    <row r="1042" spans="14:14" ht="19.5" x14ac:dyDescent="0.4">
      <c r="N1042" s="19"/>
    </row>
    <row r="1043" spans="14:14" ht="19.5" x14ac:dyDescent="0.4">
      <c r="N1043" s="19"/>
    </row>
    <row r="1044" spans="14:14" ht="19.5" x14ac:dyDescent="0.4">
      <c r="N1044" s="19"/>
    </row>
    <row r="1045" spans="14:14" ht="19.5" x14ac:dyDescent="0.4">
      <c r="N1045" s="19"/>
    </row>
    <row r="1046" spans="14:14" ht="19.5" x14ac:dyDescent="0.4">
      <c r="N1046" s="19"/>
    </row>
    <row r="1047" spans="14:14" ht="19.5" x14ac:dyDescent="0.4">
      <c r="N1047" s="19"/>
    </row>
    <row r="1048" spans="14:14" ht="19.5" x14ac:dyDescent="0.4">
      <c r="N1048" s="19"/>
    </row>
    <row r="1049" spans="14:14" ht="19.5" x14ac:dyDescent="0.4">
      <c r="N1049" s="19"/>
    </row>
    <row r="1050" spans="14:14" ht="19.5" x14ac:dyDescent="0.4">
      <c r="N1050" s="19"/>
    </row>
    <row r="1051" spans="14:14" ht="19.5" x14ac:dyDescent="0.4">
      <c r="N1051" s="19"/>
    </row>
    <row r="1052" spans="14:14" ht="19.5" x14ac:dyDescent="0.4">
      <c r="N1052" s="19"/>
    </row>
    <row r="1053" spans="14:14" ht="19.5" x14ac:dyDescent="0.4">
      <c r="N1053" s="19"/>
    </row>
    <row r="1054" spans="14:14" ht="19.5" x14ac:dyDescent="0.4">
      <c r="N1054" s="19"/>
    </row>
    <row r="1055" spans="14:14" ht="19.5" x14ac:dyDescent="0.4">
      <c r="N1055" s="19"/>
    </row>
    <row r="1056" spans="14:14" ht="19.5" x14ac:dyDescent="0.4">
      <c r="N1056" s="19"/>
    </row>
    <row r="1057" spans="14:14" ht="19.5" x14ac:dyDescent="0.4">
      <c r="N1057" s="19"/>
    </row>
    <row r="1058" spans="14:14" ht="19.5" x14ac:dyDescent="0.4">
      <c r="N1058" s="19"/>
    </row>
    <row r="1059" spans="14:14" ht="19.5" x14ac:dyDescent="0.4">
      <c r="N1059" s="19"/>
    </row>
    <row r="1060" spans="14:14" ht="19.5" x14ac:dyDescent="0.4">
      <c r="N1060" s="19"/>
    </row>
    <row r="1061" spans="14:14" ht="19.5" x14ac:dyDescent="0.4">
      <c r="N1061" s="19"/>
    </row>
    <row r="1062" spans="14:14" ht="19.5" x14ac:dyDescent="0.4">
      <c r="N1062" s="19"/>
    </row>
    <row r="1063" spans="14:14" ht="19.5" x14ac:dyDescent="0.4">
      <c r="N1063" s="19"/>
    </row>
    <row r="1064" spans="14:14" ht="19.5" x14ac:dyDescent="0.4">
      <c r="N1064" s="19"/>
    </row>
    <row r="1065" spans="14:14" ht="19.5" x14ac:dyDescent="0.4">
      <c r="N1065" s="19"/>
    </row>
    <row r="1066" spans="14:14" ht="19.5" x14ac:dyDescent="0.4">
      <c r="N1066" s="19"/>
    </row>
    <row r="1067" spans="14:14" ht="19.5" x14ac:dyDescent="0.4">
      <c r="N1067" s="19"/>
    </row>
    <row r="1068" spans="14:14" ht="19.5" x14ac:dyDescent="0.4">
      <c r="N1068" s="19"/>
    </row>
    <row r="1069" spans="14:14" ht="19.5" x14ac:dyDescent="0.4">
      <c r="N1069" s="19"/>
    </row>
    <row r="1070" spans="14:14" ht="19.5" x14ac:dyDescent="0.4">
      <c r="N1070" s="19"/>
    </row>
    <row r="1071" spans="14:14" ht="19.5" x14ac:dyDescent="0.4">
      <c r="N1071" s="19"/>
    </row>
    <row r="1072" spans="14:14" ht="19.5" x14ac:dyDescent="0.4">
      <c r="N1072" s="19"/>
    </row>
    <row r="1073" spans="14:14" ht="19.5" x14ac:dyDescent="0.4">
      <c r="N1073" s="19"/>
    </row>
    <row r="1074" spans="14:14" ht="19.5" x14ac:dyDescent="0.4">
      <c r="N1074" s="19"/>
    </row>
    <row r="1075" spans="14:14" ht="19.5" x14ac:dyDescent="0.4">
      <c r="N1075" s="19"/>
    </row>
    <row r="1076" spans="14:14" ht="19.5" x14ac:dyDescent="0.4">
      <c r="N1076" s="19"/>
    </row>
    <row r="1077" spans="14:14" ht="19.5" x14ac:dyDescent="0.4">
      <c r="N1077" s="19"/>
    </row>
    <row r="1078" spans="14:14" ht="19.5" x14ac:dyDescent="0.4">
      <c r="N1078" s="19"/>
    </row>
    <row r="1079" spans="14:14" ht="19.5" x14ac:dyDescent="0.4">
      <c r="N1079" s="19"/>
    </row>
    <row r="1080" spans="14:14" ht="19.5" x14ac:dyDescent="0.4">
      <c r="N1080" s="19"/>
    </row>
    <row r="1081" spans="14:14" ht="19.5" x14ac:dyDescent="0.4">
      <c r="N1081" s="19"/>
    </row>
    <row r="1082" spans="14:14" ht="19.5" x14ac:dyDescent="0.4">
      <c r="N1082" s="19"/>
    </row>
    <row r="1083" spans="14:14" ht="19.5" x14ac:dyDescent="0.4">
      <c r="N1083" s="19"/>
    </row>
    <row r="1084" spans="14:14" ht="19.5" x14ac:dyDescent="0.4">
      <c r="N1084" s="19"/>
    </row>
    <row r="1085" spans="14:14" ht="19.5" x14ac:dyDescent="0.4">
      <c r="N1085" s="19"/>
    </row>
    <row r="1086" spans="14:14" ht="19.5" x14ac:dyDescent="0.4">
      <c r="N1086" s="19"/>
    </row>
    <row r="1087" spans="14:14" ht="19.5" x14ac:dyDescent="0.4">
      <c r="N1087" s="19"/>
    </row>
    <row r="1088" spans="14:14" ht="19.5" x14ac:dyDescent="0.4">
      <c r="N1088" s="19"/>
    </row>
    <row r="1089" spans="14:14" ht="19.5" x14ac:dyDescent="0.4">
      <c r="N1089" s="19"/>
    </row>
    <row r="1090" spans="14:14" ht="19.5" x14ac:dyDescent="0.4">
      <c r="N1090" s="19"/>
    </row>
    <row r="1091" spans="14:14" ht="19.5" x14ac:dyDescent="0.4">
      <c r="N1091" s="19"/>
    </row>
    <row r="1092" spans="14:14" ht="19.5" x14ac:dyDescent="0.4">
      <c r="N1092" s="19"/>
    </row>
    <row r="1093" spans="14:14" ht="19.5" x14ac:dyDescent="0.4">
      <c r="N1093" s="19"/>
    </row>
    <row r="1094" spans="14:14" ht="19.5" x14ac:dyDescent="0.4">
      <c r="N1094" s="19"/>
    </row>
    <row r="1095" spans="14:14" ht="19.5" x14ac:dyDescent="0.4">
      <c r="N1095" s="19"/>
    </row>
    <row r="1096" spans="14:14" ht="19.5" x14ac:dyDescent="0.4">
      <c r="N1096" s="19"/>
    </row>
    <row r="1097" spans="14:14" ht="19.5" x14ac:dyDescent="0.4">
      <c r="N1097" s="19"/>
    </row>
    <row r="1098" spans="14:14" ht="19.5" x14ac:dyDescent="0.4">
      <c r="N1098" s="19"/>
    </row>
    <row r="1099" spans="14:14" ht="19.5" x14ac:dyDescent="0.4">
      <c r="N1099" s="19"/>
    </row>
    <row r="1100" spans="14:14" ht="19.5" x14ac:dyDescent="0.4">
      <c r="N1100" s="19"/>
    </row>
    <row r="1101" spans="14:14" ht="19.5" x14ac:dyDescent="0.4">
      <c r="N1101" s="19"/>
    </row>
    <row r="1102" spans="14:14" ht="19.5" x14ac:dyDescent="0.4">
      <c r="N1102" s="19"/>
    </row>
    <row r="1103" spans="14:14" ht="19.5" x14ac:dyDescent="0.4">
      <c r="N1103" s="19"/>
    </row>
    <row r="1104" spans="14:14" ht="19.5" x14ac:dyDescent="0.4">
      <c r="N1104" s="19"/>
    </row>
    <row r="1105" spans="14:14" ht="19.5" x14ac:dyDescent="0.4">
      <c r="N1105" s="19"/>
    </row>
    <row r="1106" spans="14:14" ht="19.5" x14ac:dyDescent="0.4">
      <c r="N1106" s="19"/>
    </row>
    <row r="1107" spans="14:14" ht="19.5" x14ac:dyDescent="0.4">
      <c r="N1107" s="19"/>
    </row>
    <row r="1108" spans="14:14" ht="19.5" x14ac:dyDescent="0.4">
      <c r="N1108" s="19"/>
    </row>
    <row r="1109" spans="14:14" ht="19.5" x14ac:dyDescent="0.4">
      <c r="N1109" s="19"/>
    </row>
    <row r="1110" spans="14:14" ht="19.5" x14ac:dyDescent="0.4">
      <c r="N1110" s="19"/>
    </row>
    <row r="1111" spans="14:14" ht="19.5" x14ac:dyDescent="0.4">
      <c r="N1111" s="19"/>
    </row>
    <row r="1112" spans="14:14" ht="19.5" x14ac:dyDescent="0.4">
      <c r="N1112" s="19"/>
    </row>
    <row r="1113" spans="14:14" ht="19.5" x14ac:dyDescent="0.4">
      <c r="N1113" s="19"/>
    </row>
    <row r="1114" spans="14:14" ht="19.5" x14ac:dyDescent="0.4">
      <c r="N1114" s="19"/>
    </row>
    <row r="1115" spans="14:14" ht="19.5" x14ac:dyDescent="0.4">
      <c r="N1115" s="19"/>
    </row>
    <row r="1116" spans="14:14" ht="19.5" x14ac:dyDescent="0.4">
      <c r="N1116" s="19"/>
    </row>
    <row r="1117" spans="14:14" ht="19.5" x14ac:dyDescent="0.4">
      <c r="N1117" s="19"/>
    </row>
    <row r="1118" spans="14:14" ht="19.5" x14ac:dyDescent="0.4">
      <c r="N1118" s="19"/>
    </row>
    <row r="1119" spans="14:14" ht="19.5" x14ac:dyDescent="0.4">
      <c r="N1119" s="19"/>
    </row>
    <row r="1120" spans="14:14" ht="19.5" x14ac:dyDescent="0.4">
      <c r="N1120" s="19"/>
    </row>
    <row r="1121" spans="14:14" ht="19.5" x14ac:dyDescent="0.4">
      <c r="N1121" s="19"/>
    </row>
    <row r="1122" spans="14:14" ht="19.5" x14ac:dyDescent="0.4">
      <c r="N1122" s="19"/>
    </row>
    <row r="1123" spans="14:14" ht="19.5" x14ac:dyDescent="0.4">
      <c r="N1123" s="19"/>
    </row>
    <row r="1124" spans="14:14" ht="19.5" x14ac:dyDescent="0.4">
      <c r="N1124" s="19"/>
    </row>
    <row r="1125" spans="14:14" ht="19.5" x14ac:dyDescent="0.4">
      <c r="N1125" s="19"/>
    </row>
    <row r="1126" spans="14:14" ht="19.5" x14ac:dyDescent="0.4">
      <c r="N1126" s="19"/>
    </row>
    <row r="1127" spans="14:14" ht="19.5" x14ac:dyDescent="0.4">
      <c r="N1127" s="19"/>
    </row>
    <row r="1128" spans="14:14" ht="19.5" x14ac:dyDescent="0.4">
      <c r="N1128" s="19"/>
    </row>
    <row r="1129" spans="14:14" ht="19.5" x14ac:dyDescent="0.4">
      <c r="N1129" s="19"/>
    </row>
    <row r="1130" spans="14:14" ht="19.5" x14ac:dyDescent="0.4">
      <c r="N1130" s="19"/>
    </row>
    <row r="1131" spans="14:14" ht="19.5" x14ac:dyDescent="0.4">
      <c r="N1131" s="19"/>
    </row>
    <row r="1132" spans="14:14" ht="19.5" x14ac:dyDescent="0.4">
      <c r="N1132" s="19"/>
    </row>
    <row r="1133" spans="14:14" ht="19.5" x14ac:dyDescent="0.4">
      <c r="N1133" s="19"/>
    </row>
    <row r="1134" spans="14:14" ht="19.5" x14ac:dyDescent="0.4">
      <c r="N1134" s="19"/>
    </row>
    <row r="1135" spans="14:14" ht="19.5" x14ac:dyDescent="0.4">
      <c r="N1135" s="19"/>
    </row>
    <row r="1136" spans="14:14" ht="19.5" x14ac:dyDescent="0.4">
      <c r="N1136" s="19"/>
    </row>
    <row r="1137" spans="14:14" ht="19.5" x14ac:dyDescent="0.4">
      <c r="N1137" s="19"/>
    </row>
    <row r="1138" spans="14:14" ht="19.5" x14ac:dyDescent="0.4">
      <c r="N1138" s="19"/>
    </row>
    <row r="1139" spans="14:14" ht="19.5" x14ac:dyDescent="0.4">
      <c r="N1139" s="19"/>
    </row>
    <row r="1140" spans="14:14" ht="19.5" x14ac:dyDescent="0.4">
      <c r="N1140" s="19"/>
    </row>
    <row r="1141" spans="14:14" ht="19.5" x14ac:dyDescent="0.4">
      <c r="N1141" s="19"/>
    </row>
    <row r="1142" spans="14:14" ht="19.5" x14ac:dyDescent="0.4">
      <c r="N1142" s="19"/>
    </row>
    <row r="1143" spans="14:14" ht="19.5" x14ac:dyDescent="0.4">
      <c r="N1143" s="19"/>
    </row>
    <row r="1144" spans="14:14" ht="19.5" x14ac:dyDescent="0.4">
      <c r="N1144" s="19"/>
    </row>
    <row r="1145" spans="14:14" ht="19.5" x14ac:dyDescent="0.4">
      <c r="N1145" s="19"/>
    </row>
    <row r="1146" spans="14:14" ht="19.5" x14ac:dyDescent="0.4">
      <c r="N1146" s="19"/>
    </row>
    <row r="1147" spans="14:14" ht="19.5" x14ac:dyDescent="0.4">
      <c r="N1147" s="19"/>
    </row>
    <row r="1148" spans="14:14" ht="19.5" x14ac:dyDescent="0.4">
      <c r="N1148" s="19"/>
    </row>
    <row r="1149" spans="14:14" ht="19.5" x14ac:dyDescent="0.4">
      <c r="N1149" s="19"/>
    </row>
    <row r="1150" spans="14:14" ht="19.5" x14ac:dyDescent="0.4">
      <c r="N1150" s="19"/>
    </row>
    <row r="1151" spans="14:14" ht="19.5" x14ac:dyDescent="0.4">
      <c r="N1151" s="19"/>
    </row>
    <row r="1152" spans="14:14" ht="19.5" x14ac:dyDescent="0.4">
      <c r="N1152" s="19"/>
    </row>
    <row r="1153" spans="14:14" ht="19.5" x14ac:dyDescent="0.4">
      <c r="N1153" s="19"/>
    </row>
    <row r="1154" spans="14:14" ht="19.5" x14ac:dyDescent="0.4">
      <c r="N1154" s="19"/>
    </row>
    <row r="1155" spans="14:14" ht="19.5" x14ac:dyDescent="0.4">
      <c r="N1155" s="19"/>
    </row>
    <row r="1156" spans="14:14" ht="19.5" x14ac:dyDescent="0.4">
      <c r="N1156" s="19"/>
    </row>
    <row r="1157" spans="14:14" ht="19.5" x14ac:dyDescent="0.4">
      <c r="N1157" s="19"/>
    </row>
    <row r="1158" spans="14:14" ht="19.5" x14ac:dyDescent="0.4">
      <c r="N1158" s="19"/>
    </row>
    <row r="1159" spans="14:14" ht="19.5" x14ac:dyDescent="0.4">
      <c r="N1159" s="19"/>
    </row>
    <row r="1160" spans="14:14" ht="19.5" x14ac:dyDescent="0.4">
      <c r="N1160" s="19"/>
    </row>
    <row r="1161" spans="14:14" ht="19.5" x14ac:dyDescent="0.4">
      <c r="N1161" s="19"/>
    </row>
    <row r="1162" spans="14:14" ht="19.5" x14ac:dyDescent="0.4">
      <c r="N1162" s="19"/>
    </row>
    <row r="1163" spans="14:14" ht="19.5" x14ac:dyDescent="0.4">
      <c r="N1163" s="19"/>
    </row>
    <row r="1164" spans="14:14" ht="19.5" x14ac:dyDescent="0.4">
      <c r="N1164" s="19"/>
    </row>
    <row r="1165" spans="14:14" ht="19.5" x14ac:dyDescent="0.4">
      <c r="N1165" s="19"/>
    </row>
    <row r="1166" spans="14:14" ht="19.5" x14ac:dyDescent="0.4">
      <c r="N1166" s="19"/>
    </row>
    <row r="1167" spans="14:14" ht="19.5" x14ac:dyDescent="0.4">
      <c r="N1167" s="19"/>
    </row>
    <row r="1168" spans="14:14" ht="19.5" x14ac:dyDescent="0.4">
      <c r="N1168" s="19"/>
    </row>
    <row r="1169" spans="14:14" ht="19.5" x14ac:dyDescent="0.4">
      <c r="N1169" s="19"/>
    </row>
    <row r="1170" spans="14:14" ht="19.5" x14ac:dyDescent="0.4">
      <c r="N1170" s="19"/>
    </row>
    <row r="1171" spans="14:14" ht="19.5" x14ac:dyDescent="0.4">
      <c r="N1171" s="19"/>
    </row>
    <row r="1172" spans="14:14" ht="19.5" x14ac:dyDescent="0.4">
      <c r="N1172" s="19"/>
    </row>
    <row r="1173" spans="14:14" ht="19.5" x14ac:dyDescent="0.4">
      <c r="N1173" s="19"/>
    </row>
    <row r="1174" spans="14:14" ht="19.5" x14ac:dyDescent="0.4">
      <c r="N1174" s="19"/>
    </row>
    <row r="1175" spans="14:14" ht="19.5" x14ac:dyDescent="0.4">
      <c r="N1175" s="19"/>
    </row>
    <row r="1176" spans="14:14" ht="19.5" x14ac:dyDescent="0.4">
      <c r="N1176" s="19"/>
    </row>
    <row r="1177" spans="14:14" ht="19.5" x14ac:dyDescent="0.4">
      <c r="N1177" s="19"/>
    </row>
    <row r="1178" spans="14:14" ht="19.5" x14ac:dyDescent="0.4">
      <c r="N1178" s="19"/>
    </row>
    <row r="1179" spans="14:14" ht="19.5" x14ac:dyDescent="0.4">
      <c r="N1179" s="19"/>
    </row>
    <row r="1180" spans="14:14" ht="19.5" x14ac:dyDescent="0.4">
      <c r="N1180" s="19"/>
    </row>
    <row r="1181" spans="14:14" ht="19.5" x14ac:dyDescent="0.4">
      <c r="N1181" s="19"/>
    </row>
    <row r="1182" spans="14:14" ht="19.5" x14ac:dyDescent="0.4">
      <c r="N1182" s="19"/>
    </row>
    <row r="1183" spans="14:14" ht="19.5" x14ac:dyDescent="0.4">
      <c r="N1183" s="19"/>
    </row>
    <row r="1184" spans="14:14" ht="19.5" x14ac:dyDescent="0.4">
      <c r="N1184" s="19"/>
    </row>
    <row r="1185" spans="14:14" ht="19.5" x14ac:dyDescent="0.4">
      <c r="N1185" s="19"/>
    </row>
    <row r="1186" spans="14:14" ht="19.5" x14ac:dyDescent="0.4">
      <c r="N1186" s="19"/>
    </row>
    <row r="1187" spans="14:14" ht="19.5" x14ac:dyDescent="0.4">
      <c r="N1187" s="19"/>
    </row>
    <row r="1188" spans="14:14" ht="19.5" x14ac:dyDescent="0.4">
      <c r="N1188" s="19"/>
    </row>
    <row r="1189" spans="14:14" ht="19.5" x14ac:dyDescent="0.4">
      <c r="N1189" s="19"/>
    </row>
    <row r="1190" spans="14:14" ht="19.5" x14ac:dyDescent="0.4">
      <c r="N1190" s="19"/>
    </row>
    <row r="1191" spans="14:14" ht="19.5" x14ac:dyDescent="0.4">
      <c r="N1191" s="19"/>
    </row>
    <row r="1192" spans="14:14" ht="19.5" x14ac:dyDescent="0.4">
      <c r="N1192" s="19"/>
    </row>
    <row r="1193" spans="14:14" ht="19.5" x14ac:dyDescent="0.4">
      <c r="N1193" s="19"/>
    </row>
    <row r="1194" spans="14:14" ht="19.5" x14ac:dyDescent="0.4">
      <c r="N1194" s="19"/>
    </row>
    <row r="1195" spans="14:14" ht="19.5" x14ac:dyDescent="0.4">
      <c r="N1195" s="19"/>
    </row>
    <row r="1196" spans="14:14" ht="19.5" x14ac:dyDescent="0.4">
      <c r="N1196" s="19"/>
    </row>
    <row r="1197" spans="14:14" ht="19.5" x14ac:dyDescent="0.4">
      <c r="N1197" s="19"/>
    </row>
    <row r="1198" spans="14:14" ht="19.5" x14ac:dyDescent="0.4">
      <c r="N1198" s="19"/>
    </row>
    <row r="1199" spans="14:14" ht="19.5" x14ac:dyDescent="0.4">
      <c r="N1199" s="19"/>
    </row>
    <row r="1200" spans="14:14" ht="19.5" x14ac:dyDescent="0.4">
      <c r="N1200" s="19"/>
    </row>
    <row r="1201" spans="14:14" ht="19.5" x14ac:dyDescent="0.4">
      <c r="N1201" s="19"/>
    </row>
    <row r="1202" spans="14:14" ht="19.5" x14ac:dyDescent="0.4">
      <c r="N1202" s="19"/>
    </row>
    <row r="1203" spans="14:14" ht="19.5" x14ac:dyDescent="0.4">
      <c r="N1203" s="19"/>
    </row>
    <row r="1204" spans="14:14" ht="19.5" x14ac:dyDescent="0.4">
      <c r="N1204" s="19"/>
    </row>
    <row r="1205" spans="14:14" ht="19.5" x14ac:dyDescent="0.4">
      <c r="N1205" s="19"/>
    </row>
    <row r="1206" spans="14:14" ht="19.5" x14ac:dyDescent="0.4">
      <c r="N1206" s="19"/>
    </row>
    <row r="1207" spans="14:14" ht="19.5" x14ac:dyDescent="0.4">
      <c r="N1207" s="19"/>
    </row>
    <row r="1208" spans="14:14" ht="19.5" x14ac:dyDescent="0.4">
      <c r="N1208" s="19"/>
    </row>
    <row r="1209" spans="14:14" ht="19.5" x14ac:dyDescent="0.4">
      <c r="N1209" s="19"/>
    </row>
    <row r="1210" spans="14:14" ht="19.5" x14ac:dyDescent="0.4">
      <c r="N1210" s="19"/>
    </row>
    <row r="1211" spans="14:14" ht="19.5" x14ac:dyDescent="0.4">
      <c r="N1211" s="19"/>
    </row>
    <row r="1212" spans="14:14" ht="19.5" x14ac:dyDescent="0.4">
      <c r="N1212" s="19"/>
    </row>
    <row r="1213" spans="14:14" ht="19.5" x14ac:dyDescent="0.4">
      <c r="N1213" s="19"/>
    </row>
    <row r="1214" spans="14:14" ht="19.5" x14ac:dyDescent="0.4">
      <c r="N1214" s="19"/>
    </row>
    <row r="1215" spans="14:14" ht="19.5" x14ac:dyDescent="0.4">
      <c r="N1215" s="19"/>
    </row>
    <row r="1216" spans="14:14" ht="19.5" x14ac:dyDescent="0.4">
      <c r="N1216" s="19"/>
    </row>
    <row r="1217" spans="14:14" ht="19.5" x14ac:dyDescent="0.4">
      <c r="N1217" s="19"/>
    </row>
    <row r="1218" spans="14:14" ht="19.5" x14ac:dyDescent="0.4">
      <c r="N1218" s="19"/>
    </row>
    <row r="1219" spans="14:14" ht="19.5" x14ac:dyDescent="0.4">
      <c r="N1219" s="19"/>
    </row>
    <row r="1220" spans="14:14" ht="19.5" x14ac:dyDescent="0.4">
      <c r="N1220" s="19"/>
    </row>
    <row r="1221" spans="14:14" ht="19.5" x14ac:dyDescent="0.4">
      <c r="N1221" s="19"/>
    </row>
    <row r="1222" spans="14:14" ht="19.5" x14ac:dyDescent="0.4">
      <c r="N1222" s="19"/>
    </row>
    <row r="1223" spans="14:14" ht="19.5" x14ac:dyDescent="0.4">
      <c r="N1223" s="19"/>
    </row>
    <row r="1224" spans="14:14" ht="19.5" x14ac:dyDescent="0.4">
      <c r="N1224" s="19"/>
    </row>
    <row r="1225" spans="14:14" ht="19.5" x14ac:dyDescent="0.4">
      <c r="N1225" s="19"/>
    </row>
    <row r="1226" spans="14:14" ht="19.5" x14ac:dyDescent="0.4">
      <c r="N1226" s="19"/>
    </row>
    <row r="1227" spans="14:14" ht="19.5" x14ac:dyDescent="0.4">
      <c r="N1227" s="19"/>
    </row>
    <row r="1228" spans="14:14" ht="19.5" x14ac:dyDescent="0.4">
      <c r="N1228" s="19"/>
    </row>
    <row r="1229" spans="14:14" ht="19.5" x14ac:dyDescent="0.4">
      <c r="N1229" s="19"/>
    </row>
    <row r="1230" spans="14:14" ht="19.5" x14ac:dyDescent="0.4">
      <c r="N1230" s="19"/>
    </row>
    <row r="1231" spans="14:14" ht="19.5" x14ac:dyDescent="0.4">
      <c r="N1231" s="19"/>
    </row>
    <row r="1232" spans="14:14" ht="19.5" x14ac:dyDescent="0.4">
      <c r="N1232" s="19"/>
    </row>
    <row r="1233" spans="4:14" ht="19.5" x14ac:dyDescent="0.4">
      <c r="N1233" s="19"/>
    </row>
    <row r="1234" spans="4:14" ht="19.5" x14ac:dyDescent="0.4">
      <c r="N1234" s="19"/>
    </row>
    <row r="1235" spans="4:14" ht="19.5" x14ac:dyDescent="0.4">
      <c r="N1235" s="19"/>
    </row>
    <row r="1236" spans="4:14" ht="19.5" x14ac:dyDescent="0.4">
      <c r="N1236" s="19"/>
    </row>
    <row r="1237" spans="4:14" ht="19.5" x14ac:dyDescent="0.4">
      <c r="N1237" s="19"/>
    </row>
    <row r="1238" spans="4:14" ht="19.5" x14ac:dyDescent="0.4">
      <c r="N1238" s="19"/>
    </row>
    <row r="1239" spans="4:14" ht="19.5" x14ac:dyDescent="0.4">
      <c r="N1239" s="19"/>
    </row>
    <row r="1240" spans="4:14" ht="19.5" x14ac:dyDescent="0.4">
      <c r="N1240" s="19"/>
    </row>
    <row r="1241" spans="4:14" ht="19.5" x14ac:dyDescent="0.4">
      <c r="N1241" s="19"/>
    </row>
    <row r="1242" spans="4:14" ht="19.5" x14ac:dyDescent="0.4">
      <c r="N1242" s="19"/>
    </row>
    <row r="1243" spans="4:14" ht="19.5" x14ac:dyDescent="0.4">
      <c r="N1243" s="19"/>
    </row>
    <row r="1244" spans="4:14" ht="19.5" x14ac:dyDescent="0.4">
      <c r="D1244" s="8"/>
      <c r="E1244" s="9"/>
      <c r="F1244" s="10"/>
      <c r="N1244" s="19"/>
    </row>
    <row r="1245" spans="4:14" ht="19.5" x14ac:dyDescent="0.4">
      <c r="D1245" s="11"/>
      <c r="E1245" s="12"/>
      <c r="F1245" s="13"/>
      <c r="N1245" s="19"/>
    </row>
    <row r="1246" spans="4:14" ht="19.5" x14ac:dyDescent="0.4">
      <c r="D1246" s="11"/>
      <c r="E1246" s="12"/>
      <c r="F1246" s="13"/>
      <c r="N1246" s="19"/>
    </row>
    <row r="1247" spans="4:14" ht="19.5" x14ac:dyDescent="0.4">
      <c r="D1247" s="11"/>
      <c r="E1247" s="12"/>
      <c r="F1247" s="13"/>
      <c r="N1247" s="19"/>
    </row>
    <row r="1248" spans="4:14" ht="19.5" x14ac:dyDescent="0.4">
      <c r="D1248" s="11"/>
      <c r="E1248" s="12"/>
      <c r="F1248" s="13"/>
      <c r="N1248" s="19"/>
    </row>
    <row r="1249" spans="4:14" ht="19.5" x14ac:dyDescent="0.4">
      <c r="D1249" s="11"/>
      <c r="E1249" s="12"/>
      <c r="F1249" s="13"/>
      <c r="N1249" s="19"/>
    </row>
    <row r="1250" spans="4:14" ht="19.5" x14ac:dyDescent="0.4">
      <c r="D1250" s="11"/>
      <c r="E1250" s="12"/>
      <c r="F1250" s="13"/>
      <c r="N1250" s="19"/>
    </row>
    <row r="1251" spans="4:14" ht="19.5" x14ac:dyDescent="0.4">
      <c r="D1251" s="11"/>
      <c r="E1251" s="12"/>
      <c r="F1251" s="13"/>
      <c r="N1251" s="19"/>
    </row>
    <row r="1252" spans="4:14" ht="19.5" x14ac:dyDescent="0.4">
      <c r="D1252" s="11"/>
      <c r="E1252" s="12"/>
      <c r="F1252" s="13"/>
      <c r="N1252" s="19"/>
    </row>
    <row r="1253" spans="4:14" ht="19.5" x14ac:dyDescent="0.4">
      <c r="D1253" s="11"/>
      <c r="E1253" s="12"/>
      <c r="F1253" s="13"/>
      <c r="N1253" s="19"/>
    </row>
    <row r="1254" spans="4:14" ht="19.5" x14ac:dyDescent="0.4">
      <c r="D1254" s="11"/>
      <c r="E1254" s="12"/>
      <c r="F1254" s="13"/>
      <c r="N1254" s="19"/>
    </row>
    <row r="1255" spans="4:14" ht="19.5" x14ac:dyDescent="0.4">
      <c r="D1255" s="11"/>
      <c r="E1255" s="12"/>
      <c r="F1255" s="13"/>
      <c r="N1255" s="19"/>
    </row>
    <row r="1256" spans="4:14" ht="19.5" x14ac:dyDescent="0.4">
      <c r="D1256" s="11"/>
      <c r="E1256" s="12"/>
      <c r="F1256" s="13"/>
      <c r="N1256" s="19"/>
    </row>
    <row r="1257" spans="4:14" ht="19.5" x14ac:dyDescent="0.4">
      <c r="D1257" s="11"/>
      <c r="E1257" s="12"/>
      <c r="F1257" s="13"/>
      <c r="N1257" s="19"/>
    </row>
    <row r="1258" spans="4:14" ht="19.5" x14ac:dyDescent="0.4">
      <c r="D1258" s="11"/>
      <c r="E1258" s="12"/>
      <c r="F1258" s="13"/>
      <c r="N1258" s="19"/>
    </row>
    <row r="1259" spans="4:14" ht="19.5" x14ac:dyDescent="0.4">
      <c r="D1259" s="11"/>
      <c r="E1259" s="12"/>
      <c r="F1259" s="13"/>
      <c r="N1259" s="19"/>
    </row>
    <row r="1260" spans="4:14" ht="19.5" x14ac:dyDescent="0.4">
      <c r="D1260" s="11"/>
      <c r="E1260" s="12"/>
      <c r="F1260" s="13"/>
      <c r="N1260" s="19"/>
    </row>
    <row r="1261" spans="4:14" ht="19.5" x14ac:dyDescent="0.4">
      <c r="D1261" s="14"/>
      <c r="E1261" s="15"/>
      <c r="F1261" s="16"/>
      <c r="N1261" s="19"/>
    </row>
    <row r="1262" spans="4:14" ht="19.5" x14ac:dyDescent="0.4">
      <c r="N1262" s="19"/>
    </row>
    <row r="1263" spans="4:14" ht="19.5" x14ac:dyDescent="0.4">
      <c r="N1263" s="19"/>
    </row>
    <row r="1264" spans="4:14" ht="19.5" x14ac:dyDescent="0.4">
      <c r="N1264" s="19"/>
    </row>
    <row r="1265" spans="14:14" ht="19.5" x14ac:dyDescent="0.4">
      <c r="N1265" s="19"/>
    </row>
  </sheetData>
  <conditionalFormatting sqref="F1:F1244 F1262:F1048576">
    <cfRule type="containsText" dxfId="54" priority="13" operator="containsText" text="SUCCESSFUL">
      <formula>NOT(ISERROR(SEARCH("SUCCESSFUL",F1)))</formula>
    </cfRule>
    <cfRule type="containsText" dxfId="53" priority="14" operator="containsText" text="SUCCESSFUL">
      <formula>NOT(ISERROR(SEARCH("SUCCESSFUL",F1)))</formula>
    </cfRule>
    <cfRule type="cellIs" dxfId="52" priority="15" operator="equal">
      <formula>"FAILED"</formula>
    </cfRule>
    <cfRule type="cellIs" dxfId="51" priority="16" operator="equal">
      <formula>"CANCELED"</formula>
    </cfRule>
    <cfRule type="cellIs" dxfId="50" priority="17" operator="equal">
      <formula>"LIVE"</formula>
    </cfRule>
    <cfRule type="containsText" dxfId="49" priority="18" operator="containsText" text="SUCCESSFUL">
      <formula>NOT(ISERROR(SEARCH("SUCCESSFUL",F1)))</formula>
    </cfRule>
    <cfRule type="containsText" dxfId="48" priority="19" operator="containsText" text="FAILED">
      <formula>NOT(ISERROR(SEARCH("FAILED",F1)))</formula>
    </cfRule>
  </conditionalFormatting>
  <conditionalFormatting sqref="F2">
    <cfRule type="containsText" dxfId="47" priority="20" operator="containsText" text="failed">
      <formula>NOT(ISERROR(SEARCH("failed",F2)))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DB86-FAE4-44EC-80CA-BDD9A26316D6}">
  <dimension ref="A1:F19"/>
  <sheetViews>
    <sheetView workbookViewId="0">
      <selection activeCell="L15" sqref="L15"/>
    </sheetView>
  </sheetViews>
  <sheetFormatPr defaultRowHeight="15.75" x14ac:dyDescent="0.25"/>
  <cols>
    <col min="1" max="1" width="16.5" bestFit="1" customWidth="1"/>
    <col min="2" max="2" width="17.25" style="17" bestFit="1" customWidth="1"/>
    <col min="3" max="3" width="5.625" style="17" bestFit="1" customWidth="1"/>
    <col min="4" max="4" width="3.875" style="17" bestFit="1" customWidth="1"/>
    <col min="5" max="5" width="9.25" style="17" bestFit="1" customWidth="1"/>
    <col min="6" max="6" width="11" style="17" bestFit="1" customWidth="1"/>
    <col min="7" max="7" width="11" bestFit="1" customWidth="1"/>
  </cols>
  <sheetData>
    <row r="1" spans="1:6" s="58" customFormat="1" ht="34.5" customHeight="1" x14ac:dyDescent="0.25">
      <c r="A1" s="58" t="s">
        <v>2071</v>
      </c>
    </row>
    <row r="2" spans="1:6" x14ac:dyDescent="0.25">
      <c r="A2" s="6" t="s">
        <v>6</v>
      </c>
      <c r="B2" s="17" t="s">
        <v>2046</v>
      </c>
    </row>
    <row r="4" spans="1:6" x14ac:dyDescent="0.25">
      <c r="A4" s="6" t="s">
        <v>2045</v>
      </c>
      <c r="B4" s="18" t="s">
        <v>2044</v>
      </c>
    </row>
    <row r="5" spans="1:6" x14ac:dyDescent="0.25">
      <c r="A5" s="6" t="s">
        <v>2033</v>
      </c>
      <c r="B5" s="17" t="s">
        <v>74</v>
      </c>
      <c r="C5" s="17" t="s">
        <v>14</v>
      </c>
      <c r="D5" s="17" t="s">
        <v>47</v>
      </c>
      <c r="E5" s="17" t="s">
        <v>20</v>
      </c>
      <c r="F5" s="17" t="s">
        <v>2043</v>
      </c>
    </row>
    <row r="6" spans="1:6" x14ac:dyDescent="0.25">
      <c r="A6" s="7" t="s">
        <v>2034</v>
      </c>
      <c r="B6" s="43">
        <v>11</v>
      </c>
      <c r="C6" s="43">
        <v>60</v>
      </c>
      <c r="D6" s="43">
        <v>5</v>
      </c>
      <c r="E6" s="43">
        <v>102</v>
      </c>
      <c r="F6" s="43">
        <v>178</v>
      </c>
    </row>
    <row r="7" spans="1:6" x14ac:dyDescent="0.25">
      <c r="A7" s="7" t="s">
        <v>2035</v>
      </c>
      <c r="B7" s="43">
        <v>4</v>
      </c>
      <c r="C7" s="43">
        <v>20</v>
      </c>
      <c r="D7" s="43"/>
      <c r="E7" s="43">
        <v>22</v>
      </c>
      <c r="F7" s="43">
        <v>46</v>
      </c>
    </row>
    <row r="8" spans="1:6" x14ac:dyDescent="0.25">
      <c r="A8" s="7" t="s">
        <v>2036</v>
      </c>
      <c r="B8" s="43">
        <v>1</v>
      </c>
      <c r="C8" s="43">
        <v>23</v>
      </c>
      <c r="D8" s="43">
        <v>3</v>
      </c>
      <c r="E8" s="43">
        <v>21</v>
      </c>
      <c r="F8" s="43">
        <v>48</v>
      </c>
    </row>
    <row r="9" spans="1:6" x14ac:dyDescent="0.25">
      <c r="A9" s="7" t="s">
        <v>2037</v>
      </c>
      <c r="B9" s="43"/>
      <c r="C9" s="43"/>
      <c r="D9" s="43"/>
      <c r="E9" s="43">
        <v>4</v>
      </c>
      <c r="F9" s="43">
        <v>4</v>
      </c>
    </row>
    <row r="10" spans="1:6" x14ac:dyDescent="0.25">
      <c r="A10" s="7" t="s">
        <v>2038</v>
      </c>
      <c r="B10" s="43">
        <v>10</v>
      </c>
      <c r="C10" s="43">
        <v>66</v>
      </c>
      <c r="D10" s="43"/>
      <c r="E10" s="43">
        <v>99</v>
      </c>
      <c r="F10" s="43">
        <v>175</v>
      </c>
    </row>
    <row r="11" spans="1:6" x14ac:dyDescent="0.25">
      <c r="A11" s="7" t="s">
        <v>2039</v>
      </c>
      <c r="B11" s="43">
        <v>4</v>
      </c>
      <c r="C11" s="43">
        <v>11</v>
      </c>
      <c r="D11" s="43">
        <v>1</v>
      </c>
      <c r="E11" s="43">
        <v>26</v>
      </c>
      <c r="F11" s="43">
        <v>42</v>
      </c>
    </row>
    <row r="12" spans="1:6" x14ac:dyDescent="0.25">
      <c r="A12" s="7" t="s">
        <v>2040</v>
      </c>
      <c r="B12" s="43">
        <v>2</v>
      </c>
      <c r="C12" s="43">
        <v>24</v>
      </c>
      <c r="D12" s="43">
        <v>1</v>
      </c>
      <c r="E12" s="43">
        <v>40</v>
      </c>
      <c r="F12" s="43">
        <v>67</v>
      </c>
    </row>
    <row r="13" spans="1:6" x14ac:dyDescent="0.25">
      <c r="A13" s="7" t="s">
        <v>2041</v>
      </c>
      <c r="B13" s="43">
        <v>2</v>
      </c>
      <c r="C13" s="43">
        <v>28</v>
      </c>
      <c r="D13" s="43">
        <v>2</v>
      </c>
      <c r="E13" s="43">
        <v>64</v>
      </c>
      <c r="F13" s="43">
        <v>96</v>
      </c>
    </row>
    <row r="14" spans="1:6" x14ac:dyDescent="0.25">
      <c r="A14" s="7" t="s">
        <v>2042</v>
      </c>
      <c r="B14" s="43">
        <v>23</v>
      </c>
      <c r="C14" s="43">
        <v>132</v>
      </c>
      <c r="D14" s="43">
        <v>2</v>
      </c>
      <c r="E14" s="43">
        <v>187</v>
      </c>
      <c r="F14" s="43">
        <v>344</v>
      </c>
    </row>
    <row r="15" spans="1:6" x14ac:dyDescent="0.25">
      <c r="A15" s="7" t="s">
        <v>2043</v>
      </c>
      <c r="B15" s="43">
        <v>57</v>
      </c>
      <c r="C15" s="43">
        <v>364</v>
      </c>
      <c r="D15" s="43">
        <v>14</v>
      </c>
      <c r="E15" s="43">
        <v>565</v>
      </c>
      <c r="F15" s="43">
        <v>1000</v>
      </c>
    </row>
    <row r="19" spans="1:1" s="59" customFormat="1" ht="18" customHeight="1" x14ac:dyDescent="0.25">
      <c r="A19" s="59" t="s">
        <v>2073</v>
      </c>
    </row>
  </sheetData>
  <mergeCells count="2">
    <mergeCell ref="A1:XFD1"/>
    <mergeCell ref="A19:XFD1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A620-F135-4824-9785-A06A87E7895E}">
  <dimension ref="A1:F33"/>
  <sheetViews>
    <sheetView workbookViewId="0">
      <selection activeCell="J14" sqref="J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625" bestFit="1" customWidth="1"/>
    <col min="8" max="11" width="14.125" bestFit="1" customWidth="1"/>
    <col min="12" max="12" width="17.5" bestFit="1" customWidth="1"/>
    <col min="13" max="16" width="9.25" bestFit="1" customWidth="1"/>
    <col min="17" max="17" width="11.25" bestFit="1" customWidth="1"/>
    <col min="18" max="19" width="14.25" bestFit="1" customWidth="1"/>
    <col min="20" max="20" width="17.625" bestFit="1" customWidth="1"/>
    <col min="21" max="23" width="9.25" bestFit="1" customWidth="1"/>
    <col min="24" max="24" width="11.25" bestFit="1" customWidth="1"/>
    <col min="25" max="27" width="12.375" bestFit="1" customWidth="1"/>
    <col min="28" max="28" width="15.625" bestFit="1" customWidth="1"/>
    <col min="29" max="31" width="11.125" bestFit="1" customWidth="1"/>
    <col min="32" max="32" width="14.375" bestFit="1" customWidth="1"/>
    <col min="33" max="35" width="9.25" bestFit="1" customWidth="1"/>
    <col min="36" max="36" width="8.75" bestFit="1" customWidth="1"/>
    <col min="37" max="38" width="9.25" bestFit="1" customWidth="1"/>
    <col min="39" max="39" width="10.625" bestFit="1" customWidth="1"/>
    <col min="40" max="42" width="14.375" bestFit="1" customWidth="1"/>
    <col min="43" max="43" width="17.75" bestFit="1" customWidth="1"/>
    <col min="44" max="47" width="11.5" bestFit="1" customWidth="1"/>
    <col min="48" max="48" width="14.75" bestFit="1" customWidth="1"/>
    <col min="49" max="52" width="19.75" bestFit="1" customWidth="1"/>
    <col min="53" max="53" width="23" bestFit="1" customWidth="1"/>
    <col min="54" max="57" width="9.25" bestFit="1" customWidth="1"/>
    <col min="58" max="58" width="10.125" bestFit="1" customWidth="1"/>
    <col min="59" max="60" width="17.125" bestFit="1" customWidth="1"/>
    <col min="61" max="61" width="20.375" bestFit="1" customWidth="1"/>
    <col min="62" max="64" width="9.25" bestFit="1" customWidth="1"/>
    <col min="65" max="65" width="9.5" bestFit="1" customWidth="1"/>
    <col min="66" max="67" width="14.875" bestFit="1" customWidth="1"/>
    <col min="68" max="68" width="18.125" bestFit="1" customWidth="1"/>
    <col min="69" max="72" width="9.25" bestFit="1" customWidth="1"/>
    <col min="73" max="73" width="11" bestFit="1" customWidth="1"/>
    <col min="74" max="76" width="10.875" bestFit="1" customWidth="1"/>
    <col min="77" max="77" width="14.125" bestFit="1" customWidth="1"/>
    <col min="78" max="79" width="12.75" bestFit="1" customWidth="1"/>
    <col min="80" max="80" width="16" bestFit="1" customWidth="1"/>
    <col min="81" max="84" width="13.25" bestFit="1" customWidth="1"/>
    <col min="85" max="85" width="16.5" bestFit="1" customWidth="1"/>
    <col min="86" max="88" width="11.25" bestFit="1" customWidth="1"/>
    <col min="89" max="89" width="14.5" bestFit="1" customWidth="1"/>
    <col min="90" max="93" width="9.25" bestFit="1" customWidth="1"/>
    <col min="94" max="94" width="9.375" bestFit="1" customWidth="1"/>
    <col min="95" max="95" width="13" bestFit="1" customWidth="1"/>
    <col min="96" max="96" width="16.25" bestFit="1" customWidth="1"/>
    <col min="97" max="97" width="11" bestFit="1" customWidth="1"/>
  </cols>
  <sheetData>
    <row r="1" spans="1:6" s="63" customFormat="1" x14ac:dyDescent="0.25">
      <c r="A1" s="62" t="s">
        <v>2072</v>
      </c>
    </row>
    <row r="2" spans="1:6" x14ac:dyDescent="0.25">
      <c r="A2" s="6" t="s">
        <v>2032</v>
      </c>
      <c r="B2" t="s">
        <v>2046</v>
      </c>
    </row>
    <row r="3" spans="1:6" x14ac:dyDescent="0.25">
      <c r="A3" s="6" t="s">
        <v>6</v>
      </c>
      <c r="B3" t="s">
        <v>2046</v>
      </c>
    </row>
    <row r="5" spans="1:6" x14ac:dyDescent="0.25">
      <c r="A5" s="6" t="s">
        <v>2045</v>
      </c>
      <c r="B5" s="6" t="s">
        <v>2044</v>
      </c>
    </row>
    <row r="6" spans="1:6" x14ac:dyDescent="0.25">
      <c r="A6" s="6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25">
      <c r="A7" s="7" t="s">
        <v>2047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7" t="s">
        <v>2048</v>
      </c>
      <c r="E8">
        <v>4</v>
      </c>
      <c r="F8">
        <v>4</v>
      </c>
    </row>
    <row r="9" spans="1:6" x14ac:dyDescent="0.25">
      <c r="A9" s="7" t="s">
        <v>2049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7" t="s">
        <v>2050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7" t="s">
        <v>2051</v>
      </c>
      <c r="C11">
        <v>8</v>
      </c>
      <c r="E11">
        <v>10</v>
      </c>
      <c r="F11">
        <v>18</v>
      </c>
    </row>
    <row r="12" spans="1:6" x14ac:dyDescent="0.25">
      <c r="A12" s="7" t="s">
        <v>2052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7" t="s">
        <v>2053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7" t="s">
        <v>2054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7" t="s">
        <v>2055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7" t="s">
        <v>2056</v>
      </c>
      <c r="C16">
        <v>3</v>
      </c>
      <c r="E16">
        <v>4</v>
      </c>
      <c r="F16">
        <v>7</v>
      </c>
    </row>
    <row r="17" spans="1:6" x14ac:dyDescent="0.25">
      <c r="A17" s="7" t="s">
        <v>2057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7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7" t="s">
        <v>2059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7" t="s">
        <v>2060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7" t="s">
        <v>2061</v>
      </c>
      <c r="C21">
        <v>4</v>
      </c>
      <c r="E21">
        <v>4</v>
      </c>
      <c r="F21">
        <v>8</v>
      </c>
    </row>
    <row r="22" spans="1:6" x14ac:dyDescent="0.25">
      <c r="A22" s="7" t="s">
        <v>2062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7" t="s">
        <v>2063</v>
      </c>
      <c r="C23">
        <v>9</v>
      </c>
      <c r="E23">
        <v>5</v>
      </c>
      <c r="F23">
        <v>14</v>
      </c>
    </row>
    <row r="24" spans="1:6" x14ac:dyDescent="0.25">
      <c r="A24" s="7" t="s">
        <v>2064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7" t="s">
        <v>2065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7" t="s">
        <v>2066</v>
      </c>
      <c r="C26">
        <v>7</v>
      </c>
      <c r="E26">
        <v>14</v>
      </c>
      <c r="F26">
        <v>21</v>
      </c>
    </row>
    <row r="27" spans="1:6" x14ac:dyDescent="0.25">
      <c r="A27" s="7" t="s">
        <v>2067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7" t="s">
        <v>2068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7" t="s">
        <v>2069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7" t="s">
        <v>2070</v>
      </c>
      <c r="E30">
        <v>3</v>
      </c>
      <c r="F30">
        <v>3</v>
      </c>
    </row>
    <row r="31" spans="1:6" x14ac:dyDescent="0.25">
      <c r="A31" s="7" t="s">
        <v>2043</v>
      </c>
      <c r="B31">
        <v>57</v>
      </c>
      <c r="C31">
        <v>364</v>
      </c>
      <c r="D31">
        <v>14</v>
      </c>
      <c r="E31">
        <v>565</v>
      </c>
      <c r="F31">
        <v>1000</v>
      </c>
    </row>
    <row r="33" spans="1:1" s="61" customFormat="1" x14ac:dyDescent="0.25">
      <c r="A33" s="60" t="s">
        <v>2074</v>
      </c>
    </row>
  </sheetData>
  <mergeCells count="2">
    <mergeCell ref="A33:XFD33"/>
    <mergeCell ref="A1:XFD1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43B1-980C-49CD-9A59-4B8FDDDC6E85}">
  <dimension ref="A1:F21"/>
  <sheetViews>
    <sheetView workbookViewId="0">
      <selection activeCell="K4" sqref="K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s="63" customFormat="1" x14ac:dyDescent="0.25">
      <c r="A1" s="62" t="s">
        <v>2090</v>
      </c>
    </row>
    <row r="2" spans="1:6" x14ac:dyDescent="0.25">
      <c r="A2" s="6" t="s">
        <v>2032</v>
      </c>
      <c r="B2" t="s">
        <v>2046</v>
      </c>
    </row>
    <row r="3" spans="1:6" x14ac:dyDescent="0.25">
      <c r="A3" s="6" t="s">
        <v>2089</v>
      </c>
      <c r="B3" t="s">
        <v>2046</v>
      </c>
    </row>
    <row r="5" spans="1:6" x14ac:dyDescent="0.25">
      <c r="A5" s="6" t="s">
        <v>2045</v>
      </c>
      <c r="B5" s="6" t="s">
        <v>2044</v>
      </c>
    </row>
    <row r="6" spans="1:6" x14ac:dyDescent="0.25">
      <c r="A6" s="6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25">
      <c r="A7" s="20" t="s">
        <v>2077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20" t="s">
        <v>2078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20" t="s">
        <v>2079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20" t="s">
        <v>2080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20" t="s">
        <v>2081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20" t="s">
        <v>2082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20" t="s">
        <v>2083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20" t="s">
        <v>2084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20" t="s">
        <v>2085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20" t="s">
        <v>2086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5">
      <c r="A17" s="20" t="s">
        <v>2087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5">
      <c r="A18" s="20" t="s">
        <v>2088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5">
      <c r="A19" s="20" t="s">
        <v>2043</v>
      </c>
      <c r="B19">
        <v>57</v>
      </c>
      <c r="C19">
        <v>364</v>
      </c>
      <c r="D19">
        <v>14</v>
      </c>
      <c r="E19">
        <v>565</v>
      </c>
      <c r="F19">
        <v>1000</v>
      </c>
    </row>
    <row r="21" spans="1:6" s="61" customFormat="1" x14ac:dyDescent="0.25">
      <c r="A21" s="60" t="s">
        <v>2091</v>
      </c>
    </row>
  </sheetData>
  <mergeCells count="2">
    <mergeCell ref="A1:XFD1"/>
    <mergeCell ref="A21:XFD2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29B3-5988-4E49-BEA3-82DB8BCC22E7}">
  <dimension ref="A2:M14"/>
  <sheetViews>
    <sheetView workbookViewId="0">
      <selection activeCell="M12" sqref="M12"/>
    </sheetView>
  </sheetViews>
  <sheetFormatPr defaultColWidth="9.125" defaultRowHeight="15.75" x14ac:dyDescent="0.25"/>
  <cols>
    <col min="1" max="1" width="9.25" style="22" customWidth="1"/>
    <col min="2" max="2" width="8.75" style="22" customWidth="1"/>
    <col min="3" max="3" width="8.5" bestFit="1" customWidth="1"/>
    <col min="4" max="4" width="12.875" bestFit="1" customWidth="1"/>
    <col min="5" max="5" width="11.25" bestFit="1" customWidth="1"/>
    <col min="6" max="6" width="12" bestFit="1" customWidth="1"/>
    <col min="7" max="7" width="11.125" bestFit="1" customWidth="1"/>
    <col min="8" max="8" width="12.875" style="22" bestFit="1" customWidth="1"/>
    <col min="9" max="10" width="12.625" style="22" bestFit="1" customWidth="1"/>
    <col min="11" max="16384" width="9.125" style="22"/>
  </cols>
  <sheetData>
    <row r="2" spans="1:13" s="21" customFormat="1" ht="30" x14ac:dyDescent="0.25">
      <c r="A2" s="57" t="s">
        <v>2114</v>
      </c>
      <c r="B2" s="57" t="s">
        <v>2115</v>
      </c>
      <c r="C2" s="33" t="s">
        <v>2111</v>
      </c>
      <c r="D2" s="34" t="s">
        <v>2110</v>
      </c>
      <c r="E2" s="34" t="s">
        <v>2109</v>
      </c>
      <c r="F2" s="34" t="s">
        <v>2108</v>
      </c>
      <c r="G2" s="34" t="s">
        <v>2107</v>
      </c>
      <c r="H2" s="34" t="s">
        <v>2106</v>
      </c>
      <c r="I2" s="34" t="s">
        <v>2105</v>
      </c>
      <c r="J2" s="35" t="s">
        <v>2104</v>
      </c>
      <c r="M2" s="56"/>
    </row>
    <row r="3" spans="1:13" ht="30" x14ac:dyDescent="0.25">
      <c r="A3" s="23" t="s">
        <v>2116</v>
      </c>
      <c r="B3" s="23" t="s">
        <v>2112</v>
      </c>
      <c r="C3" s="31" t="s">
        <v>2103</v>
      </c>
      <c r="D3" s="28">
        <f>COUNTIFS(Crowdfunding!$F$2:$F$1001,"successful",Crowdfunding!$D$2:$D$1001,A3,Crowdfunding!$D$2:$D$1001,B3)</f>
        <v>30</v>
      </c>
      <c r="E3" s="28">
        <f>COUNTIFS(Crowdfunding!$F$2:$F$1001,"failed",Crowdfunding!$D$2:$D$1001,A3,Crowdfunding!$D$2:$D$1001,B3)</f>
        <v>20</v>
      </c>
      <c r="F3" s="28">
        <f>COUNTIFS(Crowdfunding!$F$2:$F$1001,"canceled",Crowdfunding!$D$2:$D$1001,A3,Crowdfunding!$D$2:$D$1001,B3)</f>
        <v>1</v>
      </c>
      <c r="G3" s="28">
        <f>SUM(D3:F3)</f>
        <v>51</v>
      </c>
      <c r="H3" s="29">
        <f>D3/G3</f>
        <v>0.58823529411764708</v>
      </c>
      <c r="I3" s="30">
        <f>E3/G3</f>
        <v>0.39215686274509803</v>
      </c>
      <c r="J3" s="32">
        <f>F3/G3</f>
        <v>1.9607843137254902E-2</v>
      </c>
    </row>
    <row r="4" spans="1:13" ht="30" x14ac:dyDescent="0.25">
      <c r="A4" s="24" t="s">
        <v>2118</v>
      </c>
      <c r="B4" s="23" t="s">
        <v>2117</v>
      </c>
      <c r="C4" s="31" t="s">
        <v>2102</v>
      </c>
      <c r="D4" s="28">
        <f>COUNTIFS(Crowdfunding!$F$2:$F$1001,"successful",Crowdfunding!$D$2:$D$1001,A4,Crowdfunding!$D$2:$D$1001,B4)</f>
        <v>191</v>
      </c>
      <c r="E4" s="28">
        <f>COUNTIFS(Crowdfunding!$F$2:$F$1001,"failed",Crowdfunding!$D$2:$D$1001,A4,Crowdfunding!$D$2:$D$1001,B4)</f>
        <v>38</v>
      </c>
      <c r="F4" s="28">
        <f>COUNTIFS(Crowdfunding!$F$2:$F$1001,"canceled",Crowdfunding!$D$2:$D$1001,A4,Crowdfunding!$D$2:$D$1001,B4)</f>
        <v>2</v>
      </c>
      <c r="G4" s="28">
        <f t="shared" ref="G4:G14" si="0">SUM(D4:F4)</f>
        <v>231</v>
      </c>
      <c r="H4" s="29">
        <f t="shared" ref="H4:H14" si="1">D4/G4</f>
        <v>0.82683982683982682</v>
      </c>
      <c r="I4" s="30">
        <f t="shared" ref="I4:I14" si="2">E4/G4</f>
        <v>0.16450216450216451</v>
      </c>
      <c r="J4" s="32">
        <f t="shared" ref="J4:J14" si="3">F4/G4</f>
        <v>8.658008658008658E-3</v>
      </c>
    </row>
    <row r="5" spans="1:13" ht="30" x14ac:dyDescent="0.25">
      <c r="A5" s="23" t="s">
        <v>2127</v>
      </c>
      <c r="B5" s="23" t="s">
        <v>2128</v>
      </c>
      <c r="C5" s="31" t="s">
        <v>2101</v>
      </c>
      <c r="D5" s="28">
        <f>COUNTIFS(Crowdfunding!$F$2:$F$1001,"successful",Crowdfunding!$D$2:$D$1001,A5,Crowdfunding!$D$2:$D$1001,B5)</f>
        <v>164</v>
      </c>
      <c r="E5" s="28">
        <f>COUNTIFS(Crowdfunding!$F$2:$F$1001,"failed",Crowdfunding!$D$2:$D$1001,A5,Crowdfunding!$D$2:$D$1001,B5)</f>
        <v>126</v>
      </c>
      <c r="F5" s="28">
        <f>COUNTIFS(Crowdfunding!$F$2:$F$1001,"canceled",Crowdfunding!$D$2:$D$1001,A5,Crowdfunding!$D$2:$D$1001,B5)</f>
        <v>25</v>
      </c>
      <c r="G5" s="28">
        <f t="shared" si="0"/>
        <v>315</v>
      </c>
      <c r="H5" s="29">
        <f t="shared" si="1"/>
        <v>0.52063492063492067</v>
      </c>
      <c r="I5" s="30">
        <f t="shared" si="2"/>
        <v>0.4</v>
      </c>
      <c r="J5" s="32">
        <f t="shared" si="3"/>
        <v>7.9365079365079361E-2</v>
      </c>
    </row>
    <row r="6" spans="1:13" ht="30" x14ac:dyDescent="0.25">
      <c r="A6" s="23" t="s">
        <v>2119</v>
      </c>
      <c r="B6" s="23" t="s">
        <v>2129</v>
      </c>
      <c r="C6" s="31" t="s">
        <v>2100</v>
      </c>
      <c r="D6" s="28">
        <f>COUNTIFS(Crowdfunding!$F$2:$F$1001,"successful",Crowdfunding!$D$2:$D$1001,A6,Crowdfunding!$D$2:$D$1001,B6)</f>
        <v>4</v>
      </c>
      <c r="E6" s="28">
        <f>COUNTIFS(Crowdfunding!$F$2:$F$1001,"failed",Crowdfunding!$D$2:$D$1001,A6,Crowdfunding!$D$2:$D$1001,B6)</f>
        <v>5</v>
      </c>
      <c r="F6" s="28">
        <f>COUNTIFS(Crowdfunding!$F$2:$F$1001,"canceled",Crowdfunding!$D$2:$D$1001,A6,Crowdfunding!$D$2:$D$1001,B6)</f>
        <v>0</v>
      </c>
      <c r="G6" s="28">
        <f t="shared" si="0"/>
        <v>9</v>
      </c>
      <c r="H6" s="29">
        <f t="shared" si="1"/>
        <v>0.44444444444444442</v>
      </c>
      <c r="I6" s="30">
        <f t="shared" si="2"/>
        <v>0.55555555555555558</v>
      </c>
      <c r="J6" s="32">
        <f t="shared" si="3"/>
        <v>0</v>
      </c>
    </row>
    <row r="7" spans="1:13" ht="30" x14ac:dyDescent="0.25">
      <c r="A7" s="23" t="s">
        <v>2120</v>
      </c>
      <c r="B7" s="23" t="s">
        <v>2130</v>
      </c>
      <c r="C7" s="31" t="s">
        <v>2099</v>
      </c>
      <c r="D7" s="28">
        <f>COUNTIFS(Crowdfunding!$F$2:$F$1001,"successful",Crowdfunding!$D$2:$D$1001,A7,Crowdfunding!$D$2:$D$1001,B7)</f>
        <v>10</v>
      </c>
      <c r="E7" s="28">
        <f>COUNTIFS(Crowdfunding!$F$2:$F$1001,"failed",Crowdfunding!$D$2:$D$1001,A7,Crowdfunding!$D$2:$D$1001,B7)</f>
        <v>0</v>
      </c>
      <c r="F7" s="28">
        <f>COUNTIFS(Crowdfunding!$F$2:$F$1001,"canceled",Crowdfunding!$D$2:$D$1001,A7,Crowdfunding!$D$2:$D$1001,B7)</f>
        <v>0</v>
      </c>
      <c r="G7" s="28">
        <f t="shared" si="0"/>
        <v>10</v>
      </c>
      <c r="H7" s="29">
        <f t="shared" si="1"/>
        <v>1</v>
      </c>
      <c r="I7" s="30">
        <f t="shared" si="2"/>
        <v>0</v>
      </c>
      <c r="J7" s="32">
        <f t="shared" si="3"/>
        <v>0</v>
      </c>
    </row>
    <row r="8" spans="1:13" ht="30" x14ac:dyDescent="0.25">
      <c r="A8" s="23" t="s">
        <v>2121</v>
      </c>
      <c r="B8" s="23" t="s">
        <v>2131</v>
      </c>
      <c r="C8" s="31" t="s">
        <v>2098</v>
      </c>
      <c r="D8" s="28">
        <f>COUNTIFS(Crowdfunding!$F$2:$F$1001,"successful",Crowdfunding!$D$2:$D$1001,A8,Crowdfunding!$D$2:$D$1001,B8)</f>
        <v>7</v>
      </c>
      <c r="E8" s="28">
        <f>COUNTIFS(Crowdfunding!$F$2:$F$1001,"failed",Crowdfunding!$D$2:$D$1001,A8,Crowdfunding!$D$2:$D$1001,B8)</f>
        <v>0</v>
      </c>
      <c r="F8" s="28">
        <f>COUNTIFS(Crowdfunding!$F$2:$F$1001,"canceled",Crowdfunding!$D$2:$D$1001,A8,Crowdfunding!$D$2:$D$1001,B8)</f>
        <v>0</v>
      </c>
      <c r="G8" s="28">
        <f t="shared" si="0"/>
        <v>7</v>
      </c>
      <c r="H8" s="29">
        <f t="shared" si="1"/>
        <v>1</v>
      </c>
      <c r="I8" s="30">
        <f t="shared" si="2"/>
        <v>0</v>
      </c>
      <c r="J8" s="32">
        <f t="shared" si="3"/>
        <v>0</v>
      </c>
    </row>
    <row r="9" spans="1:13" ht="30" x14ac:dyDescent="0.25">
      <c r="A9" s="23" t="s">
        <v>2122</v>
      </c>
      <c r="B9" s="23" t="s">
        <v>2132</v>
      </c>
      <c r="C9" s="31" t="s">
        <v>2097</v>
      </c>
      <c r="D9" s="28">
        <f>COUNTIFS(Crowdfunding!$F$2:$F$1001,"successful",Crowdfunding!$D$2:$D$1001,A9,Crowdfunding!$D$2:$D$1001,B9)</f>
        <v>11</v>
      </c>
      <c r="E9" s="28">
        <f>COUNTIFS(Crowdfunding!$F$2:$F$1001,"failed",Crowdfunding!$D$2:$D$1001,A9,Crowdfunding!$D$2:$D$1001,B9)</f>
        <v>3</v>
      </c>
      <c r="F9" s="28">
        <f>COUNTIFS(Crowdfunding!$F$2:$F$1001,"canceled",Crowdfunding!$D$2:$D$1001,A9,Crowdfunding!$D$2:$D$1001,B9)</f>
        <v>0</v>
      </c>
      <c r="G9" s="28">
        <f t="shared" si="0"/>
        <v>14</v>
      </c>
      <c r="H9" s="29">
        <f t="shared" si="1"/>
        <v>0.7857142857142857</v>
      </c>
      <c r="I9" s="30">
        <f t="shared" si="2"/>
        <v>0.21428571428571427</v>
      </c>
      <c r="J9" s="32">
        <f t="shared" si="3"/>
        <v>0</v>
      </c>
    </row>
    <row r="10" spans="1:13" ht="30" x14ac:dyDescent="0.25">
      <c r="A10" s="23" t="s">
        <v>2123</v>
      </c>
      <c r="B10" s="23" t="s">
        <v>2133</v>
      </c>
      <c r="C10" s="31" t="s">
        <v>2096</v>
      </c>
      <c r="D10" s="28">
        <f>COUNTIFS(Crowdfunding!$F$2:$F$1001,"successful",Crowdfunding!$D$2:$D$1001,A10,Crowdfunding!$D$2:$D$1001,B10)</f>
        <v>7</v>
      </c>
      <c r="E10" s="28">
        <f>COUNTIFS(Crowdfunding!$F$2:$F$1001,"failed",Crowdfunding!$D$2:$D$1001,A10,Crowdfunding!$D$2:$D$1001,B10)</f>
        <v>0</v>
      </c>
      <c r="F10" s="28">
        <f>COUNTIFS(Crowdfunding!$F$2:$F$1001,"canceled",Crowdfunding!$D$2:$D$1001,A10,Crowdfunding!$D$2:$D$1001,B10)</f>
        <v>0</v>
      </c>
      <c r="G10" s="28">
        <f t="shared" si="0"/>
        <v>7</v>
      </c>
      <c r="H10" s="29">
        <f t="shared" si="1"/>
        <v>1</v>
      </c>
      <c r="I10" s="30">
        <f t="shared" si="2"/>
        <v>0</v>
      </c>
      <c r="J10" s="32">
        <f t="shared" si="3"/>
        <v>0</v>
      </c>
    </row>
    <row r="11" spans="1:13" ht="30" x14ac:dyDescent="0.25">
      <c r="A11" s="23" t="s">
        <v>2124</v>
      </c>
      <c r="B11" s="23" t="s">
        <v>2134</v>
      </c>
      <c r="C11" s="31" t="s">
        <v>2095</v>
      </c>
      <c r="D11" s="28">
        <f>COUNTIFS(Crowdfunding!$F$2:$F$1001,"successful",Crowdfunding!$D$2:$D$1001,A11,Crowdfunding!$D$2:$D$1001,B11)</f>
        <v>8</v>
      </c>
      <c r="E11" s="28">
        <f>COUNTIFS(Crowdfunding!$F$2:$F$1001,"failed",Crowdfunding!$D$2:$D$1001,A11,Crowdfunding!$D$2:$D$1001,B11)</f>
        <v>3</v>
      </c>
      <c r="F11" s="28">
        <f>COUNTIFS(Crowdfunding!$F$2:$F$1001,"canceled",Crowdfunding!$D$2:$D$1001,A11,Crowdfunding!$D$2:$D$1001,B11)</f>
        <v>1</v>
      </c>
      <c r="G11" s="28">
        <f t="shared" si="0"/>
        <v>12</v>
      </c>
      <c r="H11" s="29">
        <f t="shared" si="1"/>
        <v>0.66666666666666663</v>
      </c>
      <c r="I11" s="30">
        <f t="shared" si="2"/>
        <v>0.25</v>
      </c>
      <c r="J11" s="32">
        <f t="shared" si="3"/>
        <v>8.3333333333333329E-2</v>
      </c>
    </row>
    <row r="12" spans="1:13" ht="30" x14ac:dyDescent="0.25">
      <c r="A12" s="23" t="s">
        <v>2125</v>
      </c>
      <c r="B12" s="23" t="s">
        <v>2135</v>
      </c>
      <c r="C12" s="31" t="s">
        <v>2094</v>
      </c>
      <c r="D12" s="28">
        <f>COUNTIFS(Crowdfunding!$F$2:$F$1001,"successful",Crowdfunding!$D$2:$D$1001,A12,Crowdfunding!$D$2:$D$1001,B12)</f>
        <v>11</v>
      </c>
      <c r="E12" s="28">
        <f>COUNTIFS(Crowdfunding!$F$2:$F$1001,"failed",Crowdfunding!$D$2:$D$1001,A12,Crowdfunding!$D$2:$D$1001,B12)</f>
        <v>3</v>
      </c>
      <c r="F12" s="28">
        <f>COUNTIFS(Crowdfunding!$F$2:$F$1001,"canceled",Crowdfunding!$D$2:$D$1001,A12,Crowdfunding!$D$2:$D$1001,B12)</f>
        <v>0</v>
      </c>
      <c r="G12" s="28">
        <f t="shared" si="0"/>
        <v>14</v>
      </c>
      <c r="H12" s="29">
        <f t="shared" si="1"/>
        <v>0.7857142857142857</v>
      </c>
      <c r="I12" s="30">
        <f t="shared" si="2"/>
        <v>0.21428571428571427</v>
      </c>
      <c r="J12" s="32">
        <f t="shared" si="3"/>
        <v>0</v>
      </c>
    </row>
    <row r="13" spans="1:13" ht="30" x14ac:dyDescent="0.25">
      <c r="A13" s="23" t="s">
        <v>2126</v>
      </c>
      <c r="B13" s="23" t="s">
        <v>2113</v>
      </c>
      <c r="C13" s="31" t="s">
        <v>2093</v>
      </c>
      <c r="D13" s="28">
        <f>COUNTIFS(Crowdfunding!$F$2:$F$1001,"successful",Crowdfunding!$D$2:$D$1001,A13,Crowdfunding!$D$2:$D$1001,B13)</f>
        <v>8</v>
      </c>
      <c r="E13" s="28">
        <f>COUNTIFS(Crowdfunding!$F$2:$F$1001,"failed",Crowdfunding!$D$2:$D$1001,A13,Crowdfunding!$D$2:$D$1001,B13)</f>
        <v>3</v>
      </c>
      <c r="F13" s="28">
        <f>COUNTIFS(Crowdfunding!$F$2:$F$1001,"canceled",Crowdfunding!$D$2:$D$1001,A13,Crowdfunding!$D$2:$D$1001,B13)</f>
        <v>0</v>
      </c>
      <c r="G13" s="28">
        <f t="shared" si="0"/>
        <v>11</v>
      </c>
      <c r="H13" s="29">
        <f t="shared" si="1"/>
        <v>0.72727272727272729</v>
      </c>
      <c r="I13" s="30">
        <f t="shared" si="2"/>
        <v>0.27272727272727271</v>
      </c>
      <c r="J13" s="32">
        <f t="shared" si="3"/>
        <v>0</v>
      </c>
    </row>
    <row r="14" spans="1:13" ht="60" x14ac:dyDescent="0.25">
      <c r="A14" s="23" t="s">
        <v>2136</v>
      </c>
      <c r="B14" s="23"/>
      <c r="C14" s="36" t="s">
        <v>2092</v>
      </c>
      <c r="D14" s="37">
        <f>COUNTIFS(Crowdfunding!$F$2:$F$1001,"successful",Crowdfunding!$D$2:$D$1001,A14)</f>
        <v>114</v>
      </c>
      <c r="E14" s="37">
        <f>COUNTIFS(Crowdfunding!$F$2:$F$1001,"failed",Crowdfunding!$D$2:$D$1001,A14)</f>
        <v>163</v>
      </c>
      <c r="F14" s="37">
        <f>COUNTIFS(Crowdfunding!$F$2:$F$1001,"canceled",Crowdfunding!$D$2:$D$1001,A14)</f>
        <v>28</v>
      </c>
      <c r="G14" s="37">
        <f t="shared" si="0"/>
        <v>305</v>
      </c>
      <c r="H14" s="38">
        <f t="shared" si="1"/>
        <v>0.3737704918032787</v>
      </c>
      <c r="I14" s="39">
        <f t="shared" si="2"/>
        <v>0.53442622950819674</v>
      </c>
      <c r="J14" s="40">
        <f t="shared" si="3"/>
        <v>9.1803278688524587E-2</v>
      </c>
    </row>
  </sheetData>
  <phoneticPr fontId="2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597C-7EC7-4DC3-B82F-00F6480E41B7}">
  <dimension ref="B1:N851"/>
  <sheetViews>
    <sheetView tabSelected="1" topLeftCell="B1" workbookViewId="0">
      <selection activeCell="K10" sqref="K10"/>
    </sheetView>
  </sheetViews>
  <sheetFormatPr defaultRowHeight="15.75" x14ac:dyDescent="0.25"/>
  <cols>
    <col min="2" max="2" width="12.75" customWidth="1"/>
    <col min="3" max="3" width="13.5" style="17" bestFit="1" customWidth="1"/>
    <col min="5" max="5" width="11" customWidth="1"/>
    <col min="6" max="6" width="13.5" bestFit="1" customWidth="1"/>
    <col min="7" max="7" width="9" style="41"/>
    <col min="8" max="8" width="28.375" customWidth="1"/>
    <col min="9" max="9" width="9" style="17"/>
    <col min="11" max="11" width="18" bestFit="1" customWidth="1"/>
    <col min="12" max="12" width="10.25" customWidth="1"/>
  </cols>
  <sheetData>
    <row r="1" spans="2:14" x14ac:dyDescent="0.25">
      <c r="B1" s="26" t="s">
        <v>4</v>
      </c>
      <c r="C1" s="26" t="s">
        <v>5</v>
      </c>
      <c r="E1" s="26" t="s">
        <v>4</v>
      </c>
      <c r="F1" s="26" t="s">
        <v>5</v>
      </c>
      <c r="K1" s="67" t="s">
        <v>2150</v>
      </c>
      <c r="L1" s="67"/>
      <c r="M1" s="67"/>
      <c r="N1" s="67"/>
    </row>
    <row r="2" spans="2:14" ht="31.5" x14ac:dyDescent="0.25">
      <c r="B2" s="25" t="s">
        <v>20</v>
      </c>
      <c r="C2" s="27">
        <v>158</v>
      </c>
      <c r="E2" s="25" t="s">
        <v>14</v>
      </c>
      <c r="F2" s="25">
        <v>0</v>
      </c>
      <c r="H2" s="64" t="s">
        <v>2143</v>
      </c>
      <c r="I2" s="64"/>
      <c r="K2" s="44" t="s">
        <v>2149</v>
      </c>
      <c r="L2" s="45" t="s">
        <v>2146</v>
      </c>
      <c r="M2" s="46" t="s">
        <v>2147</v>
      </c>
      <c r="N2" s="47" t="s">
        <v>2148</v>
      </c>
    </row>
    <row r="3" spans="2:14" x14ac:dyDescent="0.25">
      <c r="B3" s="25" t="s">
        <v>20</v>
      </c>
      <c r="C3" s="27">
        <v>1425</v>
      </c>
      <c r="E3" s="25" t="s">
        <v>14</v>
      </c>
      <c r="F3" s="25">
        <v>24</v>
      </c>
      <c r="H3" s="48" t="s">
        <v>2137</v>
      </c>
      <c r="I3" s="51">
        <f>AVERAGE(C:C)</f>
        <v>851.14690265486729</v>
      </c>
      <c r="K3" s="46" t="s">
        <v>2143</v>
      </c>
      <c r="L3" s="25">
        <v>1267.366</v>
      </c>
      <c r="M3" s="25">
        <f>QUARTILE(C2:C566, 3) - QUARTILE(C2:C566, 1)</f>
        <v>1152</v>
      </c>
      <c r="N3" s="25">
        <v>1606217</v>
      </c>
    </row>
    <row r="4" spans="2:14" ht="30" x14ac:dyDescent="0.25">
      <c r="B4" s="25" t="s">
        <v>20</v>
      </c>
      <c r="C4" s="27">
        <v>174</v>
      </c>
      <c r="E4" s="25" t="s">
        <v>14</v>
      </c>
      <c r="F4" s="25">
        <v>53</v>
      </c>
      <c r="H4" s="49" t="s">
        <v>2138</v>
      </c>
      <c r="I4" s="51">
        <f>MEDIAN(C:C)</f>
        <v>201</v>
      </c>
      <c r="K4" s="46" t="s">
        <v>2144</v>
      </c>
      <c r="L4" s="25">
        <v>961.3</v>
      </c>
      <c r="M4" s="25">
        <f>QUARTILE(F2:F365, 3) - QUARTILE(F2:F365, 1)</f>
        <v>746.5</v>
      </c>
      <c r="N4" s="25">
        <v>924113.5</v>
      </c>
    </row>
    <row r="5" spans="2:14" x14ac:dyDescent="0.25">
      <c r="B5" s="25" t="s">
        <v>20</v>
      </c>
      <c r="C5" s="27">
        <v>227</v>
      </c>
      <c r="E5" s="25" t="s">
        <v>14</v>
      </c>
      <c r="F5" s="25">
        <v>18</v>
      </c>
      <c r="H5" s="48" t="s">
        <v>2139</v>
      </c>
      <c r="I5" s="51">
        <f>MIN(C:C)</f>
        <v>16</v>
      </c>
    </row>
    <row r="6" spans="2:14" x14ac:dyDescent="0.25">
      <c r="B6" s="25" t="s">
        <v>20</v>
      </c>
      <c r="C6" s="27">
        <v>220</v>
      </c>
      <c r="E6" s="25" t="s">
        <v>14</v>
      </c>
      <c r="F6" s="25">
        <v>44</v>
      </c>
      <c r="H6" s="48" t="s">
        <v>2140</v>
      </c>
      <c r="I6" s="51">
        <f>MAX(C:C)</f>
        <v>7295</v>
      </c>
    </row>
    <row r="7" spans="2:14" ht="30" x14ac:dyDescent="0.25">
      <c r="B7" s="25" t="s">
        <v>20</v>
      </c>
      <c r="C7" s="27">
        <v>98</v>
      </c>
      <c r="E7" s="25" t="s">
        <v>14</v>
      </c>
      <c r="F7" s="25">
        <v>27</v>
      </c>
      <c r="H7" s="48" t="s">
        <v>2141</v>
      </c>
      <c r="I7" s="51">
        <f>VAR(C:C)</f>
        <v>1606216.5936295739</v>
      </c>
    </row>
    <row r="8" spans="2:14" ht="30" x14ac:dyDescent="0.25">
      <c r="B8" s="25" t="s">
        <v>20</v>
      </c>
      <c r="C8" s="27">
        <v>100</v>
      </c>
      <c r="E8" s="25" t="s">
        <v>14</v>
      </c>
      <c r="F8" s="25">
        <v>55</v>
      </c>
      <c r="H8" s="50" t="s">
        <v>2142</v>
      </c>
      <c r="I8" s="51">
        <f>STDEV(C:C)</f>
        <v>1267.366006183523</v>
      </c>
    </row>
    <row r="9" spans="2:14" x14ac:dyDescent="0.25">
      <c r="B9" s="25" t="s">
        <v>20</v>
      </c>
      <c r="C9" s="27">
        <v>1249</v>
      </c>
      <c r="E9" s="25" t="s">
        <v>14</v>
      </c>
      <c r="F9" s="25">
        <v>200</v>
      </c>
      <c r="H9" s="42"/>
    </row>
    <row r="10" spans="2:14" x14ac:dyDescent="0.25">
      <c r="B10" s="25" t="s">
        <v>20</v>
      </c>
      <c r="C10" s="27">
        <v>1396</v>
      </c>
      <c r="E10" s="25" t="s">
        <v>14</v>
      </c>
      <c r="F10" s="25">
        <v>452</v>
      </c>
      <c r="H10" s="65" t="s">
        <v>2144</v>
      </c>
      <c r="I10" s="66"/>
    </row>
    <row r="11" spans="2:14" x14ac:dyDescent="0.25">
      <c r="B11" s="25" t="s">
        <v>20</v>
      </c>
      <c r="C11" s="27">
        <v>890</v>
      </c>
      <c r="E11" s="25" t="s">
        <v>14</v>
      </c>
      <c r="F11" s="25">
        <v>674</v>
      </c>
      <c r="H11" s="52" t="s">
        <v>2137</v>
      </c>
      <c r="I11" s="53">
        <f>AVERAGE(F:F)</f>
        <v>585.61538461538464</v>
      </c>
    </row>
    <row r="12" spans="2:14" ht="31.5" x14ac:dyDescent="0.25">
      <c r="B12" s="25" t="s">
        <v>20</v>
      </c>
      <c r="C12" s="27">
        <v>142</v>
      </c>
      <c r="E12" s="25" t="s">
        <v>14</v>
      </c>
      <c r="F12" s="25">
        <v>558</v>
      </c>
      <c r="H12" s="54" t="s">
        <v>2138</v>
      </c>
      <c r="I12" s="53">
        <f>MEDIAN(F:F)</f>
        <v>114.5</v>
      </c>
    </row>
    <row r="13" spans="2:14" x14ac:dyDescent="0.25">
      <c r="B13" s="25" t="s">
        <v>20</v>
      </c>
      <c r="C13" s="27">
        <v>2673</v>
      </c>
      <c r="E13" s="25" t="s">
        <v>14</v>
      </c>
      <c r="F13" s="25">
        <v>15</v>
      </c>
      <c r="H13" s="52" t="s">
        <v>2139</v>
      </c>
      <c r="I13" s="53">
        <f>MIN(F:F)</f>
        <v>0</v>
      </c>
    </row>
    <row r="14" spans="2:14" x14ac:dyDescent="0.25">
      <c r="B14" s="25" t="s">
        <v>20</v>
      </c>
      <c r="C14" s="27">
        <v>163</v>
      </c>
      <c r="E14" s="25" t="s">
        <v>14</v>
      </c>
      <c r="F14" s="25">
        <v>2307</v>
      </c>
      <c r="H14" s="52" t="s">
        <v>2140</v>
      </c>
      <c r="I14" s="53">
        <f>MAX(F:F)</f>
        <v>6080</v>
      </c>
    </row>
    <row r="15" spans="2:14" ht="31.5" x14ac:dyDescent="0.25">
      <c r="B15" s="25" t="s">
        <v>20</v>
      </c>
      <c r="C15" s="27">
        <v>2220</v>
      </c>
      <c r="E15" s="25" t="s">
        <v>14</v>
      </c>
      <c r="F15" s="25">
        <v>88</v>
      </c>
      <c r="H15" s="52" t="s">
        <v>2141</v>
      </c>
      <c r="I15" s="53">
        <f>VAR(F:F)</f>
        <v>924113.45496927318</v>
      </c>
    </row>
    <row r="16" spans="2:14" ht="31.5" x14ac:dyDescent="0.25">
      <c r="B16" s="25" t="s">
        <v>20</v>
      </c>
      <c r="C16" s="27">
        <v>1606</v>
      </c>
      <c r="E16" s="25" t="s">
        <v>14</v>
      </c>
      <c r="F16" s="25">
        <v>48</v>
      </c>
      <c r="H16" s="55" t="s">
        <v>2142</v>
      </c>
      <c r="I16" s="53">
        <f>STDEV(F:F)</f>
        <v>961.30819978260524</v>
      </c>
    </row>
    <row r="17" spans="2:8" x14ac:dyDescent="0.25">
      <c r="B17" s="25" t="s">
        <v>20</v>
      </c>
      <c r="C17" s="27">
        <v>129</v>
      </c>
      <c r="E17" s="25" t="s">
        <v>14</v>
      </c>
      <c r="F17" s="25">
        <v>1</v>
      </c>
    </row>
    <row r="18" spans="2:8" x14ac:dyDescent="0.25">
      <c r="B18" s="25" t="s">
        <v>20</v>
      </c>
      <c r="C18" s="27">
        <v>226</v>
      </c>
      <c r="E18" s="25" t="s">
        <v>14</v>
      </c>
      <c r="F18" s="25">
        <v>1467</v>
      </c>
    </row>
    <row r="19" spans="2:8" x14ac:dyDescent="0.25">
      <c r="B19" s="25" t="s">
        <v>20</v>
      </c>
      <c r="C19" s="27">
        <v>5419</v>
      </c>
      <c r="E19" s="25" t="s">
        <v>14</v>
      </c>
      <c r="F19" s="25">
        <v>75</v>
      </c>
      <c r="H19" s="42"/>
    </row>
    <row r="20" spans="2:8" x14ac:dyDescent="0.25">
      <c r="B20" s="25" t="s">
        <v>20</v>
      </c>
      <c r="C20" s="27">
        <v>165</v>
      </c>
      <c r="E20" s="25" t="s">
        <v>14</v>
      </c>
      <c r="F20" s="25">
        <v>120</v>
      </c>
      <c r="H20" s="42"/>
    </row>
    <row r="21" spans="2:8" x14ac:dyDescent="0.25">
      <c r="B21" s="25" t="s">
        <v>20</v>
      </c>
      <c r="C21" s="27">
        <v>1965</v>
      </c>
      <c r="E21" s="25" t="s">
        <v>14</v>
      </c>
      <c r="F21" s="25">
        <v>2253</v>
      </c>
    </row>
    <row r="22" spans="2:8" x14ac:dyDescent="0.25">
      <c r="B22" s="25" t="s">
        <v>20</v>
      </c>
      <c r="C22" s="27">
        <v>16</v>
      </c>
      <c r="E22" s="25" t="s">
        <v>14</v>
      </c>
      <c r="F22" s="25">
        <v>5</v>
      </c>
    </row>
    <row r="23" spans="2:8" x14ac:dyDescent="0.25">
      <c r="B23" s="25" t="s">
        <v>20</v>
      </c>
      <c r="C23" s="27">
        <v>107</v>
      </c>
      <c r="E23" s="25" t="s">
        <v>14</v>
      </c>
      <c r="F23" s="25">
        <v>38</v>
      </c>
    </row>
    <row r="24" spans="2:8" x14ac:dyDescent="0.25">
      <c r="B24" s="25" t="s">
        <v>20</v>
      </c>
      <c r="C24" s="27">
        <v>134</v>
      </c>
      <c r="E24" s="25" t="s">
        <v>14</v>
      </c>
      <c r="F24" s="25">
        <v>12</v>
      </c>
    </row>
    <row r="25" spans="2:8" x14ac:dyDescent="0.25">
      <c r="B25" s="25" t="s">
        <v>20</v>
      </c>
      <c r="C25" s="27">
        <v>198</v>
      </c>
      <c r="E25" s="25" t="s">
        <v>14</v>
      </c>
      <c r="F25" s="25">
        <v>1684</v>
      </c>
    </row>
    <row r="26" spans="2:8" x14ac:dyDescent="0.25">
      <c r="B26" s="25" t="s">
        <v>20</v>
      </c>
      <c r="C26" s="27">
        <v>111</v>
      </c>
      <c r="E26" s="25" t="s">
        <v>14</v>
      </c>
      <c r="F26" s="25">
        <v>56</v>
      </c>
    </row>
    <row r="27" spans="2:8" x14ac:dyDescent="0.25">
      <c r="B27" s="25" t="s">
        <v>20</v>
      </c>
      <c r="C27" s="27">
        <v>222</v>
      </c>
      <c r="E27" s="25" t="s">
        <v>14</v>
      </c>
      <c r="F27" s="25">
        <v>838</v>
      </c>
    </row>
    <row r="28" spans="2:8" x14ac:dyDescent="0.25">
      <c r="B28" s="25" t="s">
        <v>20</v>
      </c>
      <c r="C28" s="27">
        <v>6212</v>
      </c>
      <c r="E28" s="25" t="s">
        <v>14</v>
      </c>
      <c r="F28" s="25">
        <v>1000</v>
      </c>
    </row>
    <row r="29" spans="2:8" x14ac:dyDescent="0.25">
      <c r="B29" s="25" t="s">
        <v>20</v>
      </c>
      <c r="C29" s="27">
        <v>98</v>
      </c>
      <c r="E29" s="25" t="s">
        <v>14</v>
      </c>
      <c r="F29" s="25">
        <v>1482</v>
      </c>
    </row>
    <row r="30" spans="2:8" x14ac:dyDescent="0.25">
      <c r="B30" s="25" t="s">
        <v>20</v>
      </c>
      <c r="C30" s="27">
        <v>92</v>
      </c>
      <c r="E30" s="25" t="s">
        <v>14</v>
      </c>
      <c r="F30" s="25">
        <v>106</v>
      </c>
    </row>
    <row r="31" spans="2:8" x14ac:dyDescent="0.25">
      <c r="B31" s="25" t="s">
        <v>20</v>
      </c>
      <c r="C31" s="27">
        <v>149</v>
      </c>
      <c r="E31" s="25" t="s">
        <v>14</v>
      </c>
      <c r="F31" s="25">
        <v>679</v>
      </c>
    </row>
    <row r="32" spans="2:8" x14ac:dyDescent="0.25">
      <c r="B32" s="25" t="s">
        <v>20</v>
      </c>
      <c r="C32" s="27">
        <v>2431</v>
      </c>
      <c r="E32" s="25" t="s">
        <v>14</v>
      </c>
      <c r="F32" s="25">
        <v>1220</v>
      </c>
    </row>
    <row r="33" spans="2:6" x14ac:dyDescent="0.25">
      <c r="B33" s="25" t="s">
        <v>20</v>
      </c>
      <c r="C33" s="27">
        <v>303</v>
      </c>
      <c r="E33" s="25" t="s">
        <v>14</v>
      </c>
      <c r="F33" s="25">
        <v>1</v>
      </c>
    </row>
    <row r="34" spans="2:6" x14ac:dyDescent="0.25">
      <c r="B34" s="25" t="s">
        <v>20</v>
      </c>
      <c r="C34" s="27">
        <v>209</v>
      </c>
      <c r="E34" s="25" t="s">
        <v>14</v>
      </c>
      <c r="F34" s="25">
        <v>37</v>
      </c>
    </row>
    <row r="35" spans="2:6" x14ac:dyDescent="0.25">
      <c r="B35" s="25" t="s">
        <v>20</v>
      </c>
      <c r="C35" s="27">
        <v>131</v>
      </c>
      <c r="E35" s="25" t="s">
        <v>14</v>
      </c>
      <c r="F35" s="25">
        <v>60</v>
      </c>
    </row>
    <row r="36" spans="2:6" x14ac:dyDescent="0.25">
      <c r="B36" s="25" t="s">
        <v>20</v>
      </c>
      <c r="C36" s="27">
        <v>164</v>
      </c>
      <c r="E36" s="25" t="s">
        <v>14</v>
      </c>
      <c r="F36" s="25">
        <v>296</v>
      </c>
    </row>
    <row r="37" spans="2:6" x14ac:dyDescent="0.25">
      <c r="B37" s="25" t="s">
        <v>20</v>
      </c>
      <c r="C37" s="27">
        <v>201</v>
      </c>
      <c r="E37" s="25" t="s">
        <v>14</v>
      </c>
      <c r="F37" s="25">
        <v>3304</v>
      </c>
    </row>
    <row r="38" spans="2:6" x14ac:dyDescent="0.25">
      <c r="B38" s="25" t="s">
        <v>20</v>
      </c>
      <c r="C38" s="27">
        <v>211</v>
      </c>
      <c r="E38" s="25" t="s">
        <v>14</v>
      </c>
      <c r="F38" s="25">
        <v>73</v>
      </c>
    </row>
    <row r="39" spans="2:6" x14ac:dyDescent="0.25">
      <c r="B39" s="25" t="s">
        <v>20</v>
      </c>
      <c r="C39" s="27">
        <v>128</v>
      </c>
      <c r="E39" s="25" t="s">
        <v>14</v>
      </c>
      <c r="F39" s="25">
        <v>3387</v>
      </c>
    </row>
    <row r="40" spans="2:6" x14ac:dyDescent="0.25">
      <c r="B40" s="25" t="s">
        <v>20</v>
      </c>
      <c r="C40" s="27">
        <v>1600</v>
      </c>
      <c r="E40" s="25" t="s">
        <v>14</v>
      </c>
      <c r="F40" s="25">
        <v>662</v>
      </c>
    </row>
    <row r="41" spans="2:6" x14ac:dyDescent="0.25">
      <c r="B41" s="25" t="s">
        <v>20</v>
      </c>
      <c r="C41" s="27">
        <v>249</v>
      </c>
      <c r="E41" s="25" t="s">
        <v>14</v>
      </c>
      <c r="F41" s="25">
        <v>774</v>
      </c>
    </row>
    <row r="42" spans="2:6" x14ac:dyDescent="0.25">
      <c r="B42" s="25" t="s">
        <v>20</v>
      </c>
      <c r="C42" s="27">
        <v>236</v>
      </c>
      <c r="E42" s="25" t="s">
        <v>14</v>
      </c>
      <c r="F42" s="25">
        <v>672</v>
      </c>
    </row>
    <row r="43" spans="2:6" x14ac:dyDescent="0.25">
      <c r="B43" s="25" t="s">
        <v>20</v>
      </c>
      <c r="C43" s="27">
        <v>4065</v>
      </c>
      <c r="E43" s="25" t="s">
        <v>14</v>
      </c>
      <c r="F43" s="25">
        <v>940</v>
      </c>
    </row>
    <row r="44" spans="2:6" x14ac:dyDescent="0.25">
      <c r="B44" s="25" t="s">
        <v>20</v>
      </c>
      <c r="C44" s="27">
        <v>246</v>
      </c>
      <c r="E44" s="25" t="s">
        <v>14</v>
      </c>
      <c r="F44" s="25">
        <v>117</v>
      </c>
    </row>
    <row r="45" spans="2:6" x14ac:dyDescent="0.25">
      <c r="B45" s="25" t="s">
        <v>20</v>
      </c>
      <c r="C45" s="27">
        <v>2475</v>
      </c>
      <c r="E45" s="25" t="s">
        <v>14</v>
      </c>
      <c r="F45" s="25">
        <v>115</v>
      </c>
    </row>
    <row r="46" spans="2:6" x14ac:dyDescent="0.25">
      <c r="B46" s="25" t="s">
        <v>20</v>
      </c>
      <c r="C46" s="27">
        <v>76</v>
      </c>
      <c r="E46" s="25" t="s">
        <v>14</v>
      </c>
      <c r="F46" s="25">
        <v>326</v>
      </c>
    </row>
    <row r="47" spans="2:6" x14ac:dyDescent="0.25">
      <c r="B47" s="25" t="s">
        <v>20</v>
      </c>
      <c r="C47" s="27">
        <v>54</v>
      </c>
      <c r="E47" s="25" t="s">
        <v>14</v>
      </c>
      <c r="F47" s="25">
        <v>1</v>
      </c>
    </row>
    <row r="48" spans="2:6" x14ac:dyDescent="0.25">
      <c r="B48" s="25" t="s">
        <v>20</v>
      </c>
      <c r="C48" s="27">
        <v>88</v>
      </c>
      <c r="E48" s="25" t="s">
        <v>14</v>
      </c>
      <c r="F48" s="25">
        <v>1467</v>
      </c>
    </row>
    <row r="49" spans="2:6" x14ac:dyDescent="0.25">
      <c r="B49" s="25" t="s">
        <v>20</v>
      </c>
      <c r="C49" s="27">
        <v>85</v>
      </c>
      <c r="E49" s="25" t="s">
        <v>14</v>
      </c>
      <c r="F49" s="25">
        <v>5681</v>
      </c>
    </row>
    <row r="50" spans="2:6" x14ac:dyDescent="0.25">
      <c r="B50" s="25" t="s">
        <v>20</v>
      </c>
      <c r="C50" s="27">
        <v>170</v>
      </c>
      <c r="E50" s="25" t="s">
        <v>14</v>
      </c>
      <c r="F50" s="25">
        <v>1059</v>
      </c>
    </row>
    <row r="51" spans="2:6" x14ac:dyDescent="0.25">
      <c r="B51" s="25" t="s">
        <v>20</v>
      </c>
      <c r="C51" s="27">
        <v>330</v>
      </c>
      <c r="E51" s="25" t="s">
        <v>14</v>
      </c>
      <c r="F51" s="25">
        <v>1194</v>
      </c>
    </row>
    <row r="52" spans="2:6" x14ac:dyDescent="0.25">
      <c r="B52" s="25" t="s">
        <v>20</v>
      </c>
      <c r="C52" s="27">
        <v>127</v>
      </c>
      <c r="E52" s="25" t="s">
        <v>14</v>
      </c>
      <c r="F52" s="25">
        <v>30</v>
      </c>
    </row>
    <row r="53" spans="2:6" x14ac:dyDescent="0.25">
      <c r="B53" s="25" t="s">
        <v>20</v>
      </c>
      <c r="C53" s="27">
        <v>411</v>
      </c>
      <c r="E53" s="25" t="s">
        <v>14</v>
      </c>
      <c r="F53" s="25">
        <v>75</v>
      </c>
    </row>
    <row r="54" spans="2:6" x14ac:dyDescent="0.25">
      <c r="B54" s="25" t="s">
        <v>20</v>
      </c>
      <c r="C54" s="27">
        <v>180</v>
      </c>
      <c r="E54" s="25" t="s">
        <v>14</v>
      </c>
      <c r="F54" s="25">
        <v>955</v>
      </c>
    </row>
    <row r="55" spans="2:6" x14ac:dyDescent="0.25">
      <c r="B55" s="25" t="s">
        <v>20</v>
      </c>
      <c r="C55" s="27">
        <v>374</v>
      </c>
      <c r="E55" s="25" t="s">
        <v>14</v>
      </c>
      <c r="F55" s="25">
        <v>67</v>
      </c>
    </row>
    <row r="56" spans="2:6" x14ac:dyDescent="0.25">
      <c r="B56" s="25" t="s">
        <v>20</v>
      </c>
      <c r="C56" s="27">
        <v>71</v>
      </c>
      <c r="E56" s="25" t="s">
        <v>14</v>
      </c>
      <c r="F56" s="25">
        <v>5</v>
      </c>
    </row>
    <row r="57" spans="2:6" x14ac:dyDescent="0.25">
      <c r="B57" s="25" t="s">
        <v>20</v>
      </c>
      <c r="C57" s="27">
        <v>203</v>
      </c>
      <c r="E57" s="25" t="s">
        <v>14</v>
      </c>
      <c r="F57" s="25">
        <v>26</v>
      </c>
    </row>
    <row r="58" spans="2:6" x14ac:dyDescent="0.25">
      <c r="B58" s="25" t="s">
        <v>20</v>
      </c>
      <c r="C58" s="27">
        <v>113</v>
      </c>
      <c r="E58" s="25" t="s">
        <v>14</v>
      </c>
      <c r="F58" s="25">
        <v>1130</v>
      </c>
    </row>
    <row r="59" spans="2:6" x14ac:dyDescent="0.25">
      <c r="B59" s="25" t="s">
        <v>20</v>
      </c>
      <c r="C59" s="27">
        <v>96</v>
      </c>
      <c r="E59" s="25" t="s">
        <v>14</v>
      </c>
      <c r="F59" s="25">
        <v>782</v>
      </c>
    </row>
    <row r="60" spans="2:6" x14ac:dyDescent="0.25">
      <c r="B60" s="25" t="s">
        <v>20</v>
      </c>
      <c r="C60" s="27">
        <v>498</v>
      </c>
      <c r="E60" s="25" t="s">
        <v>14</v>
      </c>
      <c r="F60" s="25">
        <v>210</v>
      </c>
    </row>
    <row r="61" spans="2:6" x14ac:dyDescent="0.25">
      <c r="B61" s="25" t="s">
        <v>20</v>
      </c>
      <c r="C61" s="27">
        <v>180</v>
      </c>
      <c r="E61" s="25" t="s">
        <v>14</v>
      </c>
      <c r="F61" s="25">
        <v>136</v>
      </c>
    </row>
    <row r="62" spans="2:6" x14ac:dyDescent="0.25">
      <c r="B62" s="25" t="s">
        <v>20</v>
      </c>
      <c r="C62" s="27">
        <v>27</v>
      </c>
      <c r="E62" s="25" t="s">
        <v>14</v>
      </c>
      <c r="F62" s="25">
        <v>86</v>
      </c>
    </row>
    <row r="63" spans="2:6" x14ac:dyDescent="0.25">
      <c r="B63" s="25" t="s">
        <v>20</v>
      </c>
      <c r="C63" s="27">
        <v>2331</v>
      </c>
      <c r="E63" s="25" t="s">
        <v>14</v>
      </c>
      <c r="F63" s="25">
        <v>19</v>
      </c>
    </row>
    <row r="64" spans="2:6" x14ac:dyDescent="0.25">
      <c r="B64" s="25" t="s">
        <v>20</v>
      </c>
      <c r="C64" s="27">
        <v>113</v>
      </c>
      <c r="E64" s="25" t="s">
        <v>14</v>
      </c>
      <c r="F64" s="25">
        <v>886</v>
      </c>
    </row>
    <row r="65" spans="2:6" x14ac:dyDescent="0.25">
      <c r="B65" s="25" t="s">
        <v>20</v>
      </c>
      <c r="C65" s="27">
        <v>164</v>
      </c>
      <c r="E65" s="25" t="s">
        <v>14</v>
      </c>
      <c r="F65" s="25">
        <v>35</v>
      </c>
    </row>
    <row r="66" spans="2:6" x14ac:dyDescent="0.25">
      <c r="B66" s="25" t="s">
        <v>20</v>
      </c>
      <c r="C66" s="27">
        <v>164</v>
      </c>
      <c r="E66" s="25" t="s">
        <v>14</v>
      </c>
      <c r="F66" s="25">
        <v>24</v>
      </c>
    </row>
    <row r="67" spans="2:6" x14ac:dyDescent="0.25">
      <c r="B67" s="25" t="s">
        <v>20</v>
      </c>
      <c r="C67" s="27">
        <v>336</v>
      </c>
      <c r="E67" s="25" t="s">
        <v>14</v>
      </c>
      <c r="F67" s="25">
        <v>86</v>
      </c>
    </row>
    <row r="68" spans="2:6" x14ac:dyDescent="0.25">
      <c r="B68" s="25" t="s">
        <v>20</v>
      </c>
      <c r="C68" s="27">
        <v>1917</v>
      </c>
      <c r="E68" s="25" t="s">
        <v>14</v>
      </c>
      <c r="F68" s="25">
        <v>243</v>
      </c>
    </row>
    <row r="69" spans="2:6" x14ac:dyDescent="0.25">
      <c r="B69" s="25" t="s">
        <v>20</v>
      </c>
      <c r="C69" s="27">
        <v>95</v>
      </c>
      <c r="E69" s="25" t="s">
        <v>14</v>
      </c>
      <c r="F69" s="25">
        <v>65</v>
      </c>
    </row>
    <row r="70" spans="2:6" x14ac:dyDescent="0.25">
      <c r="B70" s="25" t="s">
        <v>20</v>
      </c>
      <c r="C70" s="27">
        <v>147</v>
      </c>
      <c r="E70" s="25" t="s">
        <v>14</v>
      </c>
      <c r="F70" s="25">
        <v>100</v>
      </c>
    </row>
    <row r="71" spans="2:6" x14ac:dyDescent="0.25">
      <c r="B71" s="25" t="s">
        <v>20</v>
      </c>
      <c r="C71" s="27">
        <v>86</v>
      </c>
      <c r="E71" s="25" t="s">
        <v>14</v>
      </c>
      <c r="F71" s="25">
        <v>168</v>
      </c>
    </row>
    <row r="72" spans="2:6" x14ac:dyDescent="0.25">
      <c r="B72" s="25" t="s">
        <v>20</v>
      </c>
      <c r="C72" s="27">
        <v>83</v>
      </c>
      <c r="E72" s="25" t="s">
        <v>14</v>
      </c>
      <c r="F72" s="25">
        <v>13</v>
      </c>
    </row>
    <row r="73" spans="2:6" x14ac:dyDescent="0.25">
      <c r="B73" s="25" t="s">
        <v>20</v>
      </c>
      <c r="C73" s="27">
        <v>676</v>
      </c>
      <c r="E73" s="25" t="s">
        <v>14</v>
      </c>
      <c r="F73" s="25">
        <v>1</v>
      </c>
    </row>
    <row r="74" spans="2:6" x14ac:dyDescent="0.25">
      <c r="B74" s="25" t="s">
        <v>20</v>
      </c>
      <c r="C74" s="27">
        <v>361</v>
      </c>
      <c r="E74" s="25" t="s">
        <v>14</v>
      </c>
      <c r="F74" s="25">
        <v>40</v>
      </c>
    </row>
    <row r="75" spans="2:6" x14ac:dyDescent="0.25">
      <c r="B75" s="25" t="s">
        <v>20</v>
      </c>
      <c r="C75" s="27">
        <v>131</v>
      </c>
      <c r="E75" s="25" t="s">
        <v>14</v>
      </c>
      <c r="F75" s="25">
        <v>226</v>
      </c>
    </row>
    <row r="76" spans="2:6" x14ac:dyDescent="0.25">
      <c r="B76" s="25" t="s">
        <v>20</v>
      </c>
      <c r="C76" s="27">
        <v>126</v>
      </c>
      <c r="E76" s="25" t="s">
        <v>14</v>
      </c>
      <c r="F76" s="25">
        <v>1625</v>
      </c>
    </row>
    <row r="77" spans="2:6" x14ac:dyDescent="0.25">
      <c r="B77" s="25" t="s">
        <v>20</v>
      </c>
      <c r="C77" s="27">
        <v>275</v>
      </c>
      <c r="E77" s="25" t="s">
        <v>14</v>
      </c>
      <c r="F77" s="25">
        <v>143</v>
      </c>
    </row>
    <row r="78" spans="2:6" x14ac:dyDescent="0.25">
      <c r="B78" s="25" t="s">
        <v>20</v>
      </c>
      <c r="C78" s="27">
        <v>67</v>
      </c>
      <c r="E78" s="25" t="s">
        <v>14</v>
      </c>
      <c r="F78" s="25">
        <v>934</v>
      </c>
    </row>
    <row r="79" spans="2:6" x14ac:dyDescent="0.25">
      <c r="B79" s="25" t="s">
        <v>20</v>
      </c>
      <c r="C79" s="27">
        <v>154</v>
      </c>
      <c r="E79" s="25" t="s">
        <v>14</v>
      </c>
      <c r="F79" s="25">
        <v>17</v>
      </c>
    </row>
    <row r="80" spans="2:6" x14ac:dyDescent="0.25">
      <c r="B80" s="25" t="s">
        <v>20</v>
      </c>
      <c r="C80" s="27">
        <v>1782</v>
      </c>
      <c r="E80" s="25" t="s">
        <v>14</v>
      </c>
      <c r="F80" s="25">
        <v>2179</v>
      </c>
    </row>
    <row r="81" spans="2:6" x14ac:dyDescent="0.25">
      <c r="B81" s="25" t="s">
        <v>20</v>
      </c>
      <c r="C81" s="27">
        <v>903</v>
      </c>
      <c r="E81" s="25" t="s">
        <v>14</v>
      </c>
      <c r="F81" s="25">
        <v>931</v>
      </c>
    </row>
    <row r="82" spans="2:6" x14ac:dyDescent="0.25">
      <c r="B82" s="25" t="s">
        <v>20</v>
      </c>
      <c r="C82" s="27">
        <v>94</v>
      </c>
      <c r="E82" s="25" t="s">
        <v>14</v>
      </c>
      <c r="F82" s="25">
        <v>92</v>
      </c>
    </row>
    <row r="83" spans="2:6" x14ac:dyDescent="0.25">
      <c r="B83" s="25" t="s">
        <v>20</v>
      </c>
      <c r="C83" s="27">
        <v>180</v>
      </c>
      <c r="E83" s="25" t="s">
        <v>14</v>
      </c>
      <c r="F83" s="25">
        <v>57</v>
      </c>
    </row>
    <row r="84" spans="2:6" x14ac:dyDescent="0.25">
      <c r="B84" s="25" t="s">
        <v>20</v>
      </c>
      <c r="C84" s="27">
        <v>533</v>
      </c>
      <c r="E84" s="25" t="s">
        <v>14</v>
      </c>
      <c r="F84" s="25">
        <v>41</v>
      </c>
    </row>
    <row r="85" spans="2:6" x14ac:dyDescent="0.25">
      <c r="B85" s="25" t="s">
        <v>20</v>
      </c>
      <c r="C85" s="27">
        <v>2443</v>
      </c>
      <c r="E85" s="25" t="s">
        <v>14</v>
      </c>
      <c r="F85" s="25">
        <v>1</v>
      </c>
    </row>
    <row r="86" spans="2:6" x14ac:dyDescent="0.25">
      <c r="B86" s="25" t="s">
        <v>20</v>
      </c>
      <c r="C86" s="27">
        <v>89</v>
      </c>
      <c r="E86" s="25" t="s">
        <v>14</v>
      </c>
      <c r="F86" s="25">
        <v>101</v>
      </c>
    </row>
    <row r="87" spans="2:6" x14ac:dyDescent="0.25">
      <c r="B87" s="25" t="s">
        <v>20</v>
      </c>
      <c r="C87" s="27">
        <v>159</v>
      </c>
      <c r="E87" s="25" t="s">
        <v>14</v>
      </c>
      <c r="F87" s="25">
        <v>1335</v>
      </c>
    </row>
    <row r="88" spans="2:6" x14ac:dyDescent="0.25">
      <c r="B88" s="25" t="s">
        <v>20</v>
      </c>
      <c r="C88" s="27">
        <v>50</v>
      </c>
      <c r="E88" s="25" t="s">
        <v>14</v>
      </c>
      <c r="F88" s="25">
        <v>15</v>
      </c>
    </row>
    <row r="89" spans="2:6" x14ac:dyDescent="0.25">
      <c r="B89" s="25" t="s">
        <v>20</v>
      </c>
      <c r="C89" s="27">
        <v>186</v>
      </c>
      <c r="E89" s="25" t="s">
        <v>14</v>
      </c>
      <c r="F89" s="25">
        <v>454</v>
      </c>
    </row>
    <row r="90" spans="2:6" x14ac:dyDescent="0.25">
      <c r="B90" s="25" t="s">
        <v>20</v>
      </c>
      <c r="C90" s="27">
        <v>1071</v>
      </c>
      <c r="E90" s="25" t="s">
        <v>14</v>
      </c>
      <c r="F90" s="25">
        <v>3182</v>
      </c>
    </row>
    <row r="91" spans="2:6" x14ac:dyDescent="0.25">
      <c r="B91" s="25" t="s">
        <v>20</v>
      </c>
      <c r="C91" s="27">
        <v>117</v>
      </c>
      <c r="E91" s="25" t="s">
        <v>14</v>
      </c>
      <c r="F91" s="25">
        <v>15</v>
      </c>
    </row>
    <row r="92" spans="2:6" x14ac:dyDescent="0.25">
      <c r="B92" s="25" t="s">
        <v>20</v>
      </c>
      <c r="C92" s="27">
        <v>70</v>
      </c>
      <c r="E92" s="25" t="s">
        <v>14</v>
      </c>
      <c r="F92" s="25">
        <v>133</v>
      </c>
    </row>
    <row r="93" spans="2:6" x14ac:dyDescent="0.25">
      <c r="B93" s="25" t="s">
        <v>20</v>
      </c>
      <c r="C93" s="27">
        <v>135</v>
      </c>
      <c r="E93" s="25" t="s">
        <v>14</v>
      </c>
      <c r="F93" s="25">
        <v>2062</v>
      </c>
    </row>
    <row r="94" spans="2:6" x14ac:dyDescent="0.25">
      <c r="B94" s="25" t="s">
        <v>20</v>
      </c>
      <c r="C94" s="27">
        <v>768</v>
      </c>
      <c r="E94" s="25" t="s">
        <v>14</v>
      </c>
      <c r="F94" s="25">
        <v>29</v>
      </c>
    </row>
    <row r="95" spans="2:6" x14ac:dyDescent="0.25">
      <c r="B95" s="25" t="s">
        <v>20</v>
      </c>
      <c r="C95" s="27">
        <v>199</v>
      </c>
      <c r="E95" s="25" t="s">
        <v>14</v>
      </c>
      <c r="F95" s="25">
        <v>132</v>
      </c>
    </row>
    <row r="96" spans="2:6" x14ac:dyDescent="0.25">
      <c r="B96" s="25" t="s">
        <v>20</v>
      </c>
      <c r="C96" s="27">
        <v>107</v>
      </c>
      <c r="E96" s="25" t="s">
        <v>14</v>
      </c>
      <c r="F96" s="25">
        <v>137</v>
      </c>
    </row>
    <row r="97" spans="2:6" x14ac:dyDescent="0.25">
      <c r="B97" s="25" t="s">
        <v>20</v>
      </c>
      <c r="C97" s="27">
        <v>195</v>
      </c>
      <c r="E97" s="25" t="s">
        <v>14</v>
      </c>
      <c r="F97" s="25">
        <v>908</v>
      </c>
    </row>
    <row r="98" spans="2:6" x14ac:dyDescent="0.25">
      <c r="B98" s="25" t="s">
        <v>20</v>
      </c>
      <c r="C98" s="27">
        <v>3376</v>
      </c>
      <c r="E98" s="25" t="s">
        <v>14</v>
      </c>
      <c r="F98" s="25">
        <v>10</v>
      </c>
    </row>
    <row r="99" spans="2:6" x14ac:dyDescent="0.25">
      <c r="B99" s="25" t="s">
        <v>20</v>
      </c>
      <c r="C99" s="27">
        <v>41</v>
      </c>
      <c r="E99" s="25" t="s">
        <v>14</v>
      </c>
      <c r="F99" s="25">
        <v>1910</v>
      </c>
    </row>
    <row r="100" spans="2:6" x14ac:dyDescent="0.25">
      <c r="B100" s="25" t="s">
        <v>20</v>
      </c>
      <c r="C100" s="27">
        <v>1821</v>
      </c>
      <c r="E100" s="25" t="s">
        <v>14</v>
      </c>
      <c r="F100" s="25">
        <v>38</v>
      </c>
    </row>
    <row r="101" spans="2:6" x14ac:dyDescent="0.25">
      <c r="B101" s="25" t="s">
        <v>20</v>
      </c>
      <c r="C101" s="27">
        <v>164</v>
      </c>
      <c r="E101" s="25" t="s">
        <v>14</v>
      </c>
      <c r="F101" s="25">
        <v>104</v>
      </c>
    </row>
    <row r="102" spans="2:6" x14ac:dyDescent="0.25">
      <c r="B102" s="25" t="s">
        <v>20</v>
      </c>
      <c r="C102" s="27">
        <v>157</v>
      </c>
      <c r="E102" s="25" t="s">
        <v>14</v>
      </c>
      <c r="F102" s="25">
        <v>49</v>
      </c>
    </row>
    <row r="103" spans="2:6" x14ac:dyDescent="0.25">
      <c r="B103" s="25" t="s">
        <v>20</v>
      </c>
      <c r="C103" s="27">
        <v>246</v>
      </c>
      <c r="E103" s="25" t="s">
        <v>14</v>
      </c>
      <c r="F103" s="25">
        <v>1</v>
      </c>
    </row>
    <row r="104" spans="2:6" x14ac:dyDescent="0.25">
      <c r="B104" s="25" t="s">
        <v>20</v>
      </c>
      <c r="C104" s="27">
        <v>1396</v>
      </c>
      <c r="E104" s="25" t="s">
        <v>14</v>
      </c>
      <c r="F104" s="25">
        <v>245</v>
      </c>
    </row>
    <row r="105" spans="2:6" x14ac:dyDescent="0.25">
      <c r="B105" s="25" t="s">
        <v>20</v>
      </c>
      <c r="C105" s="27">
        <v>2506</v>
      </c>
      <c r="E105" s="25" t="s">
        <v>14</v>
      </c>
      <c r="F105" s="25">
        <v>32</v>
      </c>
    </row>
    <row r="106" spans="2:6" x14ac:dyDescent="0.25">
      <c r="B106" s="25" t="s">
        <v>20</v>
      </c>
      <c r="C106" s="27">
        <v>244</v>
      </c>
      <c r="E106" s="25" t="s">
        <v>14</v>
      </c>
      <c r="F106" s="25">
        <v>7</v>
      </c>
    </row>
    <row r="107" spans="2:6" x14ac:dyDescent="0.25">
      <c r="B107" s="25" t="s">
        <v>20</v>
      </c>
      <c r="C107" s="27">
        <v>146</v>
      </c>
      <c r="E107" s="25" t="s">
        <v>14</v>
      </c>
      <c r="F107" s="25">
        <v>803</v>
      </c>
    </row>
    <row r="108" spans="2:6" x14ac:dyDescent="0.25">
      <c r="B108" s="25" t="s">
        <v>20</v>
      </c>
      <c r="C108" s="27">
        <v>1267</v>
      </c>
      <c r="E108" s="25" t="s">
        <v>14</v>
      </c>
      <c r="F108" s="25">
        <v>16</v>
      </c>
    </row>
    <row r="109" spans="2:6" x14ac:dyDescent="0.25">
      <c r="B109" s="25" t="s">
        <v>20</v>
      </c>
      <c r="C109" s="27">
        <v>1561</v>
      </c>
      <c r="E109" s="25" t="s">
        <v>14</v>
      </c>
      <c r="F109" s="25">
        <v>31</v>
      </c>
    </row>
    <row r="110" spans="2:6" x14ac:dyDescent="0.25">
      <c r="B110" s="25" t="s">
        <v>20</v>
      </c>
      <c r="C110" s="27">
        <v>48</v>
      </c>
      <c r="E110" s="25" t="s">
        <v>14</v>
      </c>
      <c r="F110" s="25">
        <v>108</v>
      </c>
    </row>
    <row r="111" spans="2:6" x14ac:dyDescent="0.25">
      <c r="B111" s="25" t="s">
        <v>20</v>
      </c>
      <c r="C111" s="27">
        <v>2739</v>
      </c>
      <c r="E111" s="25" t="s">
        <v>14</v>
      </c>
      <c r="F111" s="25">
        <v>30</v>
      </c>
    </row>
    <row r="112" spans="2:6" x14ac:dyDescent="0.25">
      <c r="B112" s="25" t="s">
        <v>20</v>
      </c>
      <c r="C112" s="27">
        <v>3537</v>
      </c>
      <c r="E112" s="25" t="s">
        <v>14</v>
      </c>
      <c r="F112" s="25">
        <v>17</v>
      </c>
    </row>
    <row r="113" spans="2:6" x14ac:dyDescent="0.25">
      <c r="B113" s="25" t="s">
        <v>20</v>
      </c>
      <c r="C113" s="27">
        <v>2107</v>
      </c>
      <c r="E113" s="25" t="s">
        <v>14</v>
      </c>
      <c r="F113" s="25">
        <v>80</v>
      </c>
    </row>
    <row r="114" spans="2:6" x14ac:dyDescent="0.25">
      <c r="B114" s="25" t="s">
        <v>20</v>
      </c>
      <c r="C114" s="27">
        <v>3318</v>
      </c>
      <c r="E114" s="25" t="s">
        <v>14</v>
      </c>
      <c r="F114" s="25">
        <v>2468</v>
      </c>
    </row>
    <row r="115" spans="2:6" x14ac:dyDescent="0.25">
      <c r="B115" s="25" t="s">
        <v>20</v>
      </c>
      <c r="C115" s="27">
        <v>340</v>
      </c>
      <c r="E115" s="25" t="s">
        <v>14</v>
      </c>
      <c r="F115" s="25">
        <v>26</v>
      </c>
    </row>
    <row r="116" spans="2:6" x14ac:dyDescent="0.25">
      <c r="B116" s="25" t="s">
        <v>20</v>
      </c>
      <c r="C116" s="27">
        <v>1442</v>
      </c>
      <c r="E116" s="25" t="s">
        <v>14</v>
      </c>
      <c r="F116" s="25">
        <v>73</v>
      </c>
    </row>
    <row r="117" spans="2:6" x14ac:dyDescent="0.25">
      <c r="B117" s="25" t="s">
        <v>20</v>
      </c>
      <c r="C117" s="27">
        <v>126</v>
      </c>
      <c r="E117" s="25" t="s">
        <v>14</v>
      </c>
      <c r="F117" s="25">
        <v>128</v>
      </c>
    </row>
    <row r="118" spans="2:6" x14ac:dyDescent="0.25">
      <c r="B118" s="25" t="s">
        <v>20</v>
      </c>
      <c r="C118" s="27">
        <v>524</v>
      </c>
      <c r="E118" s="25" t="s">
        <v>14</v>
      </c>
      <c r="F118" s="25">
        <v>33</v>
      </c>
    </row>
    <row r="119" spans="2:6" x14ac:dyDescent="0.25">
      <c r="B119" s="25" t="s">
        <v>20</v>
      </c>
      <c r="C119" s="27">
        <v>1989</v>
      </c>
      <c r="E119" s="25" t="s">
        <v>14</v>
      </c>
      <c r="F119" s="25">
        <v>1072</v>
      </c>
    </row>
    <row r="120" spans="2:6" x14ac:dyDescent="0.25">
      <c r="B120" s="25" t="s">
        <v>20</v>
      </c>
      <c r="C120" s="27">
        <v>157</v>
      </c>
      <c r="E120" s="25" t="s">
        <v>14</v>
      </c>
      <c r="F120" s="25">
        <v>393</v>
      </c>
    </row>
    <row r="121" spans="2:6" x14ac:dyDescent="0.25">
      <c r="B121" s="25" t="s">
        <v>20</v>
      </c>
      <c r="C121" s="27">
        <v>4498</v>
      </c>
      <c r="E121" s="25" t="s">
        <v>14</v>
      </c>
      <c r="F121" s="25">
        <v>1257</v>
      </c>
    </row>
    <row r="122" spans="2:6" x14ac:dyDescent="0.25">
      <c r="B122" s="25" t="s">
        <v>20</v>
      </c>
      <c r="C122" s="27">
        <v>80</v>
      </c>
      <c r="E122" s="25" t="s">
        <v>14</v>
      </c>
      <c r="F122" s="25">
        <v>328</v>
      </c>
    </row>
    <row r="123" spans="2:6" x14ac:dyDescent="0.25">
      <c r="B123" s="25" t="s">
        <v>20</v>
      </c>
      <c r="C123" s="27">
        <v>43</v>
      </c>
      <c r="E123" s="25" t="s">
        <v>14</v>
      </c>
      <c r="F123" s="25">
        <v>147</v>
      </c>
    </row>
    <row r="124" spans="2:6" x14ac:dyDescent="0.25">
      <c r="B124" s="25" t="s">
        <v>20</v>
      </c>
      <c r="C124" s="27">
        <v>2053</v>
      </c>
      <c r="E124" s="25" t="s">
        <v>14</v>
      </c>
      <c r="F124" s="25">
        <v>830</v>
      </c>
    </row>
    <row r="125" spans="2:6" x14ac:dyDescent="0.25">
      <c r="B125" s="25" t="s">
        <v>20</v>
      </c>
      <c r="C125" s="27">
        <v>168</v>
      </c>
      <c r="E125" s="25" t="s">
        <v>14</v>
      </c>
      <c r="F125" s="25">
        <v>331</v>
      </c>
    </row>
    <row r="126" spans="2:6" x14ac:dyDescent="0.25">
      <c r="B126" s="25" t="s">
        <v>20</v>
      </c>
      <c r="C126" s="27">
        <v>4289</v>
      </c>
      <c r="E126" s="25" t="s">
        <v>14</v>
      </c>
      <c r="F126" s="25">
        <v>25</v>
      </c>
    </row>
    <row r="127" spans="2:6" x14ac:dyDescent="0.25">
      <c r="B127" s="25" t="s">
        <v>20</v>
      </c>
      <c r="C127" s="27">
        <v>165</v>
      </c>
      <c r="E127" s="25" t="s">
        <v>14</v>
      </c>
      <c r="F127" s="25">
        <v>3483</v>
      </c>
    </row>
    <row r="128" spans="2:6" x14ac:dyDescent="0.25">
      <c r="B128" s="25" t="s">
        <v>20</v>
      </c>
      <c r="C128" s="27">
        <v>1815</v>
      </c>
      <c r="E128" s="25" t="s">
        <v>14</v>
      </c>
      <c r="F128" s="25">
        <v>923</v>
      </c>
    </row>
    <row r="129" spans="2:6" x14ac:dyDescent="0.25">
      <c r="B129" s="25" t="s">
        <v>20</v>
      </c>
      <c r="C129" s="27">
        <v>397</v>
      </c>
      <c r="E129" s="25" t="s">
        <v>14</v>
      </c>
      <c r="F129" s="25">
        <v>1</v>
      </c>
    </row>
    <row r="130" spans="2:6" x14ac:dyDescent="0.25">
      <c r="B130" s="25" t="s">
        <v>20</v>
      </c>
      <c r="C130" s="27">
        <v>1539</v>
      </c>
      <c r="E130" s="25" t="s">
        <v>14</v>
      </c>
      <c r="F130" s="25">
        <v>33</v>
      </c>
    </row>
    <row r="131" spans="2:6" x14ac:dyDescent="0.25">
      <c r="B131" s="25" t="s">
        <v>20</v>
      </c>
      <c r="C131" s="27">
        <v>138</v>
      </c>
      <c r="E131" s="25" t="s">
        <v>14</v>
      </c>
      <c r="F131" s="25">
        <v>40</v>
      </c>
    </row>
    <row r="132" spans="2:6" x14ac:dyDescent="0.25">
      <c r="B132" s="25" t="s">
        <v>20</v>
      </c>
      <c r="C132" s="27">
        <v>3594</v>
      </c>
      <c r="E132" s="25" t="s">
        <v>14</v>
      </c>
      <c r="F132" s="25">
        <v>23</v>
      </c>
    </row>
    <row r="133" spans="2:6" x14ac:dyDescent="0.25">
      <c r="B133" s="25" t="s">
        <v>20</v>
      </c>
      <c r="C133" s="27">
        <v>5880</v>
      </c>
      <c r="E133" s="25" t="s">
        <v>14</v>
      </c>
      <c r="F133" s="25">
        <v>75</v>
      </c>
    </row>
    <row r="134" spans="2:6" x14ac:dyDescent="0.25">
      <c r="B134" s="25" t="s">
        <v>20</v>
      </c>
      <c r="C134" s="27">
        <v>112</v>
      </c>
      <c r="E134" s="25" t="s">
        <v>14</v>
      </c>
      <c r="F134" s="25">
        <v>2176</v>
      </c>
    </row>
    <row r="135" spans="2:6" x14ac:dyDescent="0.25">
      <c r="B135" s="25" t="s">
        <v>20</v>
      </c>
      <c r="C135" s="27">
        <v>943</v>
      </c>
      <c r="E135" s="25" t="s">
        <v>14</v>
      </c>
      <c r="F135" s="25">
        <v>441</v>
      </c>
    </row>
    <row r="136" spans="2:6" x14ac:dyDescent="0.25">
      <c r="B136" s="25" t="s">
        <v>20</v>
      </c>
      <c r="C136" s="27">
        <v>2468</v>
      </c>
      <c r="E136" s="25" t="s">
        <v>14</v>
      </c>
      <c r="F136" s="25">
        <v>25</v>
      </c>
    </row>
    <row r="137" spans="2:6" x14ac:dyDescent="0.25">
      <c r="B137" s="25" t="s">
        <v>20</v>
      </c>
      <c r="C137" s="27">
        <v>2551</v>
      </c>
      <c r="E137" s="25" t="s">
        <v>14</v>
      </c>
      <c r="F137" s="25">
        <v>127</v>
      </c>
    </row>
    <row r="138" spans="2:6" x14ac:dyDescent="0.25">
      <c r="B138" s="25" t="s">
        <v>20</v>
      </c>
      <c r="C138" s="27">
        <v>101</v>
      </c>
      <c r="E138" s="25" t="s">
        <v>14</v>
      </c>
      <c r="F138" s="25">
        <v>355</v>
      </c>
    </row>
    <row r="139" spans="2:6" x14ac:dyDescent="0.25">
      <c r="B139" s="25" t="s">
        <v>20</v>
      </c>
      <c r="C139" s="27">
        <v>92</v>
      </c>
      <c r="E139" s="25" t="s">
        <v>14</v>
      </c>
      <c r="F139" s="25">
        <v>44</v>
      </c>
    </row>
    <row r="140" spans="2:6" x14ac:dyDescent="0.25">
      <c r="B140" s="25" t="s">
        <v>20</v>
      </c>
      <c r="C140" s="27">
        <v>62</v>
      </c>
      <c r="E140" s="25" t="s">
        <v>14</v>
      </c>
      <c r="F140" s="25">
        <v>67</v>
      </c>
    </row>
    <row r="141" spans="2:6" x14ac:dyDescent="0.25">
      <c r="B141" s="25" t="s">
        <v>20</v>
      </c>
      <c r="C141" s="27">
        <v>149</v>
      </c>
      <c r="E141" s="25" t="s">
        <v>14</v>
      </c>
      <c r="F141" s="25">
        <v>1068</v>
      </c>
    </row>
    <row r="142" spans="2:6" x14ac:dyDescent="0.25">
      <c r="B142" s="25" t="s">
        <v>20</v>
      </c>
      <c r="C142" s="27">
        <v>329</v>
      </c>
      <c r="E142" s="25" t="s">
        <v>14</v>
      </c>
      <c r="F142" s="25">
        <v>424</v>
      </c>
    </row>
    <row r="143" spans="2:6" x14ac:dyDescent="0.25">
      <c r="B143" s="25" t="s">
        <v>20</v>
      </c>
      <c r="C143" s="27">
        <v>97</v>
      </c>
      <c r="E143" s="25" t="s">
        <v>14</v>
      </c>
      <c r="F143" s="25">
        <v>151</v>
      </c>
    </row>
    <row r="144" spans="2:6" x14ac:dyDescent="0.25">
      <c r="B144" s="25" t="s">
        <v>20</v>
      </c>
      <c r="C144" s="27">
        <v>1784</v>
      </c>
      <c r="E144" s="25" t="s">
        <v>14</v>
      </c>
      <c r="F144" s="25">
        <v>1608</v>
      </c>
    </row>
    <row r="145" spans="2:6" x14ac:dyDescent="0.25">
      <c r="B145" s="25" t="s">
        <v>20</v>
      </c>
      <c r="C145" s="27">
        <v>1684</v>
      </c>
      <c r="E145" s="25" t="s">
        <v>14</v>
      </c>
      <c r="F145" s="25">
        <v>941</v>
      </c>
    </row>
    <row r="146" spans="2:6" x14ac:dyDescent="0.25">
      <c r="B146" s="25" t="s">
        <v>20</v>
      </c>
      <c r="C146" s="27">
        <v>250</v>
      </c>
      <c r="E146" s="25" t="s">
        <v>14</v>
      </c>
      <c r="F146" s="25">
        <v>1</v>
      </c>
    </row>
    <row r="147" spans="2:6" x14ac:dyDescent="0.25">
      <c r="B147" s="25" t="s">
        <v>20</v>
      </c>
      <c r="C147" s="27">
        <v>238</v>
      </c>
      <c r="E147" s="25" t="s">
        <v>14</v>
      </c>
      <c r="F147" s="25">
        <v>40</v>
      </c>
    </row>
    <row r="148" spans="2:6" x14ac:dyDescent="0.25">
      <c r="B148" s="25" t="s">
        <v>20</v>
      </c>
      <c r="C148" s="27">
        <v>53</v>
      </c>
      <c r="E148" s="25" t="s">
        <v>14</v>
      </c>
      <c r="F148" s="25">
        <v>3015</v>
      </c>
    </row>
    <row r="149" spans="2:6" x14ac:dyDescent="0.25">
      <c r="B149" s="25" t="s">
        <v>20</v>
      </c>
      <c r="C149" s="27">
        <v>214</v>
      </c>
      <c r="E149" s="25" t="s">
        <v>14</v>
      </c>
      <c r="F149" s="25">
        <v>435</v>
      </c>
    </row>
    <row r="150" spans="2:6" x14ac:dyDescent="0.25">
      <c r="B150" s="25" t="s">
        <v>20</v>
      </c>
      <c r="C150" s="27">
        <v>222</v>
      </c>
      <c r="E150" s="25" t="s">
        <v>14</v>
      </c>
      <c r="F150" s="25">
        <v>714</v>
      </c>
    </row>
    <row r="151" spans="2:6" x14ac:dyDescent="0.25">
      <c r="B151" s="25" t="s">
        <v>20</v>
      </c>
      <c r="C151" s="27">
        <v>1884</v>
      </c>
      <c r="E151" s="25" t="s">
        <v>14</v>
      </c>
      <c r="F151" s="25">
        <v>5497</v>
      </c>
    </row>
    <row r="152" spans="2:6" x14ac:dyDescent="0.25">
      <c r="B152" s="25" t="s">
        <v>20</v>
      </c>
      <c r="C152" s="27">
        <v>218</v>
      </c>
      <c r="E152" s="25" t="s">
        <v>14</v>
      </c>
      <c r="F152" s="25">
        <v>418</v>
      </c>
    </row>
    <row r="153" spans="2:6" x14ac:dyDescent="0.25">
      <c r="B153" s="25" t="s">
        <v>20</v>
      </c>
      <c r="C153" s="27">
        <v>6465</v>
      </c>
      <c r="E153" s="25" t="s">
        <v>14</v>
      </c>
      <c r="F153" s="25">
        <v>1439</v>
      </c>
    </row>
    <row r="154" spans="2:6" x14ac:dyDescent="0.25">
      <c r="B154" s="25" t="s">
        <v>20</v>
      </c>
      <c r="C154" s="27">
        <v>59</v>
      </c>
      <c r="E154" s="25" t="s">
        <v>14</v>
      </c>
      <c r="F154" s="25">
        <v>15</v>
      </c>
    </row>
    <row r="155" spans="2:6" x14ac:dyDescent="0.25">
      <c r="B155" s="25" t="s">
        <v>20</v>
      </c>
      <c r="C155" s="27">
        <v>88</v>
      </c>
      <c r="E155" s="25" t="s">
        <v>14</v>
      </c>
      <c r="F155" s="25">
        <v>1999</v>
      </c>
    </row>
    <row r="156" spans="2:6" x14ac:dyDescent="0.25">
      <c r="B156" s="25" t="s">
        <v>20</v>
      </c>
      <c r="C156" s="27">
        <v>1697</v>
      </c>
      <c r="E156" s="25" t="s">
        <v>14</v>
      </c>
      <c r="F156" s="25">
        <v>118</v>
      </c>
    </row>
    <row r="157" spans="2:6" x14ac:dyDescent="0.25">
      <c r="B157" s="25" t="s">
        <v>20</v>
      </c>
      <c r="C157" s="27">
        <v>92</v>
      </c>
      <c r="E157" s="25" t="s">
        <v>14</v>
      </c>
      <c r="F157" s="25">
        <v>162</v>
      </c>
    </row>
    <row r="158" spans="2:6" x14ac:dyDescent="0.25">
      <c r="B158" s="25" t="s">
        <v>20</v>
      </c>
      <c r="C158" s="27">
        <v>186</v>
      </c>
      <c r="E158" s="25" t="s">
        <v>14</v>
      </c>
      <c r="F158" s="25">
        <v>83</v>
      </c>
    </row>
    <row r="159" spans="2:6" x14ac:dyDescent="0.25">
      <c r="B159" s="25" t="s">
        <v>20</v>
      </c>
      <c r="C159" s="27">
        <v>138</v>
      </c>
      <c r="E159" s="25" t="s">
        <v>14</v>
      </c>
      <c r="F159" s="25">
        <v>747</v>
      </c>
    </row>
    <row r="160" spans="2:6" x14ac:dyDescent="0.25">
      <c r="B160" s="25" t="s">
        <v>20</v>
      </c>
      <c r="C160" s="27">
        <v>261</v>
      </c>
      <c r="E160" s="25" t="s">
        <v>14</v>
      </c>
      <c r="F160" s="25">
        <v>84</v>
      </c>
    </row>
    <row r="161" spans="2:6" x14ac:dyDescent="0.25">
      <c r="B161" s="25" t="s">
        <v>20</v>
      </c>
      <c r="C161" s="27">
        <v>107</v>
      </c>
      <c r="E161" s="25" t="s">
        <v>14</v>
      </c>
      <c r="F161" s="25">
        <v>91</v>
      </c>
    </row>
    <row r="162" spans="2:6" x14ac:dyDescent="0.25">
      <c r="B162" s="25" t="s">
        <v>20</v>
      </c>
      <c r="C162" s="27">
        <v>199</v>
      </c>
      <c r="E162" s="25" t="s">
        <v>14</v>
      </c>
      <c r="F162" s="25">
        <v>792</v>
      </c>
    </row>
    <row r="163" spans="2:6" x14ac:dyDescent="0.25">
      <c r="B163" s="25" t="s">
        <v>20</v>
      </c>
      <c r="C163" s="27">
        <v>5512</v>
      </c>
      <c r="E163" s="25" t="s">
        <v>14</v>
      </c>
      <c r="F163" s="25">
        <v>32</v>
      </c>
    </row>
    <row r="164" spans="2:6" x14ac:dyDescent="0.25">
      <c r="B164" s="25" t="s">
        <v>20</v>
      </c>
      <c r="C164" s="27">
        <v>86</v>
      </c>
      <c r="E164" s="25" t="s">
        <v>14</v>
      </c>
      <c r="F164" s="25">
        <v>186</v>
      </c>
    </row>
    <row r="165" spans="2:6" x14ac:dyDescent="0.25">
      <c r="B165" s="25" t="s">
        <v>20</v>
      </c>
      <c r="C165" s="27">
        <v>2768</v>
      </c>
      <c r="E165" s="25" t="s">
        <v>14</v>
      </c>
      <c r="F165" s="25">
        <v>605</v>
      </c>
    </row>
    <row r="166" spans="2:6" x14ac:dyDescent="0.25">
      <c r="B166" s="25" t="s">
        <v>20</v>
      </c>
      <c r="C166" s="27">
        <v>48</v>
      </c>
      <c r="E166" s="25" t="s">
        <v>14</v>
      </c>
      <c r="F166" s="25">
        <v>1</v>
      </c>
    </row>
    <row r="167" spans="2:6" x14ac:dyDescent="0.25">
      <c r="B167" s="25" t="s">
        <v>20</v>
      </c>
      <c r="C167" s="27">
        <v>87</v>
      </c>
      <c r="E167" s="25" t="s">
        <v>14</v>
      </c>
      <c r="F167" s="25">
        <v>31</v>
      </c>
    </row>
    <row r="168" spans="2:6" x14ac:dyDescent="0.25">
      <c r="B168" s="25" t="s">
        <v>20</v>
      </c>
      <c r="C168" s="27">
        <v>1894</v>
      </c>
      <c r="E168" s="25" t="s">
        <v>14</v>
      </c>
      <c r="F168" s="25">
        <v>1181</v>
      </c>
    </row>
    <row r="169" spans="2:6" x14ac:dyDescent="0.25">
      <c r="B169" s="25" t="s">
        <v>20</v>
      </c>
      <c r="C169" s="27">
        <v>282</v>
      </c>
      <c r="E169" s="25" t="s">
        <v>14</v>
      </c>
      <c r="F169" s="25">
        <v>39</v>
      </c>
    </row>
    <row r="170" spans="2:6" x14ac:dyDescent="0.25">
      <c r="B170" s="25" t="s">
        <v>20</v>
      </c>
      <c r="C170" s="27">
        <v>116</v>
      </c>
      <c r="E170" s="25" t="s">
        <v>14</v>
      </c>
      <c r="F170" s="25">
        <v>46</v>
      </c>
    </row>
    <row r="171" spans="2:6" x14ac:dyDescent="0.25">
      <c r="B171" s="25" t="s">
        <v>20</v>
      </c>
      <c r="C171" s="27">
        <v>83</v>
      </c>
      <c r="E171" s="25" t="s">
        <v>14</v>
      </c>
      <c r="F171" s="25">
        <v>105</v>
      </c>
    </row>
    <row r="172" spans="2:6" x14ac:dyDescent="0.25">
      <c r="B172" s="25" t="s">
        <v>20</v>
      </c>
      <c r="C172" s="27">
        <v>91</v>
      </c>
      <c r="E172" s="25" t="s">
        <v>14</v>
      </c>
      <c r="F172" s="25">
        <v>535</v>
      </c>
    </row>
    <row r="173" spans="2:6" x14ac:dyDescent="0.25">
      <c r="B173" s="25" t="s">
        <v>20</v>
      </c>
      <c r="C173" s="27">
        <v>546</v>
      </c>
      <c r="E173" s="25" t="s">
        <v>14</v>
      </c>
      <c r="F173" s="25">
        <v>16</v>
      </c>
    </row>
    <row r="174" spans="2:6" x14ac:dyDescent="0.25">
      <c r="B174" s="25" t="s">
        <v>20</v>
      </c>
      <c r="C174" s="27">
        <v>393</v>
      </c>
      <c r="E174" s="25" t="s">
        <v>14</v>
      </c>
      <c r="F174" s="25">
        <v>575</v>
      </c>
    </row>
    <row r="175" spans="2:6" x14ac:dyDescent="0.25">
      <c r="B175" s="25" t="s">
        <v>20</v>
      </c>
      <c r="C175" s="27">
        <v>133</v>
      </c>
      <c r="E175" s="25" t="s">
        <v>14</v>
      </c>
      <c r="F175" s="25">
        <v>1120</v>
      </c>
    </row>
    <row r="176" spans="2:6" x14ac:dyDescent="0.25">
      <c r="B176" s="25" t="s">
        <v>20</v>
      </c>
      <c r="C176" s="27">
        <v>254</v>
      </c>
      <c r="E176" s="25" t="s">
        <v>14</v>
      </c>
      <c r="F176" s="25">
        <v>113</v>
      </c>
    </row>
    <row r="177" spans="2:6" x14ac:dyDescent="0.25">
      <c r="B177" s="25" t="s">
        <v>20</v>
      </c>
      <c r="C177" s="27">
        <v>176</v>
      </c>
      <c r="E177" s="25" t="s">
        <v>14</v>
      </c>
      <c r="F177" s="25">
        <v>1538</v>
      </c>
    </row>
    <row r="178" spans="2:6" x14ac:dyDescent="0.25">
      <c r="B178" s="25" t="s">
        <v>20</v>
      </c>
      <c r="C178" s="27">
        <v>337</v>
      </c>
      <c r="E178" s="25" t="s">
        <v>14</v>
      </c>
      <c r="F178" s="25">
        <v>9</v>
      </c>
    </row>
    <row r="179" spans="2:6" x14ac:dyDescent="0.25">
      <c r="B179" s="25" t="s">
        <v>20</v>
      </c>
      <c r="C179" s="27">
        <v>107</v>
      </c>
      <c r="E179" s="25" t="s">
        <v>14</v>
      </c>
      <c r="F179" s="25">
        <v>554</v>
      </c>
    </row>
    <row r="180" spans="2:6" x14ac:dyDescent="0.25">
      <c r="B180" s="25" t="s">
        <v>20</v>
      </c>
      <c r="C180" s="27">
        <v>183</v>
      </c>
      <c r="E180" s="25" t="s">
        <v>14</v>
      </c>
      <c r="F180" s="25">
        <v>648</v>
      </c>
    </row>
    <row r="181" spans="2:6" x14ac:dyDescent="0.25">
      <c r="B181" s="25" t="s">
        <v>20</v>
      </c>
      <c r="C181" s="27">
        <v>72</v>
      </c>
      <c r="E181" s="25" t="s">
        <v>14</v>
      </c>
      <c r="F181" s="25">
        <v>21</v>
      </c>
    </row>
    <row r="182" spans="2:6" x14ac:dyDescent="0.25">
      <c r="B182" s="25" t="s">
        <v>20</v>
      </c>
      <c r="C182" s="27">
        <v>295</v>
      </c>
      <c r="E182" s="25" t="s">
        <v>14</v>
      </c>
      <c r="F182" s="25">
        <v>54</v>
      </c>
    </row>
    <row r="183" spans="2:6" x14ac:dyDescent="0.25">
      <c r="B183" s="25" t="s">
        <v>20</v>
      </c>
      <c r="C183" s="27">
        <v>142</v>
      </c>
      <c r="E183" s="25" t="s">
        <v>14</v>
      </c>
      <c r="F183" s="25">
        <v>120</v>
      </c>
    </row>
    <row r="184" spans="2:6" x14ac:dyDescent="0.25">
      <c r="B184" s="25" t="s">
        <v>20</v>
      </c>
      <c r="C184" s="27">
        <v>85</v>
      </c>
      <c r="E184" s="25" t="s">
        <v>14</v>
      </c>
      <c r="F184" s="25">
        <v>579</v>
      </c>
    </row>
    <row r="185" spans="2:6" x14ac:dyDescent="0.25">
      <c r="B185" s="25" t="s">
        <v>20</v>
      </c>
      <c r="C185" s="27">
        <v>659</v>
      </c>
      <c r="E185" s="25" t="s">
        <v>14</v>
      </c>
      <c r="F185" s="25">
        <v>2072</v>
      </c>
    </row>
    <row r="186" spans="2:6" x14ac:dyDescent="0.25">
      <c r="B186" s="25" t="s">
        <v>20</v>
      </c>
      <c r="C186" s="27">
        <v>121</v>
      </c>
      <c r="E186" s="25" t="s">
        <v>14</v>
      </c>
      <c r="F186" s="25">
        <v>0</v>
      </c>
    </row>
    <row r="187" spans="2:6" x14ac:dyDescent="0.25">
      <c r="B187" s="25" t="s">
        <v>20</v>
      </c>
      <c r="C187" s="27">
        <v>3742</v>
      </c>
      <c r="E187" s="25" t="s">
        <v>14</v>
      </c>
      <c r="F187" s="25">
        <v>1796</v>
      </c>
    </row>
    <row r="188" spans="2:6" x14ac:dyDescent="0.25">
      <c r="B188" s="25" t="s">
        <v>20</v>
      </c>
      <c r="C188" s="27">
        <v>223</v>
      </c>
      <c r="E188" s="25" t="s">
        <v>14</v>
      </c>
      <c r="F188" s="25">
        <v>62</v>
      </c>
    </row>
    <row r="189" spans="2:6" x14ac:dyDescent="0.25">
      <c r="B189" s="25" t="s">
        <v>20</v>
      </c>
      <c r="C189" s="27">
        <v>133</v>
      </c>
      <c r="E189" s="25" t="s">
        <v>14</v>
      </c>
      <c r="F189" s="25">
        <v>347</v>
      </c>
    </row>
    <row r="190" spans="2:6" x14ac:dyDescent="0.25">
      <c r="B190" s="25" t="s">
        <v>20</v>
      </c>
      <c r="C190" s="27">
        <v>5168</v>
      </c>
      <c r="E190" s="25" t="s">
        <v>14</v>
      </c>
      <c r="F190" s="25">
        <v>19</v>
      </c>
    </row>
    <row r="191" spans="2:6" x14ac:dyDescent="0.25">
      <c r="B191" s="25" t="s">
        <v>20</v>
      </c>
      <c r="C191" s="27">
        <v>307</v>
      </c>
      <c r="E191" s="25" t="s">
        <v>14</v>
      </c>
      <c r="F191" s="25">
        <v>1258</v>
      </c>
    </row>
    <row r="192" spans="2:6" x14ac:dyDescent="0.25">
      <c r="B192" s="25" t="s">
        <v>20</v>
      </c>
      <c r="C192" s="27">
        <v>2441</v>
      </c>
      <c r="E192" s="25" t="s">
        <v>14</v>
      </c>
      <c r="F192" s="25">
        <v>362</v>
      </c>
    </row>
    <row r="193" spans="2:6" x14ac:dyDescent="0.25">
      <c r="B193" s="25" t="s">
        <v>20</v>
      </c>
      <c r="C193" s="27">
        <v>1385</v>
      </c>
      <c r="E193" s="25" t="s">
        <v>14</v>
      </c>
      <c r="F193" s="25">
        <v>133</v>
      </c>
    </row>
    <row r="194" spans="2:6" x14ac:dyDescent="0.25">
      <c r="B194" s="25" t="s">
        <v>20</v>
      </c>
      <c r="C194" s="27">
        <v>190</v>
      </c>
      <c r="E194" s="25" t="s">
        <v>14</v>
      </c>
      <c r="F194" s="25">
        <v>846</v>
      </c>
    </row>
    <row r="195" spans="2:6" x14ac:dyDescent="0.25">
      <c r="B195" s="25" t="s">
        <v>20</v>
      </c>
      <c r="C195" s="27">
        <v>470</v>
      </c>
      <c r="E195" s="25" t="s">
        <v>14</v>
      </c>
      <c r="F195" s="25">
        <v>10</v>
      </c>
    </row>
    <row r="196" spans="2:6" x14ac:dyDescent="0.25">
      <c r="B196" s="25" t="s">
        <v>20</v>
      </c>
      <c r="C196" s="27">
        <v>253</v>
      </c>
      <c r="E196" s="25" t="s">
        <v>14</v>
      </c>
      <c r="F196" s="25">
        <v>191</v>
      </c>
    </row>
    <row r="197" spans="2:6" x14ac:dyDescent="0.25">
      <c r="B197" s="25" t="s">
        <v>20</v>
      </c>
      <c r="C197" s="27">
        <v>1113</v>
      </c>
      <c r="E197" s="25" t="s">
        <v>14</v>
      </c>
      <c r="F197" s="25">
        <v>1979</v>
      </c>
    </row>
    <row r="198" spans="2:6" x14ac:dyDescent="0.25">
      <c r="B198" s="25" t="s">
        <v>20</v>
      </c>
      <c r="C198" s="27">
        <v>2283</v>
      </c>
      <c r="E198" s="25" t="s">
        <v>14</v>
      </c>
      <c r="F198" s="25">
        <v>63</v>
      </c>
    </row>
    <row r="199" spans="2:6" x14ac:dyDescent="0.25">
      <c r="B199" s="25" t="s">
        <v>20</v>
      </c>
      <c r="C199" s="27">
        <v>1095</v>
      </c>
      <c r="E199" s="25" t="s">
        <v>14</v>
      </c>
      <c r="F199" s="25">
        <v>6080</v>
      </c>
    </row>
    <row r="200" spans="2:6" x14ac:dyDescent="0.25">
      <c r="B200" s="25" t="s">
        <v>20</v>
      </c>
      <c r="C200" s="27">
        <v>1690</v>
      </c>
      <c r="E200" s="25" t="s">
        <v>14</v>
      </c>
      <c r="F200" s="25">
        <v>80</v>
      </c>
    </row>
    <row r="201" spans="2:6" x14ac:dyDescent="0.25">
      <c r="B201" s="25" t="s">
        <v>20</v>
      </c>
      <c r="C201" s="27">
        <v>191</v>
      </c>
      <c r="E201" s="25" t="s">
        <v>14</v>
      </c>
      <c r="F201" s="25">
        <v>9</v>
      </c>
    </row>
    <row r="202" spans="2:6" x14ac:dyDescent="0.25">
      <c r="B202" s="25" t="s">
        <v>20</v>
      </c>
      <c r="C202" s="27">
        <v>2013</v>
      </c>
      <c r="E202" s="25" t="s">
        <v>14</v>
      </c>
      <c r="F202" s="25">
        <v>1784</v>
      </c>
    </row>
    <row r="203" spans="2:6" x14ac:dyDescent="0.25">
      <c r="B203" s="25" t="s">
        <v>20</v>
      </c>
      <c r="C203" s="27">
        <v>1703</v>
      </c>
      <c r="E203" s="25" t="s">
        <v>14</v>
      </c>
      <c r="F203" s="25">
        <v>243</v>
      </c>
    </row>
    <row r="204" spans="2:6" x14ac:dyDescent="0.25">
      <c r="B204" s="25" t="s">
        <v>20</v>
      </c>
      <c r="C204" s="27">
        <v>80</v>
      </c>
      <c r="E204" s="25" t="s">
        <v>14</v>
      </c>
      <c r="F204" s="25">
        <v>1296</v>
      </c>
    </row>
    <row r="205" spans="2:6" x14ac:dyDescent="0.25">
      <c r="B205" s="25" t="s">
        <v>20</v>
      </c>
      <c r="C205" s="27">
        <v>41</v>
      </c>
      <c r="E205" s="25" t="s">
        <v>14</v>
      </c>
      <c r="F205" s="25">
        <v>77</v>
      </c>
    </row>
    <row r="206" spans="2:6" x14ac:dyDescent="0.25">
      <c r="B206" s="25" t="s">
        <v>20</v>
      </c>
      <c r="C206" s="27">
        <v>187</v>
      </c>
      <c r="E206" s="25" t="s">
        <v>14</v>
      </c>
      <c r="F206" s="25">
        <v>395</v>
      </c>
    </row>
    <row r="207" spans="2:6" x14ac:dyDescent="0.25">
      <c r="B207" s="25" t="s">
        <v>20</v>
      </c>
      <c r="C207" s="27">
        <v>2875</v>
      </c>
      <c r="E207" s="25" t="s">
        <v>14</v>
      </c>
      <c r="F207" s="25">
        <v>49</v>
      </c>
    </row>
    <row r="208" spans="2:6" x14ac:dyDescent="0.25">
      <c r="B208" s="25" t="s">
        <v>20</v>
      </c>
      <c r="C208" s="27">
        <v>88</v>
      </c>
      <c r="E208" s="25" t="s">
        <v>14</v>
      </c>
      <c r="F208" s="25">
        <v>180</v>
      </c>
    </row>
    <row r="209" spans="2:6" x14ac:dyDescent="0.25">
      <c r="B209" s="25" t="s">
        <v>20</v>
      </c>
      <c r="C209" s="27">
        <v>191</v>
      </c>
      <c r="E209" s="25" t="s">
        <v>14</v>
      </c>
      <c r="F209" s="25">
        <v>2690</v>
      </c>
    </row>
    <row r="210" spans="2:6" x14ac:dyDescent="0.25">
      <c r="B210" s="25" t="s">
        <v>20</v>
      </c>
      <c r="C210" s="27">
        <v>139</v>
      </c>
      <c r="E210" s="25" t="s">
        <v>14</v>
      </c>
      <c r="F210" s="25">
        <v>2779</v>
      </c>
    </row>
    <row r="211" spans="2:6" x14ac:dyDescent="0.25">
      <c r="B211" s="25" t="s">
        <v>20</v>
      </c>
      <c r="C211" s="27">
        <v>186</v>
      </c>
      <c r="E211" s="25" t="s">
        <v>14</v>
      </c>
      <c r="F211" s="25">
        <v>92</v>
      </c>
    </row>
    <row r="212" spans="2:6" x14ac:dyDescent="0.25">
      <c r="B212" s="25" t="s">
        <v>20</v>
      </c>
      <c r="C212" s="27">
        <v>112</v>
      </c>
      <c r="E212" s="25" t="s">
        <v>14</v>
      </c>
      <c r="F212" s="25">
        <v>1028</v>
      </c>
    </row>
    <row r="213" spans="2:6" x14ac:dyDescent="0.25">
      <c r="B213" s="25" t="s">
        <v>20</v>
      </c>
      <c r="C213" s="27">
        <v>101</v>
      </c>
      <c r="E213" s="25" t="s">
        <v>14</v>
      </c>
      <c r="F213" s="25">
        <v>26</v>
      </c>
    </row>
    <row r="214" spans="2:6" x14ac:dyDescent="0.25">
      <c r="B214" s="25" t="s">
        <v>20</v>
      </c>
      <c r="C214" s="27">
        <v>206</v>
      </c>
      <c r="E214" s="25" t="s">
        <v>14</v>
      </c>
      <c r="F214" s="25">
        <v>1790</v>
      </c>
    </row>
    <row r="215" spans="2:6" x14ac:dyDescent="0.25">
      <c r="B215" s="25" t="s">
        <v>20</v>
      </c>
      <c r="C215" s="27">
        <v>154</v>
      </c>
      <c r="E215" s="25" t="s">
        <v>14</v>
      </c>
      <c r="F215" s="25">
        <v>37</v>
      </c>
    </row>
    <row r="216" spans="2:6" x14ac:dyDescent="0.25">
      <c r="B216" s="25" t="s">
        <v>20</v>
      </c>
      <c r="C216" s="27">
        <v>5966</v>
      </c>
      <c r="E216" s="25" t="s">
        <v>14</v>
      </c>
      <c r="F216" s="25">
        <v>35</v>
      </c>
    </row>
    <row r="217" spans="2:6" x14ac:dyDescent="0.25">
      <c r="B217" s="25" t="s">
        <v>20</v>
      </c>
      <c r="C217" s="27">
        <v>169</v>
      </c>
      <c r="E217" s="25" t="s">
        <v>14</v>
      </c>
      <c r="F217" s="25">
        <v>558</v>
      </c>
    </row>
    <row r="218" spans="2:6" x14ac:dyDescent="0.25">
      <c r="B218" s="25" t="s">
        <v>20</v>
      </c>
      <c r="C218" s="27">
        <v>2106</v>
      </c>
      <c r="E218" s="25" t="s">
        <v>14</v>
      </c>
      <c r="F218" s="25">
        <v>64</v>
      </c>
    </row>
    <row r="219" spans="2:6" x14ac:dyDescent="0.25">
      <c r="B219" s="25" t="s">
        <v>20</v>
      </c>
      <c r="C219" s="27">
        <v>131</v>
      </c>
      <c r="E219" s="25" t="s">
        <v>14</v>
      </c>
      <c r="F219" s="25">
        <v>245</v>
      </c>
    </row>
    <row r="220" spans="2:6" x14ac:dyDescent="0.25">
      <c r="B220" s="25" t="s">
        <v>20</v>
      </c>
      <c r="C220" s="27">
        <v>84</v>
      </c>
      <c r="E220" s="25" t="s">
        <v>14</v>
      </c>
      <c r="F220" s="25">
        <v>71</v>
      </c>
    </row>
    <row r="221" spans="2:6" x14ac:dyDescent="0.25">
      <c r="B221" s="25" t="s">
        <v>20</v>
      </c>
      <c r="C221" s="27">
        <v>155</v>
      </c>
      <c r="E221" s="25" t="s">
        <v>14</v>
      </c>
      <c r="F221" s="25">
        <v>42</v>
      </c>
    </row>
    <row r="222" spans="2:6" x14ac:dyDescent="0.25">
      <c r="B222" s="25" t="s">
        <v>20</v>
      </c>
      <c r="C222" s="27">
        <v>189</v>
      </c>
      <c r="E222" s="25" t="s">
        <v>14</v>
      </c>
      <c r="F222" s="25">
        <v>156</v>
      </c>
    </row>
    <row r="223" spans="2:6" x14ac:dyDescent="0.25">
      <c r="B223" s="25" t="s">
        <v>20</v>
      </c>
      <c r="C223" s="27">
        <v>4799</v>
      </c>
      <c r="E223" s="25" t="s">
        <v>14</v>
      </c>
      <c r="F223" s="25">
        <v>1368</v>
      </c>
    </row>
    <row r="224" spans="2:6" x14ac:dyDescent="0.25">
      <c r="B224" s="25" t="s">
        <v>20</v>
      </c>
      <c r="C224" s="27">
        <v>1137</v>
      </c>
      <c r="E224" s="25" t="s">
        <v>14</v>
      </c>
      <c r="F224" s="25">
        <v>102</v>
      </c>
    </row>
    <row r="225" spans="2:6" x14ac:dyDescent="0.25">
      <c r="B225" s="25" t="s">
        <v>20</v>
      </c>
      <c r="C225" s="27">
        <v>1152</v>
      </c>
      <c r="E225" s="25" t="s">
        <v>14</v>
      </c>
      <c r="F225" s="25">
        <v>86</v>
      </c>
    </row>
    <row r="226" spans="2:6" x14ac:dyDescent="0.25">
      <c r="B226" s="25" t="s">
        <v>20</v>
      </c>
      <c r="C226" s="27">
        <v>50</v>
      </c>
      <c r="E226" s="25" t="s">
        <v>14</v>
      </c>
      <c r="F226" s="25">
        <v>253</v>
      </c>
    </row>
    <row r="227" spans="2:6" x14ac:dyDescent="0.25">
      <c r="B227" s="25" t="s">
        <v>20</v>
      </c>
      <c r="C227" s="27">
        <v>3059</v>
      </c>
      <c r="E227" s="25" t="s">
        <v>14</v>
      </c>
      <c r="F227" s="25">
        <v>157</v>
      </c>
    </row>
    <row r="228" spans="2:6" x14ac:dyDescent="0.25">
      <c r="B228" s="25" t="s">
        <v>20</v>
      </c>
      <c r="C228" s="27">
        <v>34</v>
      </c>
      <c r="E228" s="25" t="s">
        <v>14</v>
      </c>
      <c r="F228" s="25">
        <v>183</v>
      </c>
    </row>
    <row r="229" spans="2:6" x14ac:dyDescent="0.25">
      <c r="B229" s="25" t="s">
        <v>20</v>
      </c>
      <c r="C229" s="27">
        <v>220</v>
      </c>
      <c r="E229" s="25" t="s">
        <v>14</v>
      </c>
      <c r="F229" s="25">
        <v>82</v>
      </c>
    </row>
    <row r="230" spans="2:6" x14ac:dyDescent="0.25">
      <c r="B230" s="25" t="s">
        <v>20</v>
      </c>
      <c r="C230" s="27">
        <v>1604</v>
      </c>
      <c r="E230" s="25" t="s">
        <v>14</v>
      </c>
      <c r="F230" s="25">
        <v>1</v>
      </c>
    </row>
    <row r="231" spans="2:6" x14ac:dyDescent="0.25">
      <c r="B231" s="25" t="s">
        <v>20</v>
      </c>
      <c r="C231" s="27">
        <v>454</v>
      </c>
      <c r="E231" s="25" t="s">
        <v>14</v>
      </c>
      <c r="F231" s="25">
        <v>1198</v>
      </c>
    </row>
    <row r="232" spans="2:6" x14ac:dyDescent="0.25">
      <c r="B232" s="25" t="s">
        <v>20</v>
      </c>
      <c r="C232" s="27">
        <v>123</v>
      </c>
      <c r="E232" s="25" t="s">
        <v>14</v>
      </c>
      <c r="F232" s="25">
        <v>648</v>
      </c>
    </row>
    <row r="233" spans="2:6" x14ac:dyDescent="0.25">
      <c r="B233" s="25" t="s">
        <v>20</v>
      </c>
      <c r="C233" s="27">
        <v>299</v>
      </c>
      <c r="E233" s="25" t="s">
        <v>14</v>
      </c>
      <c r="F233" s="25">
        <v>64</v>
      </c>
    </row>
    <row r="234" spans="2:6" x14ac:dyDescent="0.25">
      <c r="B234" s="25" t="s">
        <v>20</v>
      </c>
      <c r="C234" s="27">
        <v>2237</v>
      </c>
      <c r="E234" s="25" t="s">
        <v>14</v>
      </c>
      <c r="F234" s="25">
        <v>62</v>
      </c>
    </row>
    <row r="235" spans="2:6" x14ac:dyDescent="0.25">
      <c r="B235" s="25" t="s">
        <v>20</v>
      </c>
      <c r="C235" s="27">
        <v>645</v>
      </c>
      <c r="E235" s="25" t="s">
        <v>14</v>
      </c>
      <c r="F235" s="25">
        <v>750</v>
      </c>
    </row>
    <row r="236" spans="2:6" x14ac:dyDescent="0.25">
      <c r="B236" s="25" t="s">
        <v>20</v>
      </c>
      <c r="C236" s="27">
        <v>484</v>
      </c>
      <c r="E236" s="25" t="s">
        <v>14</v>
      </c>
      <c r="F236" s="25">
        <v>105</v>
      </c>
    </row>
    <row r="237" spans="2:6" x14ac:dyDescent="0.25">
      <c r="B237" s="25" t="s">
        <v>20</v>
      </c>
      <c r="C237" s="27">
        <v>154</v>
      </c>
      <c r="E237" s="25" t="s">
        <v>14</v>
      </c>
      <c r="F237" s="25">
        <v>2604</v>
      </c>
    </row>
    <row r="238" spans="2:6" x14ac:dyDescent="0.25">
      <c r="B238" s="25" t="s">
        <v>20</v>
      </c>
      <c r="C238" s="27">
        <v>82</v>
      </c>
      <c r="E238" s="25" t="s">
        <v>14</v>
      </c>
      <c r="F238" s="25">
        <v>65</v>
      </c>
    </row>
    <row r="239" spans="2:6" x14ac:dyDescent="0.25">
      <c r="B239" s="25" t="s">
        <v>20</v>
      </c>
      <c r="C239" s="27">
        <v>134</v>
      </c>
      <c r="E239" s="25" t="s">
        <v>14</v>
      </c>
      <c r="F239" s="25">
        <v>94</v>
      </c>
    </row>
    <row r="240" spans="2:6" x14ac:dyDescent="0.25">
      <c r="B240" s="25" t="s">
        <v>20</v>
      </c>
      <c r="C240" s="27">
        <v>5203</v>
      </c>
      <c r="E240" s="25" t="s">
        <v>14</v>
      </c>
      <c r="F240" s="25">
        <v>257</v>
      </c>
    </row>
    <row r="241" spans="2:6" x14ac:dyDescent="0.25">
      <c r="B241" s="25" t="s">
        <v>20</v>
      </c>
      <c r="C241" s="27">
        <v>94</v>
      </c>
      <c r="E241" s="25" t="s">
        <v>14</v>
      </c>
      <c r="F241" s="25">
        <v>2928</v>
      </c>
    </row>
    <row r="242" spans="2:6" x14ac:dyDescent="0.25">
      <c r="B242" s="25" t="s">
        <v>20</v>
      </c>
      <c r="C242" s="27">
        <v>205</v>
      </c>
      <c r="E242" s="25" t="s">
        <v>14</v>
      </c>
      <c r="F242" s="25">
        <v>4697</v>
      </c>
    </row>
    <row r="243" spans="2:6" x14ac:dyDescent="0.25">
      <c r="B243" s="25" t="s">
        <v>20</v>
      </c>
      <c r="C243" s="27">
        <v>92</v>
      </c>
      <c r="E243" s="25" t="s">
        <v>14</v>
      </c>
      <c r="F243" s="25">
        <v>2915</v>
      </c>
    </row>
    <row r="244" spans="2:6" x14ac:dyDescent="0.25">
      <c r="B244" s="25" t="s">
        <v>20</v>
      </c>
      <c r="C244" s="27">
        <v>219</v>
      </c>
      <c r="E244" s="25" t="s">
        <v>14</v>
      </c>
      <c r="F244" s="25">
        <v>18</v>
      </c>
    </row>
    <row r="245" spans="2:6" x14ac:dyDescent="0.25">
      <c r="B245" s="25" t="s">
        <v>20</v>
      </c>
      <c r="C245" s="27">
        <v>2526</v>
      </c>
      <c r="E245" s="25" t="s">
        <v>14</v>
      </c>
      <c r="F245" s="25">
        <v>602</v>
      </c>
    </row>
    <row r="246" spans="2:6" x14ac:dyDescent="0.25">
      <c r="B246" s="25" t="s">
        <v>20</v>
      </c>
      <c r="C246" s="27">
        <v>94</v>
      </c>
      <c r="E246" s="25" t="s">
        <v>14</v>
      </c>
      <c r="F246" s="25">
        <v>1</v>
      </c>
    </row>
    <row r="247" spans="2:6" x14ac:dyDescent="0.25">
      <c r="B247" s="25" t="s">
        <v>20</v>
      </c>
      <c r="C247" s="27">
        <v>1713</v>
      </c>
      <c r="E247" s="25" t="s">
        <v>14</v>
      </c>
      <c r="F247" s="25">
        <v>3868</v>
      </c>
    </row>
    <row r="248" spans="2:6" x14ac:dyDescent="0.25">
      <c r="B248" s="25" t="s">
        <v>20</v>
      </c>
      <c r="C248" s="27">
        <v>249</v>
      </c>
      <c r="E248" s="25" t="s">
        <v>14</v>
      </c>
      <c r="F248" s="25">
        <v>504</v>
      </c>
    </row>
    <row r="249" spans="2:6" x14ac:dyDescent="0.25">
      <c r="B249" s="25" t="s">
        <v>20</v>
      </c>
      <c r="C249" s="27">
        <v>192</v>
      </c>
      <c r="E249" s="25" t="s">
        <v>14</v>
      </c>
      <c r="F249" s="25">
        <v>14</v>
      </c>
    </row>
    <row r="250" spans="2:6" x14ac:dyDescent="0.25">
      <c r="B250" s="25" t="s">
        <v>20</v>
      </c>
      <c r="C250" s="27">
        <v>247</v>
      </c>
      <c r="E250" s="25" t="s">
        <v>14</v>
      </c>
      <c r="F250" s="25">
        <v>750</v>
      </c>
    </row>
    <row r="251" spans="2:6" x14ac:dyDescent="0.25">
      <c r="B251" s="25" t="s">
        <v>20</v>
      </c>
      <c r="C251" s="27">
        <v>2293</v>
      </c>
      <c r="E251" s="25" t="s">
        <v>14</v>
      </c>
      <c r="F251" s="25">
        <v>77</v>
      </c>
    </row>
    <row r="252" spans="2:6" x14ac:dyDescent="0.25">
      <c r="B252" s="25" t="s">
        <v>20</v>
      </c>
      <c r="C252" s="27">
        <v>3131</v>
      </c>
      <c r="E252" s="25" t="s">
        <v>14</v>
      </c>
      <c r="F252" s="25">
        <v>752</v>
      </c>
    </row>
    <row r="253" spans="2:6" x14ac:dyDescent="0.25">
      <c r="B253" s="25" t="s">
        <v>20</v>
      </c>
      <c r="C253" s="27">
        <v>143</v>
      </c>
      <c r="E253" s="25" t="s">
        <v>14</v>
      </c>
      <c r="F253" s="25">
        <v>131</v>
      </c>
    </row>
    <row r="254" spans="2:6" x14ac:dyDescent="0.25">
      <c r="B254" s="25" t="s">
        <v>20</v>
      </c>
      <c r="C254" s="27">
        <v>296</v>
      </c>
      <c r="E254" s="25" t="s">
        <v>14</v>
      </c>
      <c r="F254" s="25">
        <v>87</v>
      </c>
    </row>
    <row r="255" spans="2:6" x14ac:dyDescent="0.25">
      <c r="B255" s="25" t="s">
        <v>20</v>
      </c>
      <c r="C255" s="27">
        <v>170</v>
      </c>
      <c r="E255" s="25" t="s">
        <v>14</v>
      </c>
      <c r="F255" s="25">
        <v>1063</v>
      </c>
    </row>
    <row r="256" spans="2:6" x14ac:dyDescent="0.25">
      <c r="B256" s="25" t="s">
        <v>20</v>
      </c>
      <c r="C256" s="27">
        <v>86</v>
      </c>
      <c r="E256" s="25" t="s">
        <v>14</v>
      </c>
      <c r="F256" s="25">
        <v>76</v>
      </c>
    </row>
    <row r="257" spans="2:6" x14ac:dyDescent="0.25">
      <c r="B257" s="25" t="s">
        <v>20</v>
      </c>
      <c r="C257" s="27">
        <v>6286</v>
      </c>
      <c r="E257" s="25" t="s">
        <v>14</v>
      </c>
      <c r="F257" s="25">
        <v>4428</v>
      </c>
    </row>
    <row r="258" spans="2:6" x14ac:dyDescent="0.25">
      <c r="B258" s="25" t="s">
        <v>20</v>
      </c>
      <c r="C258" s="27">
        <v>3727</v>
      </c>
      <c r="E258" s="25" t="s">
        <v>14</v>
      </c>
      <c r="F258" s="25">
        <v>58</v>
      </c>
    </row>
    <row r="259" spans="2:6" x14ac:dyDescent="0.25">
      <c r="B259" s="25" t="s">
        <v>20</v>
      </c>
      <c r="C259" s="27">
        <v>1605</v>
      </c>
      <c r="E259" s="25" t="s">
        <v>14</v>
      </c>
      <c r="F259" s="25">
        <v>111</v>
      </c>
    </row>
    <row r="260" spans="2:6" x14ac:dyDescent="0.25">
      <c r="B260" s="25" t="s">
        <v>20</v>
      </c>
      <c r="C260" s="27">
        <v>2120</v>
      </c>
      <c r="E260" s="25" t="s">
        <v>14</v>
      </c>
      <c r="F260" s="25">
        <v>2955</v>
      </c>
    </row>
    <row r="261" spans="2:6" x14ac:dyDescent="0.25">
      <c r="B261" s="25" t="s">
        <v>20</v>
      </c>
      <c r="C261" s="27">
        <v>50</v>
      </c>
      <c r="E261" s="25" t="s">
        <v>14</v>
      </c>
      <c r="F261" s="25">
        <v>1657</v>
      </c>
    </row>
    <row r="262" spans="2:6" x14ac:dyDescent="0.25">
      <c r="B262" s="25" t="s">
        <v>20</v>
      </c>
      <c r="C262" s="27">
        <v>2080</v>
      </c>
      <c r="E262" s="25" t="s">
        <v>14</v>
      </c>
      <c r="F262" s="25">
        <v>926</v>
      </c>
    </row>
    <row r="263" spans="2:6" x14ac:dyDescent="0.25">
      <c r="B263" s="25" t="s">
        <v>20</v>
      </c>
      <c r="C263" s="27">
        <v>2105</v>
      </c>
      <c r="E263" s="25" t="s">
        <v>14</v>
      </c>
      <c r="F263" s="25">
        <v>77</v>
      </c>
    </row>
    <row r="264" spans="2:6" x14ac:dyDescent="0.25">
      <c r="B264" s="25" t="s">
        <v>20</v>
      </c>
      <c r="C264" s="27">
        <v>2436</v>
      </c>
      <c r="E264" s="25" t="s">
        <v>14</v>
      </c>
      <c r="F264" s="25">
        <v>1748</v>
      </c>
    </row>
    <row r="265" spans="2:6" x14ac:dyDescent="0.25">
      <c r="B265" s="25" t="s">
        <v>20</v>
      </c>
      <c r="C265" s="27">
        <v>80</v>
      </c>
      <c r="E265" s="25" t="s">
        <v>14</v>
      </c>
      <c r="F265" s="25">
        <v>79</v>
      </c>
    </row>
    <row r="266" spans="2:6" x14ac:dyDescent="0.25">
      <c r="B266" s="25" t="s">
        <v>20</v>
      </c>
      <c r="C266" s="27">
        <v>42</v>
      </c>
      <c r="E266" s="25" t="s">
        <v>14</v>
      </c>
      <c r="F266" s="25">
        <v>889</v>
      </c>
    </row>
    <row r="267" spans="2:6" x14ac:dyDescent="0.25">
      <c r="B267" s="25" t="s">
        <v>20</v>
      </c>
      <c r="C267" s="27">
        <v>139</v>
      </c>
      <c r="E267" s="25" t="s">
        <v>14</v>
      </c>
      <c r="F267" s="25">
        <v>56</v>
      </c>
    </row>
    <row r="268" spans="2:6" x14ac:dyDescent="0.25">
      <c r="B268" s="25" t="s">
        <v>20</v>
      </c>
      <c r="C268" s="27">
        <v>159</v>
      </c>
      <c r="E268" s="25" t="s">
        <v>14</v>
      </c>
      <c r="F268" s="25">
        <v>1</v>
      </c>
    </row>
    <row r="269" spans="2:6" x14ac:dyDescent="0.25">
      <c r="B269" s="25" t="s">
        <v>20</v>
      </c>
      <c r="C269" s="27">
        <v>381</v>
      </c>
      <c r="E269" s="25" t="s">
        <v>14</v>
      </c>
      <c r="F269" s="25">
        <v>83</v>
      </c>
    </row>
    <row r="270" spans="2:6" x14ac:dyDescent="0.25">
      <c r="B270" s="25" t="s">
        <v>20</v>
      </c>
      <c r="C270" s="27">
        <v>194</v>
      </c>
      <c r="E270" s="25" t="s">
        <v>14</v>
      </c>
      <c r="F270" s="25">
        <v>2025</v>
      </c>
    </row>
    <row r="271" spans="2:6" x14ac:dyDescent="0.25">
      <c r="B271" s="25" t="s">
        <v>20</v>
      </c>
      <c r="C271" s="27">
        <v>106</v>
      </c>
      <c r="E271" s="25" t="s">
        <v>14</v>
      </c>
      <c r="F271" s="25">
        <v>14</v>
      </c>
    </row>
    <row r="272" spans="2:6" x14ac:dyDescent="0.25">
      <c r="B272" s="25" t="s">
        <v>20</v>
      </c>
      <c r="C272" s="27">
        <v>142</v>
      </c>
      <c r="E272" s="25" t="s">
        <v>14</v>
      </c>
      <c r="F272" s="25">
        <v>656</v>
      </c>
    </row>
    <row r="273" spans="2:6" x14ac:dyDescent="0.25">
      <c r="B273" s="25" t="s">
        <v>20</v>
      </c>
      <c r="C273" s="27">
        <v>211</v>
      </c>
      <c r="E273" s="25" t="s">
        <v>14</v>
      </c>
      <c r="F273" s="25">
        <v>1596</v>
      </c>
    </row>
    <row r="274" spans="2:6" x14ac:dyDescent="0.25">
      <c r="B274" s="25" t="s">
        <v>20</v>
      </c>
      <c r="C274" s="27">
        <v>2756</v>
      </c>
      <c r="E274" s="25" t="s">
        <v>14</v>
      </c>
      <c r="F274" s="25">
        <v>10</v>
      </c>
    </row>
    <row r="275" spans="2:6" x14ac:dyDescent="0.25">
      <c r="B275" s="25" t="s">
        <v>20</v>
      </c>
      <c r="C275" s="27">
        <v>173</v>
      </c>
      <c r="E275" s="25" t="s">
        <v>14</v>
      </c>
      <c r="F275" s="25">
        <v>1121</v>
      </c>
    </row>
    <row r="276" spans="2:6" x14ac:dyDescent="0.25">
      <c r="B276" s="25" t="s">
        <v>20</v>
      </c>
      <c r="C276" s="27">
        <v>87</v>
      </c>
      <c r="E276" s="25" t="s">
        <v>14</v>
      </c>
      <c r="F276" s="25">
        <v>15</v>
      </c>
    </row>
    <row r="277" spans="2:6" x14ac:dyDescent="0.25">
      <c r="B277" s="25" t="s">
        <v>20</v>
      </c>
      <c r="C277" s="27">
        <v>1572</v>
      </c>
      <c r="E277" s="25" t="s">
        <v>14</v>
      </c>
      <c r="F277" s="25">
        <v>191</v>
      </c>
    </row>
    <row r="278" spans="2:6" x14ac:dyDescent="0.25">
      <c r="B278" s="25" t="s">
        <v>20</v>
      </c>
      <c r="C278" s="27">
        <v>2346</v>
      </c>
      <c r="E278" s="25" t="s">
        <v>14</v>
      </c>
      <c r="F278" s="25">
        <v>16</v>
      </c>
    </row>
    <row r="279" spans="2:6" x14ac:dyDescent="0.25">
      <c r="B279" s="25" t="s">
        <v>20</v>
      </c>
      <c r="C279" s="27">
        <v>115</v>
      </c>
      <c r="E279" s="25" t="s">
        <v>14</v>
      </c>
      <c r="F279" s="25">
        <v>17</v>
      </c>
    </row>
    <row r="280" spans="2:6" x14ac:dyDescent="0.25">
      <c r="B280" s="25" t="s">
        <v>20</v>
      </c>
      <c r="C280" s="27">
        <v>85</v>
      </c>
      <c r="E280" s="25" t="s">
        <v>14</v>
      </c>
      <c r="F280" s="25">
        <v>34</v>
      </c>
    </row>
    <row r="281" spans="2:6" x14ac:dyDescent="0.25">
      <c r="B281" s="25" t="s">
        <v>20</v>
      </c>
      <c r="C281" s="27">
        <v>144</v>
      </c>
      <c r="E281" s="25" t="s">
        <v>14</v>
      </c>
      <c r="F281" s="25">
        <v>1</v>
      </c>
    </row>
    <row r="282" spans="2:6" x14ac:dyDescent="0.25">
      <c r="B282" s="25" t="s">
        <v>20</v>
      </c>
      <c r="C282" s="27">
        <v>2443</v>
      </c>
      <c r="E282" s="25" t="s">
        <v>14</v>
      </c>
      <c r="F282" s="25">
        <v>1274</v>
      </c>
    </row>
    <row r="283" spans="2:6" x14ac:dyDescent="0.25">
      <c r="B283" s="25" t="s">
        <v>20</v>
      </c>
      <c r="C283" s="27">
        <v>64</v>
      </c>
      <c r="E283" s="25" t="s">
        <v>14</v>
      </c>
      <c r="F283" s="25">
        <v>210</v>
      </c>
    </row>
    <row r="284" spans="2:6" x14ac:dyDescent="0.25">
      <c r="B284" s="25" t="s">
        <v>20</v>
      </c>
      <c r="C284" s="27">
        <v>268</v>
      </c>
      <c r="E284" s="25" t="s">
        <v>14</v>
      </c>
      <c r="F284" s="25">
        <v>248</v>
      </c>
    </row>
    <row r="285" spans="2:6" x14ac:dyDescent="0.25">
      <c r="B285" s="25" t="s">
        <v>20</v>
      </c>
      <c r="C285" s="27">
        <v>195</v>
      </c>
      <c r="E285" s="25" t="s">
        <v>14</v>
      </c>
      <c r="F285" s="25">
        <v>513</v>
      </c>
    </row>
    <row r="286" spans="2:6" x14ac:dyDescent="0.25">
      <c r="B286" s="25" t="s">
        <v>20</v>
      </c>
      <c r="C286" s="27">
        <v>186</v>
      </c>
      <c r="E286" s="25" t="s">
        <v>14</v>
      </c>
      <c r="F286" s="25">
        <v>3410</v>
      </c>
    </row>
    <row r="287" spans="2:6" x14ac:dyDescent="0.25">
      <c r="B287" s="25" t="s">
        <v>20</v>
      </c>
      <c r="C287" s="27">
        <v>460</v>
      </c>
      <c r="E287" s="25" t="s">
        <v>14</v>
      </c>
      <c r="F287" s="25">
        <v>10</v>
      </c>
    </row>
    <row r="288" spans="2:6" x14ac:dyDescent="0.25">
      <c r="B288" s="25" t="s">
        <v>20</v>
      </c>
      <c r="C288" s="27">
        <v>2528</v>
      </c>
      <c r="E288" s="25" t="s">
        <v>14</v>
      </c>
      <c r="F288" s="25">
        <v>2201</v>
      </c>
    </row>
    <row r="289" spans="2:6" x14ac:dyDescent="0.25">
      <c r="B289" s="25" t="s">
        <v>20</v>
      </c>
      <c r="C289" s="27">
        <v>3657</v>
      </c>
      <c r="E289" s="25" t="s">
        <v>14</v>
      </c>
      <c r="F289" s="25">
        <v>676</v>
      </c>
    </row>
    <row r="290" spans="2:6" x14ac:dyDescent="0.25">
      <c r="B290" s="25" t="s">
        <v>20</v>
      </c>
      <c r="C290" s="27">
        <v>131</v>
      </c>
      <c r="E290" s="25" t="s">
        <v>14</v>
      </c>
      <c r="F290" s="25">
        <v>831</v>
      </c>
    </row>
    <row r="291" spans="2:6" x14ac:dyDescent="0.25">
      <c r="B291" s="25" t="s">
        <v>20</v>
      </c>
      <c r="C291" s="27">
        <v>239</v>
      </c>
      <c r="E291" s="25" t="s">
        <v>14</v>
      </c>
      <c r="F291" s="25">
        <v>859</v>
      </c>
    </row>
    <row r="292" spans="2:6" x14ac:dyDescent="0.25">
      <c r="B292" s="25" t="s">
        <v>20</v>
      </c>
      <c r="C292" s="27">
        <v>78</v>
      </c>
      <c r="E292" s="25" t="s">
        <v>14</v>
      </c>
      <c r="F292" s="25">
        <v>45</v>
      </c>
    </row>
    <row r="293" spans="2:6" x14ac:dyDescent="0.25">
      <c r="B293" s="25" t="s">
        <v>20</v>
      </c>
      <c r="C293" s="27">
        <v>1773</v>
      </c>
      <c r="E293" s="25" t="s">
        <v>14</v>
      </c>
      <c r="F293" s="25">
        <v>6</v>
      </c>
    </row>
    <row r="294" spans="2:6" x14ac:dyDescent="0.25">
      <c r="B294" s="25" t="s">
        <v>20</v>
      </c>
      <c r="C294" s="27">
        <v>32</v>
      </c>
      <c r="E294" s="25" t="s">
        <v>14</v>
      </c>
      <c r="F294" s="25">
        <v>7</v>
      </c>
    </row>
    <row r="295" spans="2:6" x14ac:dyDescent="0.25">
      <c r="B295" s="25" t="s">
        <v>20</v>
      </c>
      <c r="C295" s="27">
        <v>369</v>
      </c>
      <c r="E295" s="25" t="s">
        <v>14</v>
      </c>
      <c r="F295" s="25">
        <v>31</v>
      </c>
    </row>
    <row r="296" spans="2:6" x14ac:dyDescent="0.25">
      <c r="B296" s="25" t="s">
        <v>20</v>
      </c>
      <c r="C296" s="27">
        <v>89</v>
      </c>
      <c r="E296" s="25" t="s">
        <v>14</v>
      </c>
      <c r="F296" s="25">
        <v>78</v>
      </c>
    </row>
    <row r="297" spans="2:6" x14ac:dyDescent="0.25">
      <c r="B297" s="25" t="s">
        <v>20</v>
      </c>
      <c r="C297" s="27">
        <v>147</v>
      </c>
      <c r="E297" s="25" t="s">
        <v>14</v>
      </c>
      <c r="F297" s="25">
        <v>1225</v>
      </c>
    </row>
    <row r="298" spans="2:6" x14ac:dyDescent="0.25">
      <c r="B298" s="25" t="s">
        <v>20</v>
      </c>
      <c r="C298" s="27">
        <v>126</v>
      </c>
      <c r="E298" s="25" t="s">
        <v>14</v>
      </c>
      <c r="F298" s="25">
        <v>1</v>
      </c>
    </row>
    <row r="299" spans="2:6" x14ac:dyDescent="0.25">
      <c r="B299" s="25" t="s">
        <v>20</v>
      </c>
      <c r="C299" s="27">
        <v>2218</v>
      </c>
      <c r="E299" s="25" t="s">
        <v>14</v>
      </c>
      <c r="F299" s="25">
        <v>67</v>
      </c>
    </row>
    <row r="300" spans="2:6" x14ac:dyDescent="0.25">
      <c r="B300" s="25" t="s">
        <v>20</v>
      </c>
      <c r="C300" s="27">
        <v>202</v>
      </c>
      <c r="E300" s="25" t="s">
        <v>14</v>
      </c>
      <c r="F300" s="25">
        <v>19</v>
      </c>
    </row>
    <row r="301" spans="2:6" x14ac:dyDescent="0.25">
      <c r="B301" s="25" t="s">
        <v>20</v>
      </c>
      <c r="C301" s="27">
        <v>140</v>
      </c>
      <c r="E301" s="25" t="s">
        <v>14</v>
      </c>
      <c r="F301" s="25">
        <v>2108</v>
      </c>
    </row>
    <row r="302" spans="2:6" x14ac:dyDescent="0.25">
      <c r="B302" s="25" t="s">
        <v>20</v>
      </c>
      <c r="C302" s="27">
        <v>1052</v>
      </c>
      <c r="E302" s="25" t="s">
        <v>14</v>
      </c>
      <c r="F302" s="25">
        <v>679</v>
      </c>
    </row>
    <row r="303" spans="2:6" x14ac:dyDescent="0.25">
      <c r="B303" s="25" t="s">
        <v>20</v>
      </c>
      <c r="C303" s="27">
        <v>247</v>
      </c>
      <c r="E303" s="25" t="s">
        <v>14</v>
      </c>
      <c r="F303" s="25">
        <v>36</v>
      </c>
    </row>
    <row r="304" spans="2:6" x14ac:dyDescent="0.25">
      <c r="B304" s="25" t="s">
        <v>20</v>
      </c>
      <c r="C304" s="27">
        <v>84</v>
      </c>
      <c r="E304" s="25" t="s">
        <v>14</v>
      </c>
      <c r="F304" s="25">
        <v>47</v>
      </c>
    </row>
    <row r="305" spans="2:6" x14ac:dyDescent="0.25">
      <c r="B305" s="25" t="s">
        <v>20</v>
      </c>
      <c r="C305" s="27">
        <v>88</v>
      </c>
      <c r="E305" s="25" t="s">
        <v>14</v>
      </c>
      <c r="F305" s="25">
        <v>70</v>
      </c>
    </row>
    <row r="306" spans="2:6" x14ac:dyDescent="0.25">
      <c r="B306" s="25" t="s">
        <v>20</v>
      </c>
      <c r="C306" s="27">
        <v>156</v>
      </c>
      <c r="E306" s="25" t="s">
        <v>14</v>
      </c>
      <c r="F306" s="25">
        <v>154</v>
      </c>
    </row>
    <row r="307" spans="2:6" x14ac:dyDescent="0.25">
      <c r="B307" s="25" t="s">
        <v>20</v>
      </c>
      <c r="C307" s="27">
        <v>2985</v>
      </c>
      <c r="E307" s="25" t="s">
        <v>14</v>
      </c>
      <c r="F307" s="25">
        <v>22</v>
      </c>
    </row>
    <row r="308" spans="2:6" x14ac:dyDescent="0.25">
      <c r="B308" s="25" t="s">
        <v>20</v>
      </c>
      <c r="C308" s="27">
        <v>762</v>
      </c>
      <c r="E308" s="25" t="s">
        <v>14</v>
      </c>
      <c r="F308" s="25">
        <v>1758</v>
      </c>
    </row>
    <row r="309" spans="2:6" x14ac:dyDescent="0.25">
      <c r="B309" s="25" t="s">
        <v>20</v>
      </c>
      <c r="C309" s="27">
        <v>554</v>
      </c>
      <c r="E309" s="25" t="s">
        <v>14</v>
      </c>
      <c r="F309" s="25">
        <v>94</v>
      </c>
    </row>
    <row r="310" spans="2:6" x14ac:dyDescent="0.25">
      <c r="B310" s="25" t="s">
        <v>20</v>
      </c>
      <c r="C310" s="27">
        <v>135</v>
      </c>
      <c r="E310" s="25" t="s">
        <v>14</v>
      </c>
      <c r="F310" s="25">
        <v>33</v>
      </c>
    </row>
    <row r="311" spans="2:6" x14ac:dyDescent="0.25">
      <c r="B311" s="25" t="s">
        <v>20</v>
      </c>
      <c r="C311" s="27">
        <v>122</v>
      </c>
      <c r="E311" s="25" t="s">
        <v>14</v>
      </c>
      <c r="F311" s="25">
        <v>1</v>
      </c>
    </row>
    <row r="312" spans="2:6" x14ac:dyDescent="0.25">
      <c r="B312" s="25" t="s">
        <v>20</v>
      </c>
      <c r="C312" s="27">
        <v>221</v>
      </c>
      <c r="E312" s="25" t="s">
        <v>14</v>
      </c>
      <c r="F312" s="25">
        <v>31</v>
      </c>
    </row>
    <row r="313" spans="2:6" x14ac:dyDescent="0.25">
      <c r="B313" s="25" t="s">
        <v>20</v>
      </c>
      <c r="C313" s="27">
        <v>126</v>
      </c>
      <c r="E313" s="25" t="s">
        <v>14</v>
      </c>
      <c r="F313" s="25">
        <v>35</v>
      </c>
    </row>
    <row r="314" spans="2:6" x14ac:dyDescent="0.25">
      <c r="B314" s="25" t="s">
        <v>20</v>
      </c>
      <c r="C314" s="27">
        <v>1022</v>
      </c>
      <c r="E314" s="25" t="s">
        <v>14</v>
      </c>
      <c r="F314" s="25">
        <v>63</v>
      </c>
    </row>
    <row r="315" spans="2:6" x14ac:dyDescent="0.25">
      <c r="B315" s="25" t="s">
        <v>20</v>
      </c>
      <c r="C315" s="27">
        <v>3177</v>
      </c>
      <c r="E315" s="25" t="s">
        <v>14</v>
      </c>
      <c r="F315" s="25">
        <v>526</v>
      </c>
    </row>
    <row r="316" spans="2:6" x14ac:dyDescent="0.25">
      <c r="B316" s="25" t="s">
        <v>20</v>
      </c>
      <c r="C316" s="27">
        <v>198</v>
      </c>
      <c r="E316" s="25" t="s">
        <v>14</v>
      </c>
      <c r="F316" s="25">
        <v>121</v>
      </c>
    </row>
    <row r="317" spans="2:6" x14ac:dyDescent="0.25">
      <c r="B317" s="25" t="s">
        <v>20</v>
      </c>
      <c r="C317" s="27">
        <v>85</v>
      </c>
      <c r="E317" s="25" t="s">
        <v>14</v>
      </c>
      <c r="F317" s="25">
        <v>67</v>
      </c>
    </row>
    <row r="318" spans="2:6" x14ac:dyDescent="0.25">
      <c r="B318" s="25" t="s">
        <v>20</v>
      </c>
      <c r="C318" s="27">
        <v>3596</v>
      </c>
      <c r="E318" s="25" t="s">
        <v>14</v>
      </c>
      <c r="F318" s="25">
        <v>57</v>
      </c>
    </row>
    <row r="319" spans="2:6" x14ac:dyDescent="0.25">
      <c r="B319" s="25" t="s">
        <v>20</v>
      </c>
      <c r="C319" s="27">
        <v>244</v>
      </c>
      <c r="E319" s="25" t="s">
        <v>14</v>
      </c>
      <c r="F319" s="25">
        <v>1229</v>
      </c>
    </row>
    <row r="320" spans="2:6" x14ac:dyDescent="0.25">
      <c r="B320" s="25" t="s">
        <v>20</v>
      </c>
      <c r="C320" s="27">
        <v>5180</v>
      </c>
      <c r="E320" s="25" t="s">
        <v>14</v>
      </c>
      <c r="F320" s="25">
        <v>12</v>
      </c>
    </row>
    <row r="321" spans="2:6" x14ac:dyDescent="0.25">
      <c r="B321" s="25" t="s">
        <v>20</v>
      </c>
      <c r="C321" s="27">
        <v>589</v>
      </c>
      <c r="E321" s="25" t="s">
        <v>14</v>
      </c>
      <c r="F321" s="25">
        <v>452</v>
      </c>
    </row>
    <row r="322" spans="2:6" x14ac:dyDescent="0.25">
      <c r="B322" s="25" t="s">
        <v>20</v>
      </c>
      <c r="C322" s="27">
        <v>2725</v>
      </c>
      <c r="E322" s="25" t="s">
        <v>14</v>
      </c>
      <c r="F322" s="25">
        <v>1886</v>
      </c>
    </row>
    <row r="323" spans="2:6" x14ac:dyDescent="0.25">
      <c r="B323" s="25" t="s">
        <v>20</v>
      </c>
      <c r="C323" s="27">
        <v>300</v>
      </c>
      <c r="E323" s="25" t="s">
        <v>14</v>
      </c>
      <c r="F323" s="25">
        <v>1825</v>
      </c>
    </row>
    <row r="324" spans="2:6" x14ac:dyDescent="0.25">
      <c r="B324" s="25" t="s">
        <v>20</v>
      </c>
      <c r="C324" s="27">
        <v>144</v>
      </c>
      <c r="E324" s="25" t="s">
        <v>14</v>
      </c>
      <c r="F324" s="25">
        <v>31</v>
      </c>
    </row>
    <row r="325" spans="2:6" x14ac:dyDescent="0.25">
      <c r="B325" s="25" t="s">
        <v>20</v>
      </c>
      <c r="C325" s="27">
        <v>87</v>
      </c>
      <c r="E325" s="25" t="s">
        <v>14</v>
      </c>
      <c r="F325" s="25">
        <v>107</v>
      </c>
    </row>
    <row r="326" spans="2:6" x14ac:dyDescent="0.25">
      <c r="B326" s="25" t="s">
        <v>20</v>
      </c>
      <c r="C326" s="27">
        <v>3116</v>
      </c>
      <c r="E326" s="25" t="s">
        <v>14</v>
      </c>
      <c r="F326" s="25">
        <v>27</v>
      </c>
    </row>
    <row r="327" spans="2:6" x14ac:dyDescent="0.25">
      <c r="B327" s="25" t="s">
        <v>20</v>
      </c>
      <c r="C327" s="27">
        <v>909</v>
      </c>
      <c r="E327" s="25" t="s">
        <v>14</v>
      </c>
      <c r="F327" s="25">
        <v>1221</v>
      </c>
    </row>
    <row r="328" spans="2:6" x14ac:dyDescent="0.25">
      <c r="B328" s="25" t="s">
        <v>20</v>
      </c>
      <c r="C328" s="27">
        <v>1613</v>
      </c>
      <c r="E328" s="25" t="s">
        <v>14</v>
      </c>
      <c r="F328" s="25">
        <v>1</v>
      </c>
    </row>
    <row r="329" spans="2:6" x14ac:dyDescent="0.25">
      <c r="B329" s="25" t="s">
        <v>20</v>
      </c>
      <c r="C329" s="27">
        <v>136</v>
      </c>
      <c r="E329" s="25" t="s">
        <v>14</v>
      </c>
      <c r="F329" s="25">
        <v>16</v>
      </c>
    </row>
    <row r="330" spans="2:6" x14ac:dyDescent="0.25">
      <c r="B330" s="25" t="s">
        <v>20</v>
      </c>
      <c r="C330" s="27">
        <v>130</v>
      </c>
      <c r="E330" s="25" t="s">
        <v>14</v>
      </c>
      <c r="F330" s="25">
        <v>41</v>
      </c>
    </row>
    <row r="331" spans="2:6" x14ac:dyDescent="0.25">
      <c r="B331" s="25" t="s">
        <v>20</v>
      </c>
      <c r="C331" s="27">
        <v>102</v>
      </c>
      <c r="E331" s="25" t="s">
        <v>14</v>
      </c>
      <c r="F331" s="25">
        <v>523</v>
      </c>
    </row>
    <row r="332" spans="2:6" x14ac:dyDescent="0.25">
      <c r="B332" s="25" t="s">
        <v>20</v>
      </c>
      <c r="C332" s="27">
        <v>4006</v>
      </c>
      <c r="E332" s="25" t="s">
        <v>14</v>
      </c>
      <c r="F332" s="25">
        <v>141</v>
      </c>
    </row>
    <row r="333" spans="2:6" x14ac:dyDescent="0.25">
      <c r="B333" s="25" t="s">
        <v>20</v>
      </c>
      <c r="C333" s="27">
        <v>1629</v>
      </c>
      <c r="E333" s="25" t="s">
        <v>14</v>
      </c>
      <c r="F333" s="25">
        <v>52</v>
      </c>
    </row>
    <row r="334" spans="2:6" x14ac:dyDescent="0.25">
      <c r="B334" s="25" t="s">
        <v>20</v>
      </c>
      <c r="C334" s="27">
        <v>2188</v>
      </c>
      <c r="E334" s="25" t="s">
        <v>14</v>
      </c>
      <c r="F334" s="25">
        <v>225</v>
      </c>
    </row>
    <row r="335" spans="2:6" x14ac:dyDescent="0.25">
      <c r="B335" s="25" t="s">
        <v>20</v>
      </c>
      <c r="C335" s="27">
        <v>2409</v>
      </c>
      <c r="E335" s="25" t="s">
        <v>14</v>
      </c>
      <c r="F335" s="25">
        <v>38</v>
      </c>
    </row>
    <row r="336" spans="2:6" x14ac:dyDescent="0.25">
      <c r="B336" s="25" t="s">
        <v>20</v>
      </c>
      <c r="C336" s="27">
        <v>194</v>
      </c>
      <c r="E336" s="25" t="s">
        <v>14</v>
      </c>
      <c r="F336" s="25">
        <v>15</v>
      </c>
    </row>
    <row r="337" spans="2:6" x14ac:dyDescent="0.25">
      <c r="B337" s="25" t="s">
        <v>20</v>
      </c>
      <c r="C337" s="27">
        <v>1140</v>
      </c>
      <c r="E337" s="25" t="s">
        <v>14</v>
      </c>
      <c r="F337" s="25">
        <v>37</v>
      </c>
    </row>
    <row r="338" spans="2:6" x14ac:dyDescent="0.25">
      <c r="B338" s="25" t="s">
        <v>20</v>
      </c>
      <c r="C338" s="27">
        <v>102</v>
      </c>
      <c r="E338" s="25" t="s">
        <v>14</v>
      </c>
      <c r="F338" s="25">
        <v>112</v>
      </c>
    </row>
    <row r="339" spans="2:6" x14ac:dyDescent="0.25">
      <c r="B339" s="25" t="s">
        <v>20</v>
      </c>
      <c r="C339" s="27">
        <v>2857</v>
      </c>
      <c r="E339" s="25" t="s">
        <v>14</v>
      </c>
      <c r="F339" s="25">
        <v>21</v>
      </c>
    </row>
    <row r="340" spans="2:6" x14ac:dyDescent="0.25">
      <c r="B340" s="25" t="s">
        <v>20</v>
      </c>
      <c r="C340" s="27">
        <v>107</v>
      </c>
      <c r="E340" s="25" t="s">
        <v>14</v>
      </c>
      <c r="F340" s="25">
        <v>67</v>
      </c>
    </row>
    <row r="341" spans="2:6" x14ac:dyDescent="0.25">
      <c r="B341" s="25" t="s">
        <v>20</v>
      </c>
      <c r="C341" s="27">
        <v>160</v>
      </c>
      <c r="E341" s="25" t="s">
        <v>14</v>
      </c>
      <c r="F341" s="25">
        <v>78</v>
      </c>
    </row>
    <row r="342" spans="2:6" x14ac:dyDescent="0.25">
      <c r="B342" s="25" t="s">
        <v>20</v>
      </c>
      <c r="C342" s="27">
        <v>2230</v>
      </c>
      <c r="E342" s="25" t="s">
        <v>14</v>
      </c>
      <c r="F342" s="25">
        <v>67</v>
      </c>
    </row>
    <row r="343" spans="2:6" x14ac:dyDescent="0.25">
      <c r="B343" s="25" t="s">
        <v>20</v>
      </c>
      <c r="C343" s="27">
        <v>316</v>
      </c>
      <c r="E343" s="25" t="s">
        <v>14</v>
      </c>
      <c r="F343" s="25">
        <v>263</v>
      </c>
    </row>
    <row r="344" spans="2:6" x14ac:dyDescent="0.25">
      <c r="B344" s="25" t="s">
        <v>20</v>
      </c>
      <c r="C344" s="27">
        <v>117</v>
      </c>
      <c r="E344" s="25" t="s">
        <v>14</v>
      </c>
      <c r="F344" s="25">
        <v>1691</v>
      </c>
    </row>
    <row r="345" spans="2:6" x14ac:dyDescent="0.25">
      <c r="B345" s="25" t="s">
        <v>20</v>
      </c>
      <c r="C345" s="27">
        <v>6406</v>
      </c>
      <c r="E345" s="25" t="s">
        <v>14</v>
      </c>
      <c r="F345" s="25">
        <v>181</v>
      </c>
    </row>
    <row r="346" spans="2:6" x14ac:dyDescent="0.25">
      <c r="B346" s="25" t="s">
        <v>20</v>
      </c>
      <c r="C346" s="27">
        <v>192</v>
      </c>
      <c r="E346" s="25" t="s">
        <v>14</v>
      </c>
      <c r="F346" s="25">
        <v>13</v>
      </c>
    </row>
    <row r="347" spans="2:6" x14ac:dyDescent="0.25">
      <c r="B347" s="25" t="s">
        <v>20</v>
      </c>
      <c r="C347" s="27">
        <v>26</v>
      </c>
      <c r="E347" s="25" t="s">
        <v>14</v>
      </c>
      <c r="F347" s="25">
        <v>1</v>
      </c>
    </row>
    <row r="348" spans="2:6" x14ac:dyDescent="0.25">
      <c r="B348" s="25" t="s">
        <v>20</v>
      </c>
      <c r="C348" s="27">
        <v>723</v>
      </c>
      <c r="E348" s="25" t="s">
        <v>14</v>
      </c>
      <c r="F348" s="25">
        <v>21</v>
      </c>
    </row>
    <row r="349" spans="2:6" x14ac:dyDescent="0.25">
      <c r="B349" s="25" t="s">
        <v>20</v>
      </c>
      <c r="C349" s="27">
        <v>170</v>
      </c>
      <c r="E349" s="25" t="s">
        <v>14</v>
      </c>
      <c r="F349" s="25">
        <v>830</v>
      </c>
    </row>
    <row r="350" spans="2:6" x14ac:dyDescent="0.25">
      <c r="B350" s="25" t="s">
        <v>20</v>
      </c>
      <c r="C350" s="27">
        <v>238</v>
      </c>
      <c r="E350" s="25" t="s">
        <v>14</v>
      </c>
      <c r="F350" s="25">
        <v>130</v>
      </c>
    </row>
    <row r="351" spans="2:6" x14ac:dyDescent="0.25">
      <c r="B351" s="25" t="s">
        <v>20</v>
      </c>
      <c r="C351" s="27">
        <v>55</v>
      </c>
      <c r="E351" s="25" t="s">
        <v>14</v>
      </c>
      <c r="F351" s="25">
        <v>55</v>
      </c>
    </row>
    <row r="352" spans="2:6" x14ac:dyDescent="0.25">
      <c r="B352" s="25" t="s">
        <v>20</v>
      </c>
      <c r="C352" s="27">
        <v>128</v>
      </c>
      <c r="E352" s="25" t="s">
        <v>14</v>
      </c>
      <c r="F352" s="25">
        <v>114</v>
      </c>
    </row>
    <row r="353" spans="2:6" x14ac:dyDescent="0.25">
      <c r="B353" s="25" t="s">
        <v>20</v>
      </c>
      <c r="C353" s="27">
        <v>2144</v>
      </c>
      <c r="E353" s="25" t="s">
        <v>14</v>
      </c>
      <c r="F353" s="25">
        <v>594</v>
      </c>
    </row>
    <row r="354" spans="2:6" x14ac:dyDescent="0.25">
      <c r="B354" s="25" t="s">
        <v>20</v>
      </c>
      <c r="C354" s="27">
        <v>2693</v>
      </c>
      <c r="E354" s="25" t="s">
        <v>14</v>
      </c>
      <c r="F354" s="25">
        <v>24</v>
      </c>
    </row>
    <row r="355" spans="2:6" x14ac:dyDescent="0.25">
      <c r="B355" s="25" t="s">
        <v>20</v>
      </c>
      <c r="C355" s="27">
        <v>432</v>
      </c>
      <c r="E355" s="25" t="s">
        <v>14</v>
      </c>
      <c r="F355" s="25">
        <v>252</v>
      </c>
    </row>
    <row r="356" spans="2:6" x14ac:dyDescent="0.25">
      <c r="B356" s="25" t="s">
        <v>20</v>
      </c>
      <c r="C356" s="27">
        <v>189</v>
      </c>
      <c r="E356" s="25" t="s">
        <v>14</v>
      </c>
      <c r="F356" s="25">
        <v>67</v>
      </c>
    </row>
    <row r="357" spans="2:6" x14ac:dyDescent="0.25">
      <c r="B357" s="25" t="s">
        <v>20</v>
      </c>
      <c r="C357" s="27">
        <v>154</v>
      </c>
      <c r="E357" s="25" t="s">
        <v>14</v>
      </c>
      <c r="F357" s="25">
        <v>742</v>
      </c>
    </row>
    <row r="358" spans="2:6" x14ac:dyDescent="0.25">
      <c r="B358" s="25" t="s">
        <v>20</v>
      </c>
      <c r="C358" s="27">
        <v>96</v>
      </c>
      <c r="E358" s="25" t="s">
        <v>14</v>
      </c>
      <c r="F358" s="25">
        <v>75</v>
      </c>
    </row>
    <row r="359" spans="2:6" x14ac:dyDescent="0.25">
      <c r="B359" s="25" t="s">
        <v>20</v>
      </c>
      <c r="C359" s="27">
        <v>3063</v>
      </c>
      <c r="E359" s="25" t="s">
        <v>14</v>
      </c>
      <c r="F359" s="25">
        <v>4405</v>
      </c>
    </row>
    <row r="360" spans="2:6" x14ac:dyDescent="0.25">
      <c r="B360" s="25" t="s">
        <v>20</v>
      </c>
      <c r="C360" s="27">
        <v>2266</v>
      </c>
      <c r="E360" s="25" t="s">
        <v>14</v>
      </c>
      <c r="F360" s="25">
        <v>92</v>
      </c>
    </row>
    <row r="361" spans="2:6" x14ac:dyDescent="0.25">
      <c r="B361" s="25" t="s">
        <v>20</v>
      </c>
      <c r="C361" s="27">
        <v>194</v>
      </c>
      <c r="E361" s="25" t="s">
        <v>14</v>
      </c>
      <c r="F361" s="25">
        <v>64</v>
      </c>
    </row>
    <row r="362" spans="2:6" x14ac:dyDescent="0.25">
      <c r="B362" s="25" t="s">
        <v>20</v>
      </c>
      <c r="C362" s="27">
        <v>129</v>
      </c>
      <c r="E362" s="25" t="s">
        <v>14</v>
      </c>
      <c r="F362" s="25">
        <v>64</v>
      </c>
    </row>
    <row r="363" spans="2:6" x14ac:dyDescent="0.25">
      <c r="B363" s="25" t="s">
        <v>20</v>
      </c>
      <c r="C363" s="27">
        <v>375</v>
      </c>
      <c r="E363" s="25" t="s">
        <v>14</v>
      </c>
      <c r="F363" s="25">
        <v>842</v>
      </c>
    </row>
    <row r="364" spans="2:6" x14ac:dyDescent="0.25">
      <c r="B364" s="25" t="s">
        <v>20</v>
      </c>
      <c r="C364" s="27">
        <v>409</v>
      </c>
      <c r="E364" s="25" t="s">
        <v>14</v>
      </c>
      <c r="F364" s="25">
        <v>112</v>
      </c>
    </row>
    <row r="365" spans="2:6" x14ac:dyDescent="0.25">
      <c r="B365" s="25" t="s">
        <v>20</v>
      </c>
      <c r="C365" s="27">
        <v>234</v>
      </c>
      <c r="E365" s="25" t="s">
        <v>14</v>
      </c>
      <c r="F365" s="25">
        <v>374</v>
      </c>
    </row>
    <row r="366" spans="2:6" x14ac:dyDescent="0.25">
      <c r="B366" s="25" t="s">
        <v>20</v>
      </c>
      <c r="C366" s="27">
        <v>3016</v>
      </c>
    </row>
    <row r="367" spans="2:6" x14ac:dyDescent="0.25">
      <c r="B367" s="25" t="s">
        <v>20</v>
      </c>
      <c r="C367" s="27">
        <v>264</v>
      </c>
    </row>
    <row r="368" spans="2:6" x14ac:dyDescent="0.25">
      <c r="B368" s="25" t="s">
        <v>20</v>
      </c>
      <c r="C368" s="27">
        <v>272</v>
      </c>
    </row>
    <row r="369" spans="2:3" x14ac:dyDescent="0.25">
      <c r="B369" s="25" t="s">
        <v>20</v>
      </c>
      <c r="C369" s="27">
        <v>419</v>
      </c>
    </row>
    <row r="370" spans="2:3" x14ac:dyDescent="0.25">
      <c r="B370" s="25" t="s">
        <v>20</v>
      </c>
      <c r="C370" s="27">
        <v>1621</v>
      </c>
    </row>
    <row r="371" spans="2:3" x14ac:dyDescent="0.25">
      <c r="B371" s="25" t="s">
        <v>20</v>
      </c>
      <c r="C371" s="27">
        <v>1101</v>
      </c>
    </row>
    <row r="372" spans="2:3" x14ac:dyDescent="0.25">
      <c r="B372" s="25" t="s">
        <v>20</v>
      </c>
      <c r="C372" s="27">
        <v>1073</v>
      </c>
    </row>
    <row r="373" spans="2:3" x14ac:dyDescent="0.25">
      <c r="B373" s="25" t="s">
        <v>20</v>
      </c>
      <c r="C373" s="27">
        <v>331</v>
      </c>
    </row>
    <row r="374" spans="2:3" x14ac:dyDescent="0.25">
      <c r="B374" s="25" t="s">
        <v>20</v>
      </c>
      <c r="C374" s="27">
        <v>1170</v>
      </c>
    </row>
    <row r="375" spans="2:3" x14ac:dyDescent="0.25">
      <c r="B375" s="25" t="s">
        <v>20</v>
      </c>
      <c r="C375" s="27">
        <v>363</v>
      </c>
    </row>
    <row r="376" spans="2:3" x14ac:dyDescent="0.25">
      <c r="B376" s="25" t="s">
        <v>20</v>
      </c>
      <c r="C376" s="27">
        <v>103</v>
      </c>
    </row>
    <row r="377" spans="2:3" x14ac:dyDescent="0.25">
      <c r="B377" s="25" t="s">
        <v>20</v>
      </c>
      <c r="C377" s="27">
        <v>147</v>
      </c>
    </row>
    <row r="378" spans="2:3" x14ac:dyDescent="0.25">
      <c r="B378" s="25" t="s">
        <v>20</v>
      </c>
      <c r="C378" s="27">
        <v>110</v>
      </c>
    </row>
    <row r="379" spans="2:3" x14ac:dyDescent="0.25">
      <c r="B379" s="25" t="s">
        <v>20</v>
      </c>
      <c r="C379" s="27">
        <v>134</v>
      </c>
    </row>
    <row r="380" spans="2:3" x14ac:dyDescent="0.25">
      <c r="B380" s="25" t="s">
        <v>20</v>
      </c>
      <c r="C380" s="27">
        <v>269</v>
      </c>
    </row>
    <row r="381" spans="2:3" x14ac:dyDescent="0.25">
      <c r="B381" s="25" t="s">
        <v>20</v>
      </c>
      <c r="C381" s="27">
        <v>175</v>
      </c>
    </row>
    <row r="382" spans="2:3" x14ac:dyDescent="0.25">
      <c r="B382" s="25" t="s">
        <v>20</v>
      </c>
      <c r="C382" s="27">
        <v>69</v>
      </c>
    </row>
    <row r="383" spans="2:3" x14ac:dyDescent="0.25">
      <c r="B383" s="25" t="s">
        <v>20</v>
      </c>
      <c r="C383" s="27">
        <v>190</v>
      </c>
    </row>
    <row r="384" spans="2:3" x14ac:dyDescent="0.25">
      <c r="B384" s="25" t="s">
        <v>20</v>
      </c>
      <c r="C384" s="27">
        <v>237</v>
      </c>
    </row>
    <row r="385" spans="2:3" x14ac:dyDescent="0.25">
      <c r="B385" s="25" t="s">
        <v>20</v>
      </c>
      <c r="C385" s="27">
        <v>196</v>
      </c>
    </row>
    <row r="386" spans="2:3" x14ac:dyDescent="0.25">
      <c r="B386" s="25" t="s">
        <v>20</v>
      </c>
      <c r="C386" s="27">
        <v>7295</v>
      </c>
    </row>
    <row r="387" spans="2:3" x14ac:dyDescent="0.25">
      <c r="B387" s="25" t="s">
        <v>20</v>
      </c>
      <c r="C387" s="27">
        <v>2893</v>
      </c>
    </row>
    <row r="388" spans="2:3" x14ac:dyDescent="0.25">
      <c r="B388" s="25" t="s">
        <v>20</v>
      </c>
      <c r="C388" s="27">
        <v>820</v>
      </c>
    </row>
    <row r="389" spans="2:3" x14ac:dyDescent="0.25">
      <c r="B389" s="25" t="s">
        <v>20</v>
      </c>
      <c r="C389" s="27">
        <v>2038</v>
      </c>
    </row>
    <row r="390" spans="2:3" x14ac:dyDescent="0.25">
      <c r="B390" s="25" t="s">
        <v>20</v>
      </c>
      <c r="C390" s="27">
        <v>116</v>
      </c>
    </row>
    <row r="391" spans="2:3" x14ac:dyDescent="0.25">
      <c r="B391" s="25" t="s">
        <v>20</v>
      </c>
      <c r="C391" s="27">
        <v>1345</v>
      </c>
    </row>
    <row r="392" spans="2:3" x14ac:dyDescent="0.25">
      <c r="B392" s="25" t="s">
        <v>20</v>
      </c>
      <c r="C392" s="27">
        <v>168</v>
      </c>
    </row>
    <row r="393" spans="2:3" x14ac:dyDescent="0.25">
      <c r="B393" s="25" t="s">
        <v>20</v>
      </c>
      <c r="C393" s="27">
        <v>137</v>
      </c>
    </row>
    <row r="394" spans="2:3" x14ac:dyDescent="0.25">
      <c r="B394" s="25" t="s">
        <v>20</v>
      </c>
      <c r="C394" s="27">
        <v>186</v>
      </c>
    </row>
    <row r="395" spans="2:3" x14ac:dyDescent="0.25">
      <c r="B395" s="25" t="s">
        <v>20</v>
      </c>
      <c r="C395" s="27">
        <v>125</v>
      </c>
    </row>
    <row r="396" spans="2:3" x14ac:dyDescent="0.25">
      <c r="B396" s="25" t="s">
        <v>20</v>
      </c>
      <c r="C396" s="27">
        <v>202</v>
      </c>
    </row>
    <row r="397" spans="2:3" x14ac:dyDescent="0.25">
      <c r="B397" s="25" t="s">
        <v>20</v>
      </c>
      <c r="C397" s="27">
        <v>103</v>
      </c>
    </row>
    <row r="398" spans="2:3" x14ac:dyDescent="0.25">
      <c r="B398" s="25" t="s">
        <v>20</v>
      </c>
      <c r="C398" s="27">
        <v>1785</v>
      </c>
    </row>
    <row r="399" spans="2:3" x14ac:dyDescent="0.25">
      <c r="B399" s="25" t="s">
        <v>20</v>
      </c>
      <c r="C399" s="27">
        <v>157</v>
      </c>
    </row>
    <row r="400" spans="2:3" x14ac:dyDescent="0.25">
      <c r="B400" s="25" t="s">
        <v>20</v>
      </c>
      <c r="C400" s="27">
        <v>555</v>
      </c>
    </row>
    <row r="401" spans="2:3" x14ac:dyDescent="0.25">
      <c r="B401" s="25" t="s">
        <v>20</v>
      </c>
      <c r="C401" s="27">
        <v>297</v>
      </c>
    </row>
    <row r="402" spans="2:3" x14ac:dyDescent="0.25">
      <c r="B402" s="25" t="s">
        <v>20</v>
      </c>
      <c r="C402" s="27">
        <v>123</v>
      </c>
    </row>
    <row r="403" spans="2:3" x14ac:dyDescent="0.25">
      <c r="B403" s="25" t="s">
        <v>20</v>
      </c>
      <c r="C403" s="27">
        <v>3036</v>
      </c>
    </row>
    <row r="404" spans="2:3" x14ac:dyDescent="0.25">
      <c r="B404" s="25" t="s">
        <v>20</v>
      </c>
      <c r="C404" s="27">
        <v>144</v>
      </c>
    </row>
    <row r="405" spans="2:3" x14ac:dyDescent="0.25">
      <c r="B405" s="25" t="s">
        <v>20</v>
      </c>
      <c r="C405" s="27">
        <v>121</v>
      </c>
    </row>
    <row r="406" spans="2:3" x14ac:dyDescent="0.25">
      <c r="B406" s="25" t="s">
        <v>20</v>
      </c>
      <c r="C406" s="27">
        <v>181</v>
      </c>
    </row>
    <row r="407" spans="2:3" x14ac:dyDescent="0.25">
      <c r="B407" s="25" t="s">
        <v>20</v>
      </c>
      <c r="C407" s="27">
        <v>122</v>
      </c>
    </row>
    <row r="408" spans="2:3" x14ac:dyDescent="0.25">
      <c r="B408" s="25" t="s">
        <v>20</v>
      </c>
      <c r="C408" s="27">
        <v>1071</v>
      </c>
    </row>
    <row r="409" spans="2:3" x14ac:dyDescent="0.25">
      <c r="B409" s="25" t="s">
        <v>20</v>
      </c>
      <c r="C409" s="27">
        <v>980</v>
      </c>
    </row>
    <row r="410" spans="2:3" x14ac:dyDescent="0.25">
      <c r="B410" s="25" t="s">
        <v>20</v>
      </c>
      <c r="C410" s="27">
        <v>536</v>
      </c>
    </row>
    <row r="411" spans="2:3" x14ac:dyDescent="0.25">
      <c r="B411" s="25" t="s">
        <v>20</v>
      </c>
      <c r="C411" s="27">
        <v>1991</v>
      </c>
    </row>
    <row r="412" spans="2:3" x14ac:dyDescent="0.25">
      <c r="B412" s="25" t="s">
        <v>20</v>
      </c>
      <c r="C412" s="27">
        <v>180</v>
      </c>
    </row>
    <row r="413" spans="2:3" x14ac:dyDescent="0.25">
      <c r="B413" s="25" t="s">
        <v>20</v>
      </c>
      <c r="C413" s="27">
        <v>130</v>
      </c>
    </row>
    <row r="414" spans="2:3" x14ac:dyDescent="0.25">
      <c r="B414" s="25" t="s">
        <v>20</v>
      </c>
      <c r="C414" s="27">
        <v>122</v>
      </c>
    </row>
    <row r="415" spans="2:3" x14ac:dyDescent="0.25">
      <c r="B415" s="25" t="s">
        <v>20</v>
      </c>
      <c r="C415" s="27">
        <v>140</v>
      </c>
    </row>
    <row r="416" spans="2:3" x14ac:dyDescent="0.25">
      <c r="B416" s="25" t="s">
        <v>20</v>
      </c>
      <c r="C416" s="27">
        <v>3388</v>
      </c>
    </row>
    <row r="417" spans="2:3" x14ac:dyDescent="0.25">
      <c r="B417" s="25" t="s">
        <v>20</v>
      </c>
      <c r="C417" s="27">
        <v>280</v>
      </c>
    </row>
    <row r="418" spans="2:3" x14ac:dyDescent="0.25">
      <c r="B418" s="25" t="s">
        <v>20</v>
      </c>
      <c r="C418" s="27">
        <v>366</v>
      </c>
    </row>
    <row r="419" spans="2:3" x14ac:dyDescent="0.25">
      <c r="B419" s="25" t="s">
        <v>20</v>
      </c>
      <c r="C419" s="27">
        <v>270</v>
      </c>
    </row>
    <row r="420" spans="2:3" x14ac:dyDescent="0.25">
      <c r="B420" s="25" t="s">
        <v>20</v>
      </c>
      <c r="C420" s="27">
        <v>137</v>
      </c>
    </row>
    <row r="421" spans="2:3" x14ac:dyDescent="0.25">
      <c r="B421" s="25" t="s">
        <v>20</v>
      </c>
      <c r="C421" s="27">
        <v>3205</v>
      </c>
    </row>
    <row r="422" spans="2:3" x14ac:dyDescent="0.25">
      <c r="B422" s="25" t="s">
        <v>20</v>
      </c>
      <c r="C422" s="27">
        <v>288</v>
      </c>
    </row>
    <row r="423" spans="2:3" x14ac:dyDescent="0.25">
      <c r="B423" s="25" t="s">
        <v>20</v>
      </c>
      <c r="C423" s="27">
        <v>148</v>
      </c>
    </row>
    <row r="424" spans="2:3" x14ac:dyDescent="0.25">
      <c r="B424" s="25" t="s">
        <v>20</v>
      </c>
      <c r="C424" s="27">
        <v>114</v>
      </c>
    </row>
    <row r="425" spans="2:3" x14ac:dyDescent="0.25">
      <c r="B425" s="25" t="s">
        <v>20</v>
      </c>
      <c r="C425" s="27">
        <v>1518</v>
      </c>
    </row>
    <row r="426" spans="2:3" x14ac:dyDescent="0.25">
      <c r="B426" s="25" t="s">
        <v>20</v>
      </c>
      <c r="C426" s="27">
        <v>166</v>
      </c>
    </row>
    <row r="427" spans="2:3" x14ac:dyDescent="0.25">
      <c r="B427" s="25" t="s">
        <v>20</v>
      </c>
      <c r="C427" s="27">
        <v>100</v>
      </c>
    </row>
    <row r="428" spans="2:3" x14ac:dyDescent="0.25">
      <c r="B428" s="25" t="s">
        <v>20</v>
      </c>
      <c r="C428" s="27">
        <v>235</v>
      </c>
    </row>
    <row r="429" spans="2:3" x14ac:dyDescent="0.25">
      <c r="B429" s="25" t="s">
        <v>20</v>
      </c>
      <c r="C429" s="27">
        <v>148</v>
      </c>
    </row>
    <row r="430" spans="2:3" x14ac:dyDescent="0.25">
      <c r="B430" s="25" t="s">
        <v>20</v>
      </c>
      <c r="C430" s="27">
        <v>198</v>
      </c>
    </row>
    <row r="431" spans="2:3" x14ac:dyDescent="0.25">
      <c r="B431" s="25" t="s">
        <v>20</v>
      </c>
      <c r="C431" s="27">
        <v>150</v>
      </c>
    </row>
    <row r="432" spans="2:3" x14ac:dyDescent="0.25">
      <c r="B432" s="25" t="s">
        <v>20</v>
      </c>
      <c r="C432" s="27">
        <v>216</v>
      </c>
    </row>
    <row r="433" spans="2:3" x14ac:dyDescent="0.25">
      <c r="B433" s="25" t="s">
        <v>20</v>
      </c>
      <c r="C433" s="27">
        <v>5139</v>
      </c>
    </row>
    <row r="434" spans="2:3" x14ac:dyDescent="0.25">
      <c r="B434" s="25" t="s">
        <v>20</v>
      </c>
      <c r="C434" s="27">
        <v>2353</v>
      </c>
    </row>
    <row r="435" spans="2:3" x14ac:dyDescent="0.25">
      <c r="B435" s="25" t="s">
        <v>20</v>
      </c>
      <c r="C435" s="27">
        <v>78</v>
      </c>
    </row>
    <row r="436" spans="2:3" x14ac:dyDescent="0.25">
      <c r="B436" s="25" t="s">
        <v>20</v>
      </c>
      <c r="C436" s="27">
        <v>174</v>
      </c>
    </row>
    <row r="437" spans="2:3" x14ac:dyDescent="0.25">
      <c r="B437" s="25" t="s">
        <v>20</v>
      </c>
      <c r="C437" s="27">
        <v>164</v>
      </c>
    </row>
    <row r="438" spans="2:3" x14ac:dyDescent="0.25">
      <c r="B438" s="25" t="s">
        <v>20</v>
      </c>
      <c r="C438" s="27">
        <v>161</v>
      </c>
    </row>
    <row r="439" spans="2:3" x14ac:dyDescent="0.25">
      <c r="B439" s="25" t="s">
        <v>20</v>
      </c>
      <c r="C439" s="27">
        <v>138</v>
      </c>
    </row>
    <row r="440" spans="2:3" x14ac:dyDescent="0.25">
      <c r="B440" s="25" t="s">
        <v>20</v>
      </c>
      <c r="C440" s="27">
        <v>3308</v>
      </c>
    </row>
    <row r="441" spans="2:3" x14ac:dyDescent="0.25">
      <c r="B441" s="25" t="s">
        <v>20</v>
      </c>
      <c r="C441" s="27">
        <v>127</v>
      </c>
    </row>
    <row r="442" spans="2:3" x14ac:dyDescent="0.25">
      <c r="B442" s="25" t="s">
        <v>20</v>
      </c>
      <c r="C442" s="27">
        <v>207</v>
      </c>
    </row>
    <row r="443" spans="2:3" x14ac:dyDescent="0.25">
      <c r="B443" s="25" t="s">
        <v>20</v>
      </c>
      <c r="C443" s="27">
        <v>181</v>
      </c>
    </row>
    <row r="444" spans="2:3" x14ac:dyDescent="0.25">
      <c r="B444" s="25" t="s">
        <v>20</v>
      </c>
      <c r="C444" s="27">
        <v>110</v>
      </c>
    </row>
    <row r="445" spans="2:3" x14ac:dyDescent="0.25">
      <c r="B445" s="25" t="s">
        <v>20</v>
      </c>
      <c r="C445" s="27">
        <v>185</v>
      </c>
    </row>
    <row r="446" spans="2:3" x14ac:dyDescent="0.25">
      <c r="B446" s="25" t="s">
        <v>20</v>
      </c>
      <c r="C446" s="27">
        <v>121</v>
      </c>
    </row>
    <row r="447" spans="2:3" x14ac:dyDescent="0.25">
      <c r="B447" s="25" t="s">
        <v>20</v>
      </c>
      <c r="C447" s="27">
        <v>106</v>
      </c>
    </row>
    <row r="448" spans="2:3" x14ac:dyDescent="0.25">
      <c r="B448" s="25" t="s">
        <v>20</v>
      </c>
      <c r="C448" s="27">
        <v>142</v>
      </c>
    </row>
    <row r="449" spans="2:3" x14ac:dyDescent="0.25">
      <c r="B449" s="25" t="s">
        <v>20</v>
      </c>
      <c r="C449" s="27">
        <v>233</v>
      </c>
    </row>
    <row r="450" spans="2:3" x14ac:dyDescent="0.25">
      <c r="B450" s="25" t="s">
        <v>20</v>
      </c>
      <c r="C450" s="27">
        <v>218</v>
      </c>
    </row>
    <row r="451" spans="2:3" x14ac:dyDescent="0.25">
      <c r="B451" s="25" t="s">
        <v>20</v>
      </c>
      <c r="C451" s="27">
        <v>76</v>
      </c>
    </row>
    <row r="452" spans="2:3" x14ac:dyDescent="0.25">
      <c r="B452" s="25" t="s">
        <v>20</v>
      </c>
      <c r="C452" s="27">
        <v>43</v>
      </c>
    </row>
    <row r="453" spans="2:3" x14ac:dyDescent="0.25">
      <c r="B453" s="25" t="s">
        <v>20</v>
      </c>
      <c r="C453" s="27">
        <v>221</v>
      </c>
    </row>
    <row r="454" spans="2:3" x14ac:dyDescent="0.25">
      <c r="B454" s="25" t="s">
        <v>20</v>
      </c>
      <c r="C454" s="27">
        <v>2805</v>
      </c>
    </row>
    <row r="455" spans="2:3" x14ac:dyDescent="0.25">
      <c r="B455" s="25" t="s">
        <v>20</v>
      </c>
      <c r="C455" s="27">
        <v>68</v>
      </c>
    </row>
    <row r="456" spans="2:3" x14ac:dyDescent="0.25">
      <c r="B456" s="25" t="s">
        <v>20</v>
      </c>
      <c r="C456" s="27">
        <v>183</v>
      </c>
    </row>
    <row r="457" spans="2:3" x14ac:dyDescent="0.25">
      <c r="B457" s="25" t="s">
        <v>20</v>
      </c>
      <c r="C457" s="27">
        <v>133</v>
      </c>
    </row>
    <row r="458" spans="2:3" x14ac:dyDescent="0.25">
      <c r="B458" s="25" t="s">
        <v>20</v>
      </c>
      <c r="C458" s="27">
        <v>2489</v>
      </c>
    </row>
    <row r="459" spans="2:3" x14ac:dyDescent="0.25">
      <c r="B459" s="25" t="s">
        <v>20</v>
      </c>
      <c r="C459" s="27">
        <v>69</v>
      </c>
    </row>
    <row r="460" spans="2:3" x14ac:dyDescent="0.25">
      <c r="B460" s="25" t="s">
        <v>20</v>
      </c>
      <c r="C460" s="27">
        <v>279</v>
      </c>
    </row>
    <row r="461" spans="2:3" x14ac:dyDescent="0.25">
      <c r="B461" s="25" t="s">
        <v>20</v>
      </c>
      <c r="C461" s="27">
        <v>210</v>
      </c>
    </row>
    <row r="462" spans="2:3" x14ac:dyDescent="0.25">
      <c r="B462" s="25" t="s">
        <v>20</v>
      </c>
      <c r="C462" s="27">
        <v>2100</v>
      </c>
    </row>
    <row r="463" spans="2:3" x14ac:dyDescent="0.25">
      <c r="B463" s="25" t="s">
        <v>20</v>
      </c>
      <c r="C463" s="27">
        <v>252</v>
      </c>
    </row>
    <row r="464" spans="2:3" x14ac:dyDescent="0.25">
      <c r="B464" s="25" t="s">
        <v>20</v>
      </c>
      <c r="C464" s="27">
        <v>1280</v>
      </c>
    </row>
    <row r="465" spans="2:3" x14ac:dyDescent="0.25">
      <c r="B465" s="25" t="s">
        <v>20</v>
      </c>
      <c r="C465" s="27">
        <v>157</v>
      </c>
    </row>
    <row r="466" spans="2:3" x14ac:dyDescent="0.25">
      <c r="B466" s="25" t="s">
        <v>20</v>
      </c>
      <c r="C466" s="27">
        <v>194</v>
      </c>
    </row>
    <row r="467" spans="2:3" x14ac:dyDescent="0.25">
      <c r="B467" s="25" t="s">
        <v>20</v>
      </c>
      <c r="C467" s="27">
        <v>82</v>
      </c>
    </row>
    <row r="468" spans="2:3" x14ac:dyDescent="0.25">
      <c r="B468" s="25" t="s">
        <v>20</v>
      </c>
      <c r="C468" s="27">
        <v>4233</v>
      </c>
    </row>
    <row r="469" spans="2:3" x14ac:dyDescent="0.25">
      <c r="B469" s="25" t="s">
        <v>20</v>
      </c>
      <c r="C469" s="27">
        <v>1297</v>
      </c>
    </row>
    <row r="470" spans="2:3" x14ac:dyDescent="0.25">
      <c r="B470" s="25" t="s">
        <v>20</v>
      </c>
      <c r="C470" s="27">
        <v>165</v>
      </c>
    </row>
    <row r="471" spans="2:3" x14ac:dyDescent="0.25">
      <c r="B471" s="25" t="s">
        <v>20</v>
      </c>
      <c r="C471" s="27">
        <v>119</v>
      </c>
    </row>
    <row r="472" spans="2:3" x14ac:dyDescent="0.25">
      <c r="B472" s="25" t="s">
        <v>20</v>
      </c>
      <c r="C472" s="27">
        <v>1797</v>
      </c>
    </row>
    <row r="473" spans="2:3" x14ac:dyDescent="0.25">
      <c r="B473" s="25" t="s">
        <v>20</v>
      </c>
      <c r="C473" s="27">
        <v>261</v>
      </c>
    </row>
    <row r="474" spans="2:3" x14ac:dyDescent="0.25">
      <c r="B474" s="25" t="s">
        <v>20</v>
      </c>
      <c r="C474" s="27">
        <v>157</v>
      </c>
    </row>
    <row r="475" spans="2:3" x14ac:dyDescent="0.25">
      <c r="B475" s="25" t="s">
        <v>20</v>
      </c>
      <c r="C475" s="27">
        <v>3533</v>
      </c>
    </row>
    <row r="476" spans="2:3" x14ac:dyDescent="0.25">
      <c r="B476" s="25" t="s">
        <v>20</v>
      </c>
      <c r="C476" s="27">
        <v>155</v>
      </c>
    </row>
    <row r="477" spans="2:3" x14ac:dyDescent="0.25">
      <c r="B477" s="25" t="s">
        <v>20</v>
      </c>
      <c r="C477" s="27">
        <v>132</v>
      </c>
    </row>
    <row r="478" spans="2:3" x14ac:dyDescent="0.25">
      <c r="B478" s="25" t="s">
        <v>20</v>
      </c>
      <c r="C478" s="27">
        <v>1354</v>
      </c>
    </row>
    <row r="479" spans="2:3" x14ac:dyDescent="0.25">
      <c r="B479" s="25" t="s">
        <v>20</v>
      </c>
      <c r="C479" s="27">
        <v>48</v>
      </c>
    </row>
    <row r="480" spans="2:3" x14ac:dyDescent="0.25">
      <c r="B480" s="25" t="s">
        <v>20</v>
      </c>
      <c r="C480" s="27">
        <v>110</v>
      </c>
    </row>
    <row r="481" spans="2:3" x14ac:dyDescent="0.25">
      <c r="B481" s="25" t="s">
        <v>20</v>
      </c>
      <c r="C481" s="27">
        <v>172</v>
      </c>
    </row>
    <row r="482" spans="2:3" x14ac:dyDescent="0.25">
      <c r="B482" s="25" t="s">
        <v>20</v>
      </c>
      <c r="C482" s="27">
        <v>307</v>
      </c>
    </row>
    <row r="483" spans="2:3" x14ac:dyDescent="0.25">
      <c r="B483" s="25" t="s">
        <v>20</v>
      </c>
      <c r="C483" s="27">
        <v>160</v>
      </c>
    </row>
    <row r="484" spans="2:3" x14ac:dyDescent="0.25">
      <c r="B484" s="25" t="s">
        <v>20</v>
      </c>
      <c r="C484" s="27">
        <v>1467</v>
      </c>
    </row>
    <row r="485" spans="2:3" x14ac:dyDescent="0.25">
      <c r="B485" s="25" t="s">
        <v>20</v>
      </c>
      <c r="C485" s="27">
        <v>2662</v>
      </c>
    </row>
    <row r="486" spans="2:3" x14ac:dyDescent="0.25">
      <c r="B486" s="25" t="s">
        <v>20</v>
      </c>
      <c r="C486" s="27">
        <v>452</v>
      </c>
    </row>
    <row r="487" spans="2:3" x14ac:dyDescent="0.25">
      <c r="B487" s="25" t="s">
        <v>20</v>
      </c>
      <c r="C487" s="27">
        <v>158</v>
      </c>
    </row>
    <row r="488" spans="2:3" x14ac:dyDescent="0.25">
      <c r="B488" s="25" t="s">
        <v>20</v>
      </c>
      <c r="C488" s="27">
        <v>225</v>
      </c>
    </row>
    <row r="489" spans="2:3" x14ac:dyDescent="0.25">
      <c r="B489" s="25" t="s">
        <v>20</v>
      </c>
      <c r="C489" s="27">
        <v>65</v>
      </c>
    </row>
    <row r="490" spans="2:3" x14ac:dyDescent="0.25">
      <c r="B490" s="25" t="s">
        <v>20</v>
      </c>
      <c r="C490" s="27">
        <v>163</v>
      </c>
    </row>
    <row r="491" spans="2:3" x14ac:dyDescent="0.25">
      <c r="B491" s="25" t="s">
        <v>20</v>
      </c>
      <c r="C491" s="27">
        <v>85</v>
      </c>
    </row>
    <row r="492" spans="2:3" x14ac:dyDescent="0.25">
      <c r="B492" s="25" t="s">
        <v>20</v>
      </c>
      <c r="C492" s="27">
        <v>217</v>
      </c>
    </row>
    <row r="493" spans="2:3" x14ac:dyDescent="0.25">
      <c r="B493" s="25" t="s">
        <v>20</v>
      </c>
      <c r="C493" s="27">
        <v>150</v>
      </c>
    </row>
    <row r="494" spans="2:3" x14ac:dyDescent="0.25">
      <c r="B494" s="25" t="s">
        <v>20</v>
      </c>
      <c r="C494" s="27">
        <v>3272</v>
      </c>
    </row>
    <row r="495" spans="2:3" x14ac:dyDescent="0.25">
      <c r="B495" s="25" t="s">
        <v>20</v>
      </c>
      <c r="C495" s="27">
        <v>300</v>
      </c>
    </row>
    <row r="496" spans="2:3" x14ac:dyDescent="0.25">
      <c r="B496" s="25" t="s">
        <v>20</v>
      </c>
      <c r="C496" s="27">
        <v>126</v>
      </c>
    </row>
    <row r="497" spans="2:3" x14ac:dyDescent="0.25">
      <c r="B497" s="25" t="s">
        <v>20</v>
      </c>
      <c r="C497" s="27">
        <v>2320</v>
      </c>
    </row>
    <row r="498" spans="2:3" x14ac:dyDescent="0.25">
      <c r="B498" s="25" t="s">
        <v>20</v>
      </c>
      <c r="C498" s="27">
        <v>81</v>
      </c>
    </row>
    <row r="499" spans="2:3" x14ac:dyDescent="0.25">
      <c r="B499" s="25" t="s">
        <v>20</v>
      </c>
      <c r="C499" s="27">
        <v>1887</v>
      </c>
    </row>
    <row r="500" spans="2:3" x14ac:dyDescent="0.25">
      <c r="B500" s="25" t="s">
        <v>20</v>
      </c>
      <c r="C500" s="27">
        <v>4358</v>
      </c>
    </row>
    <row r="501" spans="2:3" x14ac:dyDescent="0.25">
      <c r="B501" s="25" t="s">
        <v>20</v>
      </c>
      <c r="C501" s="27">
        <v>53</v>
      </c>
    </row>
    <row r="502" spans="2:3" x14ac:dyDescent="0.25">
      <c r="B502" s="25" t="s">
        <v>20</v>
      </c>
      <c r="C502" s="27">
        <v>2414</v>
      </c>
    </row>
    <row r="503" spans="2:3" x14ac:dyDescent="0.25">
      <c r="B503" s="25" t="s">
        <v>20</v>
      </c>
      <c r="C503" s="27">
        <v>80</v>
      </c>
    </row>
    <row r="504" spans="2:3" x14ac:dyDescent="0.25">
      <c r="B504" s="25" t="s">
        <v>20</v>
      </c>
      <c r="C504" s="27">
        <v>193</v>
      </c>
    </row>
    <row r="505" spans="2:3" x14ac:dyDescent="0.25">
      <c r="B505" s="25" t="s">
        <v>20</v>
      </c>
      <c r="C505" s="27">
        <v>52</v>
      </c>
    </row>
    <row r="506" spans="2:3" x14ac:dyDescent="0.25">
      <c r="B506" s="25" t="s">
        <v>20</v>
      </c>
      <c r="C506" s="27">
        <v>290</v>
      </c>
    </row>
    <row r="507" spans="2:3" x14ac:dyDescent="0.25">
      <c r="B507" s="25" t="s">
        <v>20</v>
      </c>
      <c r="C507" s="27">
        <v>122</v>
      </c>
    </row>
    <row r="508" spans="2:3" x14ac:dyDescent="0.25">
      <c r="B508" s="25" t="s">
        <v>20</v>
      </c>
      <c r="C508" s="27">
        <v>1470</v>
      </c>
    </row>
    <row r="509" spans="2:3" x14ac:dyDescent="0.25">
      <c r="B509" s="25" t="s">
        <v>20</v>
      </c>
      <c r="C509" s="27">
        <v>165</v>
      </c>
    </row>
    <row r="510" spans="2:3" x14ac:dyDescent="0.25">
      <c r="B510" s="25" t="s">
        <v>20</v>
      </c>
      <c r="C510" s="27">
        <v>182</v>
      </c>
    </row>
    <row r="511" spans="2:3" x14ac:dyDescent="0.25">
      <c r="B511" s="25" t="s">
        <v>20</v>
      </c>
      <c r="C511" s="27">
        <v>199</v>
      </c>
    </row>
    <row r="512" spans="2:3" x14ac:dyDescent="0.25">
      <c r="B512" s="25" t="s">
        <v>20</v>
      </c>
      <c r="C512" s="27">
        <v>56</v>
      </c>
    </row>
    <row r="513" spans="2:3" x14ac:dyDescent="0.25">
      <c r="B513" s="25" t="s">
        <v>20</v>
      </c>
      <c r="C513" s="27">
        <v>1460</v>
      </c>
    </row>
    <row r="514" spans="2:3" x14ac:dyDescent="0.25">
      <c r="B514" s="25" t="s">
        <v>20</v>
      </c>
      <c r="C514" s="27">
        <v>123</v>
      </c>
    </row>
    <row r="515" spans="2:3" x14ac:dyDescent="0.25">
      <c r="B515" s="25" t="s">
        <v>20</v>
      </c>
      <c r="C515" s="27">
        <v>159</v>
      </c>
    </row>
    <row r="516" spans="2:3" x14ac:dyDescent="0.25">
      <c r="B516" s="25" t="s">
        <v>20</v>
      </c>
      <c r="C516" s="27">
        <v>110</v>
      </c>
    </row>
    <row r="517" spans="2:3" x14ac:dyDescent="0.25">
      <c r="B517" s="25" t="s">
        <v>20</v>
      </c>
      <c r="C517" s="27">
        <v>236</v>
      </c>
    </row>
    <row r="518" spans="2:3" x14ac:dyDescent="0.25">
      <c r="B518" s="25" t="s">
        <v>20</v>
      </c>
      <c r="C518" s="27">
        <v>191</v>
      </c>
    </row>
    <row r="519" spans="2:3" x14ac:dyDescent="0.25">
      <c r="B519" s="25" t="s">
        <v>20</v>
      </c>
      <c r="C519" s="27">
        <v>3934</v>
      </c>
    </row>
    <row r="520" spans="2:3" x14ac:dyDescent="0.25">
      <c r="B520" s="25" t="s">
        <v>20</v>
      </c>
      <c r="C520" s="27">
        <v>80</v>
      </c>
    </row>
    <row r="521" spans="2:3" x14ac:dyDescent="0.25">
      <c r="B521" s="25" t="s">
        <v>20</v>
      </c>
      <c r="C521" s="27">
        <v>462</v>
      </c>
    </row>
    <row r="522" spans="2:3" x14ac:dyDescent="0.25">
      <c r="B522" s="25" t="s">
        <v>20</v>
      </c>
      <c r="C522" s="27">
        <v>179</v>
      </c>
    </row>
    <row r="523" spans="2:3" x14ac:dyDescent="0.25">
      <c r="B523" s="25" t="s">
        <v>20</v>
      </c>
      <c r="C523" s="27">
        <v>1866</v>
      </c>
    </row>
    <row r="524" spans="2:3" x14ac:dyDescent="0.25">
      <c r="B524" s="25" t="s">
        <v>20</v>
      </c>
      <c r="C524" s="27">
        <v>156</v>
      </c>
    </row>
    <row r="525" spans="2:3" x14ac:dyDescent="0.25">
      <c r="B525" s="25" t="s">
        <v>20</v>
      </c>
      <c r="C525" s="27">
        <v>255</v>
      </c>
    </row>
    <row r="526" spans="2:3" x14ac:dyDescent="0.25">
      <c r="B526" s="25" t="s">
        <v>20</v>
      </c>
      <c r="C526" s="27">
        <v>2261</v>
      </c>
    </row>
    <row r="527" spans="2:3" x14ac:dyDescent="0.25">
      <c r="B527" s="25" t="s">
        <v>20</v>
      </c>
      <c r="C527" s="27">
        <v>40</v>
      </c>
    </row>
    <row r="528" spans="2:3" x14ac:dyDescent="0.25">
      <c r="B528" s="25" t="s">
        <v>20</v>
      </c>
      <c r="C528" s="27">
        <v>2289</v>
      </c>
    </row>
    <row r="529" spans="2:3" x14ac:dyDescent="0.25">
      <c r="B529" s="25" t="s">
        <v>20</v>
      </c>
      <c r="C529" s="27">
        <v>65</v>
      </c>
    </row>
    <row r="530" spans="2:3" x14ac:dyDescent="0.25">
      <c r="B530" s="25" t="s">
        <v>20</v>
      </c>
      <c r="C530" s="27">
        <v>3777</v>
      </c>
    </row>
    <row r="531" spans="2:3" x14ac:dyDescent="0.25">
      <c r="B531" s="25" t="s">
        <v>20</v>
      </c>
      <c r="C531" s="27">
        <v>184</v>
      </c>
    </row>
    <row r="532" spans="2:3" x14ac:dyDescent="0.25">
      <c r="B532" s="25" t="s">
        <v>20</v>
      </c>
      <c r="C532" s="27">
        <v>85</v>
      </c>
    </row>
    <row r="533" spans="2:3" x14ac:dyDescent="0.25">
      <c r="B533" s="25" t="s">
        <v>20</v>
      </c>
      <c r="C533" s="27">
        <v>144</v>
      </c>
    </row>
    <row r="534" spans="2:3" x14ac:dyDescent="0.25">
      <c r="B534" s="25" t="s">
        <v>20</v>
      </c>
      <c r="C534" s="27">
        <v>1902</v>
      </c>
    </row>
    <row r="535" spans="2:3" x14ac:dyDescent="0.25">
      <c r="B535" s="25" t="s">
        <v>20</v>
      </c>
      <c r="C535" s="27">
        <v>105</v>
      </c>
    </row>
    <row r="536" spans="2:3" x14ac:dyDescent="0.25">
      <c r="B536" s="25" t="s">
        <v>20</v>
      </c>
      <c r="C536" s="27">
        <v>132</v>
      </c>
    </row>
    <row r="537" spans="2:3" x14ac:dyDescent="0.25">
      <c r="B537" s="25" t="s">
        <v>20</v>
      </c>
      <c r="C537" s="27">
        <v>96</v>
      </c>
    </row>
    <row r="538" spans="2:3" x14ac:dyDescent="0.25">
      <c r="B538" s="25" t="s">
        <v>20</v>
      </c>
      <c r="C538" s="27">
        <v>114</v>
      </c>
    </row>
    <row r="539" spans="2:3" x14ac:dyDescent="0.25">
      <c r="B539" s="25" t="s">
        <v>20</v>
      </c>
      <c r="C539" s="27">
        <v>203</v>
      </c>
    </row>
    <row r="540" spans="2:3" x14ac:dyDescent="0.25">
      <c r="B540" s="25" t="s">
        <v>20</v>
      </c>
      <c r="C540" s="27">
        <v>1559</v>
      </c>
    </row>
    <row r="541" spans="2:3" x14ac:dyDescent="0.25">
      <c r="B541" s="25" t="s">
        <v>20</v>
      </c>
      <c r="C541" s="27">
        <v>1548</v>
      </c>
    </row>
    <row r="542" spans="2:3" x14ac:dyDescent="0.25">
      <c r="B542" s="25" t="s">
        <v>20</v>
      </c>
      <c r="C542" s="27">
        <v>80</v>
      </c>
    </row>
    <row r="543" spans="2:3" x14ac:dyDescent="0.25">
      <c r="B543" s="25" t="s">
        <v>20</v>
      </c>
      <c r="C543" s="27">
        <v>131</v>
      </c>
    </row>
    <row r="544" spans="2:3" x14ac:dyDescent="0.25">
      <c r="B544" s="25" t="s">
        <v>20</v>
      </c>
      <c r="C544" s="27">
        <v>112</v>
      </c>
    </row>
    <row r="545" spans="2:3" x14ac:dyDescent="0.25">
      <c r="B545" s="25" t="s">
        <v>20</v>
      </c>
      <c r="C545" s="27">
        <v>155</v>
      </c>
    </row>
    <row r="546" spans="2:3" x14ac:dyDescent="0.25">
      <c r="B546" s="25" t="s">
        <v>20</v>
      </c>
      <c r="C546" s="27">
        <v>266</v>
      </c>
    </row>
    <row r="547" spans="2:3" x14ac:dyDescent="0.25">
      <c r="B547" s="25" t="s">
        <v>20</v>
      </c>
      <c r="C547" s="27">
        <v>155</v>
      </c>
    </row>
    <row r="548" spans="2:3" x14ac:dyDescent="0.25">
      <c r="B548" s="25" t="s">
        <v>20</v>
      </c>
      <c r="C548" s="27">
        <v>207</v>
      </c>
    </row>
    <row r="549" spans="2:3" x14ac:dyDescent="0.25">
      <c r="B549" s="25" t="s">
        <v>20</v>
      </c>
      <c r="C549" s="27">
        <v>245</v>
      </c>
    </row>
    <row r="550" spans="2:3" x14ac:dyDescent="0.25">
      <c r="B550" s="25" t="s">
        <v>20</v>
      </c>
      <c r="C550" s="27">
        <v>1573</v>
      </c>
    </row>
    <row r="551" spans="2:3" x14ac:dyDescent="0.25">
      <c r="B551" s="25" t="s">
        <v>20</v>
      </c>
      <c r="C551" s="27">
        <v>114</v>
      </c>
    </row>
    <row r="552" spans="2:3" x14ac:dyDescent="0.25">
      <c r="B552" s="25" t="s">
        <v>20</v>
      </c>
      <c r="C552" s="27">
        <v>93</v>
      </c>
    </row>
    <row r="553" spans="2:3" x14ac:dyDescent="0.25">
      <c r="B553" s="25" t="s">
        <v>20</v>
      </c>
      <c r="C553" s="27">
        <v>1681</v>
      </c>
    </row>
    <row r="554" spans="2:3" x14ac:dyDescent="0.25">
      <c r="B554" s="25" t="s">
        <v>20</v>
      </c>
      <c r="C554" s="27">
        <v>32</v>
      </c>
    </row>
    <row r="555" spans="2:3" x14ac:dyDescent="0.25">
      <c r="B555" s="25" t="s">
        <v>20</v>
      </c>
      <c r="C555" s="27">
        <v>135</v>
      </c>
    </row>
    <row r="556" spans="2:3" x14ac:dyDescent="0.25">
      <c r="B556" s="25" t="s">
        <v>20</v>
      </c>
      <c r="C556" s="27">
        <v>140</v>
      </c>
    </row>
    <row r="557" spans="2:3" x14ac:dyDescent="0.25">
      <c r="B557" s="25" t="s">
        <v>20</v>
      </c>
      <c r="C557" s="27">
        <v>92</v>
      </c>
    </row>
    <row r="558" spans="2:3" x14ac:dyDescent="0.25">
      <c r="B558" s="25" t="s">
        <v>20</v>
      </c>
      <c r="C558" s="27">
        <v>1015</v>
      </c>
    </row>
    <row r="559" spans="2:3" x14ac:dyDescent="0.25">
      <c r="B559" s="25" t="s">
        <v>20</v>
      </c>
      <c r="C559" s="27">
        <v>323</v>
      </c>
    </row>
    <row r="560" spans="2:3" x14ac:dyDescent="0.25">
      <c r="B560" s="25" t="s">
        <v>20</v>
      </c>
      <c r="C560" s="27">
        <v>2326</v>
      </c>
    </row>
    <row r="561" spans="2:3" x14ac:dyDescent="0.25">
      <c r="B561" s="25" t="s">
        <v>20</v>
      </c>
      <c r="C561" s="27">
        <v>381</v>
      </c>
    </row>
    <row r="562" spans="2:3" x14ac:dyDescent="0.25">
      <c r="B562" s="25" t="s">
        <v>20</v>
      </c>
      <c r="C562" s="27">
        <v>480</v>
      </c>
    </row>
    <row r="563" spans="2:3" x14ac:dyDescent="0.25">
      <c r="B563" s="25" t="s">
        <v>20</v>
      </c>
      <c r="C563" s="27">
        <v>226</v>
      </c>
    </row>
    <row r="564" spans="2:3" x14ac:dyDescent="0.25">
      <c r="B564" s="25" t="s">
        <v>20</v>
      </c>
      <c r="C564" s="27">
        <v>241</v>
      </c>
    </row>
    <row r="565" spans="2:3" x14ac:dyDescent="0.25">
      <c r="B565" s="25" t="s">
        <v>20</v>
      </c>
      <c r="C565" s="27">
        <v>132</v>
      </c>
    </row>
    <row r="566" spans="2:3" x14ac:dyDescent="0.25">
      <c r="B566" s="25" t="s">
        <v>20</v>
      </c>
      <c r="C566" s="27">
        <v>2043</v>
      </c>
    </row>
    <row r="608" spans="5:5" x14ac:dyDescent="0.25">
      <c r="E608" s="10"/>
    </row>
    <row r="609" spans="5:5" x14ac:dyDescent="0.25">
      <c r="E609" s="13"/>
    </row>
    <row r="610" spans="5:5" x14ac:dyDescent="0.25">
      <c r="E610" s="13"/>
    </row>
    <row r="611" spans="5:5" x14ac:dyDescent="0.25">
      <c r="E611" s="13"/>
    </row>
    <row r="612" spans="5:5" x14ac:dyDescent="0.25">
      <c r="E612" s="13"/>
    </row>
    <row r="613" spans="5:5" x14ac:dyDescent="0.25">
      <c r="E613" s="13"/>
    </row>
    <row r="614" spans="5:5" x14ac:dyDescent="0.25">
      <c r="E614" s="13"/>
    </row>
    <row r="615" spans="5:5" x14ac:dyDescent="0.25">
      <c r="E615" s="13"/>
    </row>
    <row r="616" spans="5:5" x14ac:dyDescent="0.25">
      <c r="E616" s="13"/>
    </row>
    <row r="617" spans="5:5" x14ac:dyDescent="0.25">
      <c r="E617" s="13"/>
    </row>
    <row r="618" spans="5:5" x14ac:dyDescent="0.25">
      <c r="E618" s="13"/>
    </row>
    <row r="619" spans="5:5" x14ac:dyDescent="0.25">
      <c r="E619" s="13"/>
    </row>
    <row r="620" spans="5:5" x14ac:dyDescent="0.25">
      <c r="E620" s="13"/>
    </row>
    <row r="621" spans="5:5" x14ac:dyDescent="0.25">
      <c r="E621" s="13"/>
    </row>
    <row r="622" spans="5:5" x14ac:dyDescent="0.25">
      <c r="E622" s="13"/>
    </row>
    <row r="623" spans="5:5" x14ac:dyDescent="0.25">
      <c r="E623" s="13"/>
    </row>
    <row r="624" spans="5:5" x14ac:dyDescent="0.25">
      <c r="E624" s="13"/>
    </row>
    <row r="625" spans="5:5" x14ac:dyDescent="0.25">
      <c r="E625" s="16"/>
    </row>
    <row r="809" spans="2:2" x14ac:dyDescent="0.25">
      <c r="B809" s="10"/>
    </row>
    <row r="810" spans="2:2" x14ac:dyDescent="0.25">
      <c r="B810" s="13"/>
    </row>
    <row r="811" spans="2:2" x14ac:dyDescent="0.25">
      <c r="B811" s="13"/>
    </row>
    <row r="812" spans="2:2" x14ac:dyDescent="0.25">
      <c r="B812" s="13"/>
    </row>
    <row r="813" spans="2:2" x14ac:dyDescent="0.25">
      <c r="B813" s="13"/>
    </row>
    <row r="814" spans="2:2" x14ac:dyDescent="0.25">
      <c r="B814" s="13"/>
    </row>
    <row r="815" spans="2:2" x14ac:dyDescent="0.25">
      <c r="B815" s="13"/>
    </row>
    <row r="816" spans="2:2" x14ac:dyDescent="0.25">
      <c r="B816" s="13"/>
    </row>
    <row r="817" spans="2:2" x14ac:dyDescent="0.25">
      <c r="B817" s="13"/>
    </row>
    <row r="818" spans="2:2" x14ac:dyDescent="0.25">
      <c r="B818" s="13"/>
    </row>
    <row r="819" spans="2:2" x14ac:dyDescent="0.25">
      <c r="B819" s="13"/>
    </row>
    <row r="820" spans="2:2" x14ac:dyDescent="0.25">
      <c r="B820" s="13"/>
    </row>
    <row r="821" spans="2:2" x14ac:dyDescent="0.25">
      <c r="B821" s="13"/>
    </row>
    <row r="822" spans="2:2" x14ac:dyDescent="0.25">
      <c r="B822" s="13"/>
    </row>
    <row r="823" spans="2:2" x14ac:dyDescent="0.25">
      <c r="B823" s="13"/>
    </row>
    <row r="824" spans="2:2" x14ac:dyDescent="0.25">
      <c r="B824" s="13"/>
    </row>
    <row r="825" spans="2:2" x14ac:dyDescent="0.25">
      <c r="B825" s="13"/>
    </row>
    <row r="826" spans="2:2" x14ac:dyDescent="0.25">
      <c r="B826" s="16"/>
    </row>
    <row r="851" spans="7:7" x14ac:dyDescent="0.25">
      <c r="G851" s="41" t="s">
        <v>2145</v>
      </c>
    </row>
  </sheetData>
  <mergeCells count="3">
    <mergeCell ref="H2:I2"/>
    <mergeCell ref="H10:I10"/>
    <mergeCell ref="K1:N1"/>
  </mergeCells>
  <conditionalFormatting sqref="B827:B1048141 B1:B809">
    <cfRule type="containsText" dxfId="28" priority="23" operator="containsText" text="SUCCESSFUL">
      <formula>NOT(ISERROR(SEARCH("SUCCESSFUL",B1)))</formula>
    </cfRule>
    <cfRule type="containsText" dxfId="27" priority="24" operator="containsText" text="SUCCESSFUL">
      <formula>NOT(ISERROR(SEARCH("SUCCESSFUL",B1)))</formula>
    </cfRule>
    <cfRule type="cellIs" dxfId="26" priority="25" operator="equal">
      <formula>"FAILED"</formula>
    </cfRule>
    <cfRule type="cellIs" dxfId="25" priority="26" operator="equal">
      <formula>"CANCELED"</formula>
    </cfRule>
    <cfRule type="cellIs" dxfId="24" priority="27" operator="equal">
      <formula>"LIVE"</formula>
    </cfRule>
    <cfRule type="containsText" dxfId="23" priority="28" operator="containsText" text="SUCCESSFUL">
      <formula>NOT(ISERROR(SEARCH("SUCCESSFUL",B1)))</formula>
    </cfRule>
    <cfRule type="containsText" dxfId="22" priority="29" operator="containsText" text="FAILED">
      <formula>NOT(ISERROR(SEARCH("FAILED",B1)))</formula>
    </cfRule>
  </conditionalFormatting>
  <conditionalFormatting sqref="E626:E1047940 E1:E608">
    <cfRule type="containsText" dxfId="21" priority="15" operator="containsText" text="SUCCESSFUL">
      <formula>NOT(ISERROR(SEARCH("SUCCESSFUL",E1)))</formula>
    </cfRule>
    <cfRule type="containsText" dxfId="20" priority="16" operator="containsText" text="SUCCESSFUL">
      <formula>NOT(ISERROR(SEARCH("SUCCESSFUL",E1)))</formula>
    </cfRule>
    <cfRule type="cellIs" dxfId="19" priority="17" operator="equal">
      <formula>"FAILED"</formula>
    </cfRule>
    <cfRule type="cellIs" dxfId="18" priority="18" operator="equal">
      <formula>"CANCELED"</formula>
    </cfRule>
    <cfRule type="cellIs" dxfId="17" priority="19" operator="equal">
      <formula>"LIVE"</formula>
    </cfRule>
    <cfRule type="containsText" dxfId="16" priority="20" operator="containsText" text="SUCCESSFUL">
      <formula>NOT(ISERROR(SEARCH("SUCCESSFUL",E1)))</formula>
    </cfRule>
    <cfRule type="containsText" dxfId="15" priority="21" operator="containsText" text="FAILED">
      <formula>NOT(ISERROR(SEARCH("FAILED",E1)))</formula>
    </cfRule>
  </conditionalFormatting>
  <conditionalFormatting sqref="E2">
    <cfRule type="containsText" dxfId="14" priority="22" operator="containsText" text="failed">
      <formula>NOT(ISERROR(SEARCH("failed",E2)))</formula>
    </cfRule>
  </conditionalFormatting>
  <conditionalFormatting sqref="H2">
    <cfRule type="containsText" dxfId="13" priority="8" operator="containsText" text="SUCCESSFUL">
      <formula>NOT(ISERROR(SEARCH("SUCCESSFUL",H2)))</formula>
    </cfRule>
    <cfRule type="containsText" dxfId="12" priority="9" operator="containsText" text="SUCCESSFUL">
      <formula>NOT(ISERROR(SEARCH("SUCCESSFUL",H2)))</formula>
    </cfRule>
    <cfRule type="cellIs" dxfId="11" priority="10" operator="equal">
      <formula>"FAILED"</formula>
    </cfRule>
    <cfRule type="cellIs" dxfId="10" priority="11" operator="equal">
      <formula>"CANCELED"</formula>
    </cfRule>
    <cfRule type="cellIs" dxfId="9" priority="12" operator="equal">
      <formula>"LIVE"</formula>
    </cfRule>
    <cfRule type="containsText" dxfId="8" priority="13" operator="containsText" text="SUCCESSFUL">
      <formula>NOT(ISERROR(SEARCH("SUCCESSFUL",H2)))</formula>
    </cfRule>
    <cfRule type="containsText" dxfId="7" priority="14" operator="containsText" text="FAILED">
      <formula>NOT(ISERROR(SEARCH("FAILED",H2)))</formula>
    </cfRule>
  </conditionalFormatting>
  <conditionalFormatting sqref="H10">
    <cfRule type="containsText" dxfId="6" priority="1" operator="containsText" text="SUCCESSFUL">
      <formula>NOT(ISERROR(SEARCH("SUCCESSFUL",H10)))</formula>
    </cfRule>
    <cfRule type="containsText" dxfId="5" priority="2" operator="containsText" text="SUCCESSFUL">
      <formula>NOT(ISERROR(SEARCH("SUCCESSFUL",H10)))</formula>
    </cfRule>
    <cfRule type="cellIs" dxfId="4" priority="3" operator="equal">
      <formula>"FAILED"</formula>
    </cfRule>
    <cfRule type="cellIs" dxfId="3" priority="4" operator="equal">
      <formula>"CANCELED"</formula>
    </cfRule>
    <cfRule type="cellIs" dxfId="2" priority="5" operator="equal">
      <formula>"LIVE"</formula>
    </cfRule>
    <cfRule type="containsText" dxfId="1" priority="6" operator="containsText" text="SUCCESSFUL">
      <formula>NOT(ISERROR(SEARCH("SUCCESSFUL",H10)))</formula>
    </cfRule>
    <cfRule type="containsText" dxfId="0" priority="7" operator="containsText" text="FAILED">
      <formula>NOT(ISERROR(SEARCH("FAILED",H10)))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 category</vt:lpstr>
      <vt:lpstr>per date created conversion</vt:lpstr>
      <vt:lpstr>Goal 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2021-09-29T18:52:28Z</dcterms:created>
  <dcterms:modified xsi:type="dcterms:W3CDTF">2024-05-02T19:27:05Z</dcterms:modified>
</cp:coreProperties>
</file>