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80F0132D-487C-4067-8472-3CF6BB3AA721}" xr6:coauthVersionLast="45" xr6:coauthVersionMax="45" xr10:uidLastSave="{00000000-0000-0000-0000-000000000000}"/>
  <bookViews>
    <workbookView xWindow="-108" yWindow="-108" windowWidth="23256" windowHeight="12720" firstSheet="1" activeTab="5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References" sheetId="4" r:id="rId7"/>
  </sheets>
  <definedNames>
    <definedName name="_xlnm._FilterDatabase" localSheetId="0" hidden="1">'EXTERNAL WALL LOAD'!$A$88:$L$130</definedName>
    <definedName name="_xlnm._FilterDatabase" localSheetId="6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128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236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149" i="7"/>
  <c r="G150" i="7"/>
  <c r="G151" i="7"/>
  <c r="G152" i="7"/>
  <c r="G141" i="7"/>
  <c r="G142" i="7"/>
  <c r="G143" i="7"/>
  <c r="G144" i="7"/>
  <c r="G145" i="7"/>
  <c r="G146" i="7"/>
  <c r="G147" i="7"/>
  <c r="G148" i="7"/>
  <c r="G134" i="7"/>
  <c r="G135" i="7"/>
  <c r="G136" i="7"/>
  <c r="G137" i="7"/>
  <c r="G138" i="7"/>
  <c r="G139" i="7"/>
  <c r="G140" i="7"/>
  <c r="G133" i="7"/>
  <c r="D134" i="7" l="1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133" i="7"/>
  <c r="L235" i="7" l="1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7" i="7"/>
  <c r="L196" i="7"/>
  <c r="L195" i="7"/>
  <c r="L198" i="7"/>
  <c r="L194" i="7"/>
  <c r="L193" i="7"/>
  <c r="L192" i="7"/>
  <c r="L191" i="7"/>
  <c r="L190" i="7"/>
  <c r="L189" i="7"/>
  <c r="L187" i="7"/>
  <c r="L188" i="7"/>
  <c r="L186" i="7"/>
  <c r="L184" i="7"/>
  <c r="L183" i="7"/>
  <c r="L185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7" i="7"/>
  <c r="L166" i="7"/>
  <c r="L165" i="7"/>
  <c r="L164" i="7"/>
  <c r="L163" i="7"/>
  <c r="L162" i="7"/>
  <c r="L152" i="7"/>
  <c r="L161" i="7"/>
  <c r="L160" i="7"/>
  <c r="L159" i="7"/>
  <c r="L158" i="7"/>
  <c r="K158" i="7"/>
  <c r="L155" i="7"/>
  <c r="L157" i="7"/>
  <c r="L156" i="7"/>
  <c r="L153" i="7"/>
  <c r="L148" i="7"/>
  <c r="L149" i="7"/>
  <c r="L150" i="7"/>
  <c r="L154" i="7"/>
  <c r="L151" i="7"/>
  <c r="L147" i="7"/>
  <c r="K140" i="7"/>
  <c r="K143" i="7"/>
  <c r="L144" i="7"/>
  <c r="L143" i="7"/>
  <c r="L141" i="7"/>
  <c r="L140" i="7"/>
  <c r="L142" i="7"/>
  <c r="L138" i="7"/>
  <c r="L139" i="7" l="1"/>
  <c r="L136" i="7"/>
  <c r="L137" i="7"/>
  <c r="K137" i="7"/>
  <c r="L135" i="7"/>
  <c r="K134" i="7"/>
  <c r="L134" i="7"/>
  <c r="L133" i="7"/>
  <c r="K133" i="7"/>
  <c r="D27" i="7" l="1"/>
  <c r="D29" i="7"/>
  <c r="L127" i="7"/>
  <c r="D127" i="7" s="1"/>
  <c r="L126" i="7"/>
  <c r="D126" i="7" s="1"/>
  <c r="L125" i="7"/>
  <c r="D125" i="7" s="1"/>
  <c r="L124" i="7"/>
  <c r="D124" i="7" s="1"/>
  <c r="L123" i="7"/>
  <c r="D123" i="7" s="1"/>
  <c r="L122" i="7"/>
  <c r="D122" i="7" s="1"/>
  <c r="L121" i="7"/>
  <c r="D121" i="7" s="1"/>
  <c r="L120" i="7"/>
  <c r="D120" i="7" s="1"/>
  <c r="K119" i="7"/>
  <c r="L119" i="7"/>
  <c r="L118" i="7"/>
  <c r="D118" i="7" s="1"/>
  <c r="L117" i="7"/>
  <c r="D117" i="7" s="1"/>
  <c r="L116" i="7"/>
  <c r="D116" i="7" s="1"/>
  <c r="L115" i="7"/>
  <c r="D115" i="7" s="1"/>
  <c r="K114" i="7"/>
  <c r="L114" i="7"/>
  <c r="L113" i="7"/>
  <c r="D113" i="7" s="1"/>
  <c r="L112" i="7"/>
  <c r="D112" i="7" s="1"/>
  <c r="K111" i="7"/>
  <c r="L111" i="7"/>
  <c r="D111" i="7" s="1"/>
  <c r="L110" i="7"/>
  <c r="D110" i="7" s="1"/>
  <c r="L109" i="7"/>
  <c r="D109" i="7" s="1"/>
  <c r="L108" i="7"/>
  <c r="D108" i="7" s="1"/>
  <c r="L107" i="7"/>
  <c r="D107" i="7" s="1"/>
  <c r="L106" i="7"/>
  <c r="D106" i="7" s="1"/>
  <c r="L105" i="7"/>
  <c r="D105" i="7" s="1"/>
  <c r="L104" i="7"/>
  <c r="D104" i="7" s="1"/>
  <c r="L103" i="7"/>
  <c r="D103" i="7" s="1"/>
  <c r="L102" i="7"/>
  <c r="D102" i="7" s="1"/>
  <c r="L101" i="7"/>
  <c r="D101" i="7" s="1"/>
  <c r="L100" i="7"/>
  <c r="D100" i="7" s="1"/>
  <c r="L99" i="7"/>
  <c r="D99" i="7" s="1"/>
  <c r="L98" i="7"/>
  <c r="D98" i="7" s="1"/>
  <c r="L97" i="7"/>
  <c r="D97" i="7" s="1"/>
  <c r="L95" i="7"/>
  <c r="D95" i="7" s="1"/>
  <c r="L94" i="7"/>
  <c r="D94" i="7" s="1"/>
  <c r="L96" i="7"/>
  <c r="D96" i="7" s="1"/>
  <c r="L92" i="7"/>
  <c r="D92" i="7" s="1"/>
  <c r="L93" i="7"/>
  <c r="D93" i="7" s="1"/>
  <c r="L91" i="7"/>
  <c r="D91" i="7" s="1"/>
  <c r="L90" i="7"/>
  <c r="D90" i="7" s="1"/>
  <c r="L89" i="7"/>
  <c r="D89" i="7" s="1"/>
  <c r="L88" i="7"/>
  <c r="D88" i="7" s="1"/>
  <c r="L87" i="7"/>
  <c r="D87" i="7" s="1"/>
  <c r="L86" i="7"/>
  <c r="D86" i="7" s="1"/>
  <c r="L85" i="7"/>
  <c r="D85" i="7" s="1"/>
  <c r="L84" i="7"/>
  <c r="D84" i="7" s="1"/>
  <c r="L83" i="7"/>
  <c r="D83" i="7" s="1"/>
  <c r="L82" i="7"/>
  <c r="D82" i="7" s="1"/>
  <c r="L81" i="7"/>
  <c r="D81" i="7" s="1"/>
  <c r="L80" i="7"/>
  <c r="D80" i="7" s="1"/>
  <c r="L79" i="7"/>
  <c r="D79" i="7" s="1"/>
  <c r="L78" i="7"/>
  <c r="D78" i="7" s="1"/>
  <c r="L77" i="7"/>
  <c r="D77" i="7" s="1"/>
  <c r="L76" i="7"/>
  <c r="D76" i="7" s="1"/>
  <c r="L75" i="7"/>
  <c r="D75" i="7" s="1"/>
  <c r="L74" i="7"/>
  <c r="D74" i="7" s="1"/>
  <c r="L73" i="7"/>
  <c r="D73" i="7" s="1"/>
  <c r="L72" i="7"/>
  <c r="D72" i="7" s="1"/>
  <c r="L71" i="7"/>
  <c r="D71" i="7" s="1"/>
  <c r="L70" i="7"/>
  <c r="D70" i="7" s="1"/>
  <c r="L69" i="7"/>
  <c r="D69" i="7" s="1"/>
  <c r="L68" i="7"/>
  <c r="D68" i="7" s="1"/>
  <c r="L67" i="7"/>
  <c r="D67" i="7" s="1"/>
  <c r="L64" i="7"/>
  <c r="D64" i="7" s="1"/>
  <c r="L66" i="7"/>
  <c r="D66" i="7" s="1"/>
  <c r="L65" i="7"/>
  <c r="D65" i="7" s="1"/>
  <c r="L63" i="7"/>
  <c r="D63" i="7" s="1"/>
  <c r="L62" i="7"/>
  <c r="D62" i="7" s="1"/>
  <c r="L61" i="7"/>
  <c r="D61" i="7" s="1"/>
  <c r="L60" i="7"/>
  <c r="D60" i="7" s="1"/>
  <c r="L54" i="7"/>
  <c r="D54" i="7" s="1"/>
  <c r="L59" i="7"/>
  <c r="D59" i="7" s="1"/>
  <c r="L58" i="7"/>
  <c r="D58" i="7" s="1"/>
  <c r="K57" i="7"/>
  <c r="L57" i="7"/>
  <c r="L56" i="7"/>
  <c r="D56" i="7" s="1"/>
  <c r="L55" i="7"/>
  <c r="D55" i="7" s="1"/>
  <c r="L53" i="7"/>
  <c r="D53" i="7" s="1"/>
  <c r="K52" i="7"/>
  <c r="L52" i="7"/>
  <c r="K51" i="7"/>
  <c r="L51" i="7"/>
  <c r="D51" i="7" s="1"/>
  <c r="K50" i="7"/>
  <c r="L50" i="7"/>
  <c r="L49" i="7"/>
  <c r="D49" i="7" s="1"/>
  <c r="L48" i="7"/>
  <c r="D48" i="7" s="1"/>
  <c r="L47" i="7"/>
  <c r="D47" i="7" s="1"/>
  <c r="K46" i="7"/>
  <c r="L46" i="7"/>
  <c r="K45" i="7"/>
  <c r="L45" i="7"/>
  <c r="K44" i="7"/>
  <c r="L44" i="7"/>
  <c r="L43" i="7"/>
  <c r="D43" i="7" s="1"/>
  <c r="L42" i="7"/>
  <c r="D42" i="7" s="1"/>
  <c r="L41" i="7"/>
  <c r="D41" i="7" s="1"/>
  <c r="L40" i="7"/>
  <c r="D40" i="7" s="1"/>
  <c r="K39" i="7"/>
  <c r="L39" i="7"/>
  <c r="L38" i="7"/>
  <c r="D38" i="7" s="1"/>
  <c r="K37" i="7"/>
  <c r="L37" i="7"/>
  <c r="L36" i="7"/>
  <c r="D36" i="7" s="1"/>
  <c r="K35" i="7"/>
  <c r="L35" i="7"/>
  <c r="L34" i="7"/>
  <c r="D34" i="7" s="1"/>
  <c r="L33" i="7"/>
  <c r="D33" i="7" s="1"/>
  <c r="K32" i="7"/>
  <c r="L32" i="7"/>
  <c r="J32" i="7"/>
  <c r="K31" i="7"/>
  <c r="L31" i="7"/>
  <c r="L30" i="7"/>
  <c r="D30" i="7" s="1"/>
  <c r="L28" i="7"/>
  <c r="D28" i="7" s="1"/>
  <c r="K26" i="7"/>
  <c r="L26" i="7"/>
  <c r="L25" i="7"/>
  <c r="D25" i="7" s="1"/>
  <c r="K23" i="7"/>
  <c r="L24" i="7"/>
  <c r="D24" i="7" s="1"/>
  <c r="K22" i="7"/>
  <c r="L22" i="7"/>
  <c r="L23" i="7"/>
  <c r="L21" i="7"/>
  <c r="D21" i="7" s="1"/>
  <c r="L20" i="7"/>
  <c r="K20" i="7"/>
  <c r="L19" i="7"/>
  <c r="D19" i="7" s="1"/>
  <c r="L18" i="7"/>
  <c r="L17" i="7"/>
  <c r="D17" i="7" s="1"/>
  <c r="L16" i="7"/>
  <c r="D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L8" i="7"/>
  <c r="D8" i="7" s="1"/>
  <c r="L7" i="7"/>
  <c r="L6" i="7"/>
  <c r="L5" i="7"/>
  <c r="D5" i="7" s="1"/>
  <c r="L4" i="7"/>
  <c r="D4" i="7" s="1"/>
  <c r="L3" i="7"/>
  <c r="D3" i="7" s="1"/>
  <c r="D31" i="7" l="1"/>
  <c r="D22" i="7"/>
  <c r="D114" i="7"/>
  <c r="D32" i="7"/>
  <c r="D12" i="7"/>
  <c r="D18" i="7"/>
  <c r="D26" i="7"/>
  <c r="D52" i="7"/>
  <c r="D10" i="7"/>
  <c r="D11" i="7"/>
  <c r="D50" i="7"/>
  <c r="D13" i="7"/>
  <c r="D35" i="7"/>
  <c r="D44" i="7"/>
  <c r="D119" i="7"/>
  <c r="D15" i="7"/>
  <c r="D45" i="7"/>
  <c r="D6" i="7"/>
  <c r="D37" i="7"/>
  <c r="D20" i="7"/>
  <c r="D46" i="7"/>
  <c r="D39" i="7"/>
  <c r="D57" i="7"/>
  <c r="D7" i="7"/>
  <c r="D14" i="7"/>
  <c r="D23" i="7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89" i="5" l="1"/>
  <c r="G89" i="5"/>
  <c r="G90" i="5" s="1"/>
  <c r="G44" i="5"/>
  <c r="H44" i="5"/>
  <c r="H46" i="6"/>
  <c r="G127" i="5"/>
  <c r="G128" i="5" s="1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72" i="3" l="1"/>
  <c r="C233" i="3"/>
  <c r="G45" i="5"/>
  <c r="C169" i="3"/>
  <c r="H169" i="3" s="1"/>
  <c r="C181" i="3"/>
  <c r="C193" i="3"/>
  <c r="I193" i="3" s="1"/>
  <c r="C205" i="3"/>
  <c r="C217" i="3"/>
  <c r="I217" i="3" s="1"/>
  <c r="C229" i="3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12" i="3"/>
  <c r="H212" i="3"/>
  <c r="I220" i="3"/>
  <c r="H220" i="3"/>
  <c r="H228" i="3"/>
  <c r="I228" i="3"/>
  <c r="I165" i="3"/>
  <c r="I169" i="3"/>
  <c r="I173" i="3"/>
  <c r="H173" i="3"/>
  <c r="I177" i="3"/>
  <c r="H177" i="3"/>
  <c r="I181" i="3"/>
  <c r="H181" i="3"/>
  <c r="I185" i="3"/>
  <c r="H185" i="3"/>
  <c r="I205" i="3"/>
  <c r="H205" i="3"/>
  <c r="I209" i="3"/>
  <c r="H209" i="3"/>
  <c r="I213" i="3"/>
  <c r="H213" i="3"/>
  <c r="I225" i="3"/>
  <c r="I229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01" i="3" l="1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J57" i="2" s="1"/>
  <c r="G57" i="2"/>
  <c r="K56" i="2"/>
  <c r="H56" i="2"/>
  <c r="G56" i="2"/>
  <c r="K55" i="2"/>
  <c r="H55" i="2"/>
  <c r="J55" i="2" s="1"/>
  <c r="G55" i="2"/>
  <c r="K54" i="2"/>
  <c r="H54" i="2"/>
  <c r="G54" i="2"/>
  <c r="K53" i="2"/>
  <c r="H53" i="2"/>
  <c r="G53" i="2"/>
  <c r="K52" i="2"/>
  <c r="H52" i="2"/>
  <c r="J52" i="2" s="1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K68" i="2" s="1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3" i="2" l="1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<sst xmlns="http://schemas.openxmlformats.org/spreadsheetml/2006/main" count="1465" uniqueCount="492">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</sst>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Title" xfId="2" builtinId="15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206" headerRowBorderDxfId="205" tableBorderDxfId="204" totalsRowBorderDxfId="203">
  <tableColumns count="11">
    <tableColumn id="1" xr3:uid="{00000000-0010-0000-0000-000001000000}" name="Space" dataDxfId="202"/>
    <tableColumn id="2" xr3:uid="{00000000-0010-0000-0000-000002000000}" name="Orientation" dataDxfId="201"/>
    <tableColumn id="3" xr3:uid="{00000000-0010-0000-0000-000003000000}" name="U" dataDxfId="200"/>
    <tableColumn id="4" xr3:uid="{00000000-0010-0000-0000-000004000000}" name="A(m^2)" dataDxfId="199"/>
    <tableColumn id="5" xr3:uid="{00000000-0010-0000-0000-000005000000}" name="CLTDsel" dataDxfId="198"/>
    <tableColumn id="6" xr3:uid="{00000000-0010-0000-0000-000006000000}" name="LM" dataDxfId="197"/>
    <tableColumn id="7" xr3:uid="{00000000-0010-0000-0000-000007000000}" name="k" dataDxfId="196"/>
    <tableColumn id="8" xr3:uid="{00000000-0010-0000-0000-000008000000}" name="Ti" dataDxfId="195"/>
    <tableColumn id="9" xr3:uid="{00000000-0010-0000-0000-000009000000}" name="Tave" dataDxfId="194">
      <calculatedColumnFormula>(References!T$4)-(References!T$3/2)</calculatedColumnFormula>
    </tableColumn>
    <tableColumn id="10" xr3:uid="{00000000-0010-0000-0000-00000A000000}" name="CLTD adj" dataDxfId="193">
      <calculatedColumnFormula>(E4+F4)*G4+(25-H4)+(I4-29)</calculatedColumnFormula>
    </tableColumn>
    <tableColumn id="11" xr3:uid="{00000000-0010-0000-0000-00000B000000}" name="Q(W)" dataDxfId="192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75" dataDxfId="73" headerRowBorderDxfId="74" tableBorderDxfId="72" totalsRowBorderDxfId="71">
  <tableColumns count="8">
    <tableColumn id="1" xr3:uid="{00000000-0010-0000-0900-000001000000}" name="SPACE" dataDxfId="70"/>
    <tableColumn id="2" xr3:uid="{00000000-0010-0000-0900-000002000000}" name="Equipment" dataDxfId="69"/>
    <tableColumn id="3" xr3:uid="{00000000-0010-0000-0900-000003000000}" name="WATTAGE" dataDxfId="68"/>
    <tableColumn id="4" xr3:uid="{00000000-0010-0000-0900-000004000000}" name="Cs" dataDxfId="67"/>
    <tableColumn id="5" xr3:uid="{00000000-0010-0000-0900-000005000000}" name="Cl" dataDxfId="66"/>
    <tableColumn id="6" xr3:uid="{00000000-0010-0000-0900-000006000000}" name="CLF" dataDxfId="65"/>
    <tableColumn id="7" xr3:uid="{00000000-0010-0000-0900-000007000000}" name="Qs (W)" dataDxfId="64">
      <calculatedColumnFormula>D3*C3*F3</calculatedColumnFormula>
    </tableColumn>
    <tableColumn id="8" xr3:uid="{00000000-0010-0000-0900-000008000000}" name="Ql (W)" dataDxfId="63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62" headerRowBorderDxfId="61" tableBorderDxfId="60" totalsRowBorderDxfId="59">
  <tableColumns count="8">
    <tableColumn id="1" xr3:uid="{00000000-0010-0000-0A00-000001000000}" name="SPACE" dataDxfId="58"/>
    <tableColumn id="2" xr3:uid="{00000000-0010-0000-0A00-000002000000}" name="Equipment" dataDxfId="57"/>
    <tableColumn id="3" xr3:uid="{00000000-0010-0000-0A00-000003000000}" name="Wattage" dataDxfId="56"/>
    <tableColumn id="4" xr3:uid="{00000000-0010-0000-0A00-000004000000}" name="CS" dataDxfId="55"/>
    <tableColumn id="5" xr3:uid="{00000000-0010-0000-0A00-000005000000}" name="Cl" dataDxfId="54"/>
    <tableColumn id="6" xr3:uid="{00000000-0010-0000-0A00-000006000000}" name="CLF" dataDxfId="53"/>
    <tableColumn id="7" xr3:uid="{00000000-0010-0000-0A00-000007000000}" name="Qs (W)" dataDxfId="52">
      <calculatedColumnFormula>D49*C49*F49</calculatedColumnFormula>
    </tableColumn>
    <tableColumn id="8" xr3:uid="{00000000-0010-0000-0A00-000008000000}" name="Ql (W)" dataDxfId="51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50" headerRowBorderDxfId="49" tableBorderDxfId="48" totalsRowBorderDxfId="47">
  <tableColumns count="8">
    <tableColumn id="1" xr3:uid="{00000000-0010-0000-0B00-000001000000}" name="SPACE" dataDxfId="46"/>
    <tableColumn id="2" xr3:uid="{00000000-0010-0000-0B00-000002000000}" name="Equipment" dataDxfId="45"/>
    <tableColumn id="3" xr3:uid="{00000000-0010-0000-0B00-000003000000}" name="Wattage" dataDxfId="44"/>
    <tableColumn id="4" xr3:uid="{00000000-0010-0000-0B00-000004000000}" name="Cs" dataDxfId="43"/>
    <tableColumn id="5" xr3:uid="{00000000-0010-0000-0B00-000005000000}" name="Cl" dataDxfId="42"/>
    <tableColumn id="6" xr3:uid="{00000000-0010-0000-0B00-000006000000}" name="CLF" dataDxfId="41"/>
    <tableColumn id="7" xr3:uid="{00000000-0010-0000-0B00-000007000000}" name="Qs (W)" dataDxfId="40">
      <calculatedColumnFormula>C94*D94*F94</calculatedColumnFormula>
    </tableColumn>
    <tableColumn id="8" xr3:uid="{00000000-0010-0000-0B00-000008000000}" name="Qw (W)" dataDxfId="39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38" headerRowBorderDxfId="37" tableBorderDxfId="36" totalsRowBorderDxfId="35">
  <tableColumns count="8">
    <tableColumn id="1" xr3:uid="{00000000-0010-0000-0C00-000001000000}" name="SPACE" dataDxfId="34"/>
    <tableColumn id="2" xr3:uid="{00000000-0010-0000-0C00-000002000000}" name="U" dataDxfId="33"/>
    <tableColumn id="3" xr3:uid="{00000000-0010-0000-0C00-000003000000}" name="Area (m2)" dataDxfId="32"/>
    <tableColumn id="4" xr3:uid="{00000000-0010-0000-0C00-000004000000}" name="CLTDmax" dataDxfId="31"/>
    <tableColumn id="5" xr3:uid="{00000000-0010-0000-0C00-000005000000}" name="Ti" dataDxfId="30"/>
    <tableColumn id="6" xr3:uid="{00000000-0010-0000-0C00-000006000000}" name="Tave" dataDxfId="29"/>
    <tableColumn id="7" xr3:uid="{00000000-0010-0000-0C00-000007000000}" name="CLTDadj" dataDxfId="28">
      <calculatedColumnFormula>((D4*0.75)+(25-E4)+(F4-29))*0.75</calculatedColumnFormula>
    </tableColumn>
    <tableColumn id="8" xr3:uid="{00000000-0010-0000-0C00-000008000000}" name="Q(W)" dataDxfId="27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8888AD-FAC4-4746-BE8F-8D913DF32DCA}" name="Table14" displayName="Table14" ref="A2:G127" totalsRowShown="0" headerRowDxfId="24" headerRowBorderDxfId="22" tableBorderDxfId="23" totalsRowBorderDxfId="21">
  <tableColumns count="7">
    <tableColumn id="1" xr3:uid="{4E1DC0C9-598E-4994-AFE8-B00879D35919}" name="Space" dataDxfId="20"/>
    <tableColumn id="2" xr3:uid="{71CBC0BB-288C-4671-ABD5-0DF85B6DCF16}" name="Spaces" dataDxfId="19"/>
    <tableColumn id="3" xr3:uid="{7D94CF3A-C813-4FB1-BAF7-2398EC8F7EAF}" name="U" dataDxfId="18"/>
    <tableColumn id="4" xr3:uid="{1A9AD3AF-56A6-477B-A341-CDA4879B377B}" name="A" dataDxfId="17">
      <calculatedColumnFormula>L3-K3-J3</calculatedColumnFormula>
    </tableColumn>
    <tableColumn id="5" xr3:uid="{723123A9-A1C8-464B-8910-806DBD7925B7}" name="Ti" dataDxfId="16"/>
    <tableColumn id="6" xr3:uid="{78FF601C-F441-410C-A0B2-028F9D3958AA}" name="Ti2" dataDxfId="15"/>
    <tableColumn id="7" xr3:uid="{3AEEAE33-6A48-4268-9273-8967C5C197D7}" name="Q" dataDxfId="14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31899BE-6D43-4780-B2C8-79A730E6EFFC}" name="Table15" displayName="Table15" ref="A132:G235" totalsRowShown="0" headerRowDxfId="3" headerRowBorderDxfId="12" tableBorderDxfId="13" totalsRowBorderDxfId="11">
  <tableColumns count="7">
    <tableColumn id="1" xr3:uid="{D136893A-5630-4A93-9982-52A1F74E9F17}" name="Space" dataDxfId="10"/>
    <tableColumn id="2" xr3:uid="{81FEBC66-ABFB-43F5-8B94-763B7C21CB4D}" name="Spaces" dataDxfId="9"/>
    <tableColumn id="3" xr3:uid="{DFDEFECE-726D-4C26-9029-E1CE8236BA73}" name="U" dataDxfId="8"/>
    <tableColumn id="4" xr3:uid="{B5E263B1-9D4D-4D55-ACE4-E2C849E5DB45}" name="A" dataDxfId="7">
      <calculatedColumnFormula>L133-K133-J133</calculatedColumnFormula>
    </tableColumn>
    <tableColumn id="5" xr3:uid="{43F0F934-554C-4EF7-AB82-60689E0E1F39}" name="Ti" dataDxfId="6"/>
    <tableColumn id="6" xr3:uid="{72494491-CCEB-4D63-8321-2462C0C45181}" name="Ti2" dataDxfId="5"/>
    <tableColumn id="7" xr3:uid="{0FDBDDF0-5A0E-45EB-8AAC-492770EE374D}" name="Q" dataDxfId="4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191" headerRowBorderDxfId="190" tableBorderDxfId="189" totalsRowBorderDxfId="188">
  <tableColumns count="11">
    <tableColumn id="1" xr3:uid="{00000000-0010-0000-0100-000001000000}" name="Space" dataDxfId="187"/>
    <tableColumn id="2" xr3:uid="{00000000-0010-0000-0100-000002000000}" name="Orientation" dataDxfId="186"/>
    <tableColumn id="3" xr3:uid="{00000000-0010-0000-0100-000003000000}" name="U" dataDxfId="185"/>
    <tableColumn id="4" xr3:uid="{00000000-0010-0000-0100-000004000000}" name="A(m^2)" dataDxfId="184">
      <calculatedColumnFormula>(References!C41*4)-(References!B41*1)-(References!A41*2)</calculatedColumnFormula>
    </tableColumn>
    <tableColumn id="5" xr3:uid="{00000000-0010-0000-0100-000005000000}" name="CLTDsel" dataDxfId="183">
      <calculatedColumnFormula>_xlfn.IFS(B89="E",25,B89="N",13,B89="W",33,B89="S",22)</calculatedColumnFormula>
    </tableColumn>
    <tableColumn id="6" xr3:uid="{00000000-0010-0000-0100-000006000000}" name="LM" dataDxfId="182">
      <calculatedColumnFormula>_xlfn.IFS(B89="E",-0.55,B89="N",2.22,B89="W",-0.55,B89="S",-3.88)</calculatedColumnFormula>
    </tableColumn>
    <tableColumn id="7" xr3:uid="{00000000-0010-0000-0100-000007000000}" name="k" dataDxfId="181"/>
    <tableColumn id="8" xr3:uid="{00000000-0010-0000-0100-000008000000}" name="Ti" dataDxfId="180"/>
    <tableColumn id="9" xr3:uid="{00000000-0010-0000-0100-000009000000}" name="Tave" dataDxfId="179">
      <calculatedColumnFormula>(References!T$4)-(References!T$3/2)</calculatedColumnFormula>
    </tableColumn>
    <tableColumn id="10" xr3:uid="{00000000-0010-0000-0100-00000A000000}" name="CLTD adj" dataDxfId="178">
      <calculatedColumnFormula>(E89+F89)*G89+(25-H89)+(I89-29)</calculatedColumnFormula>
    </tableColumn>
    <tableColumn id="11" xr3:uid="{00000000-0010-0000-0100-00000B000000}" name="Q(W)" dataDxfId="177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176" headerRowBorderDxfId="175" tableBorderDxfId="174" totalsRowBorderDxfId="173">
  <tableColumns count="11">
    <tableColumn id="1" xr3:uid="{00000000-0010-0000-0200-000001000000}" name="Space" dataDxfId="172"/>
    <tableColumn id="2" xr3:uid="{00000000-0010-0000-0200-000002000000}" name="Orientation" dataDxfId="171"/>
    <tableColumn id="3" xr3:uid="{00000000-0010-0000-0200-000003000000}" name="U" dataDxfId="170"/>
    <tableColumn id="4" xr3:uid="{00000000-0010-0000-0200-000004000000}" name="A(m^2)" dataDxfId="169"/>
    <tableColumn id="5" xr3:uid="{00000000-0010-0000-0200-000005000000}" name="CLTDsel" dataDxfId="168"/>
    <tableColumn id="6" xr3:uid="{00000000-0010-0000-0200-000006000000}" name="LM" dataDxfId="167"/>
    <tableColumn id="7" xr3:uid="{00000000-0010-0000-0200-000007000000}" name="k" dataDxfId="166"/>
    <tableColumn id="8" xr3:uid="{00000000-0010-0000-0200-000008000000}" name="Ti" dataDxfId="165"/>
    <tableColumn id="9" xr3:uid="{00000000-0010-0000-0200-000009000000}" name="Tave" dataDxfId="164"/>
    <tableColumn id="10" xr3:uid="{00000000-0010-0000-0200-00000A000000}" name="CLTD adj" dataDxfId="163">
      <calculatedColumnFormula>(E42+F42)*G42+(25-H42)+(I42-29)</calculatedColumnFormula>
    </tableColumn>
    <tableColumn id="11" xr3:uid="{00000000-0010-0000-0200-00000B000000}" name="Q(W)" dataDxfId="162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160" headerRowBorderDxfId="159" tableBorderDxfId="158" totalsRowBorderDxfId="157">
  <tableColumns count="11">
    <tableColumn id="1" xr3:uid="{00000000-0010-0000-0300-000001000000}" name="Space" dataDxfId="156"/>
    <tableColumn id="2" xr3:uid="{00000000-0010-0000-0300-000002000000}" name="Orientation" dataDxfId="155"/>
    <tableColumn id="3" xr3:uid="{00000000-0010-0000-0300-000003000000}" name="U" dataDxfId="154"/>
    <tableColumn id="4" xr3:uid="{00000000-0010-0000-0300-000004000000}" name="To" dataDxfId="153"/>
    <tableColumn id="5" xr3:uid="{00000000-0010-0000-0300-000005000000}" name="Ti" dataDxfId="152"/>
    <tableColumn id="6" xr3:uid="{00000000-0010-0000-0300-000006000000}" name="A(m^2)" dataDxfId="151">
      <calculatedColumnFormula>References!E5*References!F5</calculatedColumnFormula>
    </tableColumn>
    <tableColumn id="7" xr3:uid="{00000000-0010-0000-0300-000007000000}" name="SHGF" dataDxfId="150">
      <calculatedColumnFormula>_xlfn.IFS(B4="E",685,B4="N",120,B4="W",685,B4="S",230)</calculatedColumnFormula>
    </tableColumn>
    <tableColumn id="8" xr3:uid="{00000000-0010-0000-0300-000008000000}" name="SCL" dataDxfId="149">
      <calculatedColumnFormula>_xlfn.IFS(B4="E",0.8,B4="N",0.91,B4="W",0.82,B4="S",0.83)</calculatedColumnFormula>
    </tableColumn>
    <tableColumn id="9" xr3:uid="{00000000-0010-0000-0300-000009000000}" name="SC" dataDxfId="148"/>
    <tableColumn id="10" xr3:uid="{00000000-0010-0000-0300-00000A000000}" name="Qsg (W)" dataDxfId="147">
      <calculatedColumnFormula>G4*H4*F4*I4</calculatedColumnFormula>
    </tableColumn>
    <tableColumn id="11" xr3:uid="{00000000-0010-0000-0300-00000B000000}" name="Qth (W)" dataDxfId="146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145" dataDxfId="143" headerRowBorderDxfId="144" tableBorderDxfId="142" totalsRowBorderDxfId="141">
  <tableColumns count="11">
    <tableColumn id="1" xr3:uid="{00000000-0010-0000-0400-000001000000}" name="Space" dataDxfId="140"/>
    <tableColumn id="2" xr3:uid="{00000000-0010-0000-0400-000002000000}" name="Orientation" dataDxfId="139"/>
    <tableColumn id="3" xr3:uid="{00000000-0010-0000-0400-000003000000}" name="U" dataDxfId="138"/>
    <tableColumn id="4" xr3:uid="{00000000-0010-0000-0400-000004000000}" name="To" dataDxfId="137"/>
    <tableColumn id="5" xr3:uid="{00000000-0010-0000-0400-000005000000}" name="Ti" dataDxfId="136"/>
    <tableColumn id="6" xr3:uid="{00000000-0010-0000-0400-000006000000}" name="A(m^2)" dataDxfId="135">
      <calculatedColumnFormula>References!E41*References!F41</calculatedColumnFormula>
    </tableColumn>
    <tableColumn id="7" xr3:uid="{00000000-0010-0000-0400-000007000000}" name="SHGF" dataDxfId="134">
      <calculatedColumnFormula>_xlfn.IFS(B73="E",685,B73="N",120,B73="W",685,B73="S",230)</calculatedColumnFormula>
    </tableColumn>
    <tableColumn id="8" xr3:uid="{00000000-0010-0000-0400-000008000000}" name="SCL" dataDxfId="133">
      <calculatedColumnFormula>_xlfn.IFS(B73="E",0.8,B73="N",0.91,B73="W",0.82,B73="S",0.83)</calculatedColumnFormula>
    </tableColumn>
    <tableColumn id="9" xr3:uid="{00000000-0010-0000-0400-000009000000}" name="SC" dataDxfId="132"/>
    <tableColumn id="10" xr3:uid="{00000000-0010-0000-0400-00000A000000}" name="Qsg (W)" dataDxfId="131">
      <calculatedColumnFormula>G73*H73*F73*I73</calculatedColumnFormula>
    </tableColumn>
    <tableColumn id="11" xr3:uid="{00000000-0010-0000-0400-00000B000000}" name="Qth (W)" dataDxfId="130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129" headerRowBorderDxfId="128" tableBorderDxfId="127" totalsRowBorderDxfId="126">
  <tableColumns count="11">
    <tableColumn id="1" xr3:uid="{00000000-0010-0000-0500-000001000000}" name="Space" dataDxfId="125"/>
    <tableColumn id="2" xr3:uid="{00000000-0010-0000-0500-000002000000}" name="Orientation" dataDxfId="124"/>
    <tableColumn id="3" xr3:uid="{00000000-0010-0000-0500-000003000000}" name="U" dataDxfId="123"/>
    <tableColumn id="4" xr3:uid="{00000000-0010-0000-0500-000004000000}" name="To" dataDxfId="122"/>
    <tableColumn id="5" xr3:uid="{00000000-0010-0000-0500-000005000000}" name="Ti" dataDxfId="121"/>
    <tableColumn id="6" xr3:uid="{00000000-0010-0000-0500-000006000000}" name="A(m^2)" dataDxfId="120"/>
    <tableColumn id="7" xr3:uid="{00000000-0010-0000-0500-000007000000}" name="SHGF" dataDxfId="119">
      <calculatedColumnFormula>_xlfn.IFS(B39="N",120,B39="E",685,B39="S",230,B39="W",685)</calculatedColumnFormula>
    </tableColumn>
    <tableColumn id="8" xr3:uid="{00000000-0010-0000-0500-000008000000}" name="SCL" dataDxfId="118">
      <calculatedColumnFormula>_xlfn.IFS(B39="N",0.91,B39="E",0.8,B39="S",0.83,B39="W",0.82)</calculatedColumnFormula>
    </tableColumn>
    <tableColumn id="9" xr3:uid="{00000000-0010-0000-0500-000009000000}" name="SC" dataDxfId="117"/>
    <tableColumn id="10" xr3:uid="{00000000-0010-0000-0500-00000A000000}" name="Qsg (W)" dataDxfId="116">
      <calculatedColumnFormula>I39*H39*G39*F39</calculatedColumnFormula>
    </tableColumn>
    <tableColumn id="11" xr3:uid="{00000000-0010-0000-0500-00000B000000}" name="Qth (W)" dataDxfId="115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114" headerRowBorderDxfId="113" tableBorderDxfId="112" totalsRowBorderDxfId="111">
  <tableColumns count="9">
    <tableColumn id="1" xr3:uid="{00000000-0010-0000-0600-000001000000}" name="SPACE" dataDxfId="110"/>
    <tableColumn id="2" xr3:uid="{00000000-0010-0000-0600-000002000000}" name="Volume" dataDxfId="109">
      <calculatedColumnFormula>References!AB4*4</calculatedColumnFormula>
    </tableColumn>
    <tableColumn id="3" xr3:uid="{00000000-0010-0000-0600-000003000000}" name="L/s" dataDxfId="108">
      <calculatedColumnFormula>((0.15+0.01*3+0.007*(D79-E79))*B79)/3.6</calculatedColumnFormula>
    </tableColumn>
    <tableColumn id="4" xr3:uid="{00000000-0010-0000-0600-000004000000}" name="To" dataDxfId="107"/>
    <tableColumn id="5" xr3:uid="{00000000-0010-0000-0600-000005000000}" name="Ti" dataDxfId="106"/>
    <tableColumn id="6" xr3:uid="{00000000-0010-0000-0600-000006000000}" name="Wo" dataDxfId="105"/>
    <tableColumn id="7" xr3:uid="{00000000-0010-0000-0600-000007000000}" name="Wi" dataDxfId="104">
      <calculatedColumnFormula>_xlfn.IFS(E79=22.5,0.00848061,E79=22,0.00821976,E79=24,0.00929323)</calculatedColumnFormula>
    </tableColumn>
    <tableColumn id="8" xr3:uid="{00000000-0010-0000-0600-000008000000}" name="Qs (W)" dataDxfId="103">
      <calculatedColumnFormula>1.23*C79*(D79-E79)</calculatedColumnFormula>
    </tableColumn>
    <tableColumn id="9" xr3:uid="{00000000-0010-0000-0600-000009000000}" name="Ql (W)" dataDxfId="102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101" headerRowBorderDxfId="100" tableBorderDxfId="99" totalsRowBorderDxfId="98">
  <tableColumns count="9">
    <tableColumn id="1" xr3:uid="{00000000-0010-0000-0700-000001000000}" name="Space" dataDxfId="97"/>
    <tableColumn id="2" xr3:uid="{00000000-0010-0000-0700-000002000000}" name="Volume" dataDxfId="96">
      <calculatedColumnFormula>References!AE4*4</calculatedColumnFormula>
    </tableColumn>
    <tableColumn id="3" xr3:uid="{00000000-0010-0000-0700-000003000000}" name="L/s" dataDxfId="95">
      <calculatedColumnFormula>(References!AD4*B164)/3.6</calculatedColumnFormula>
    </tableColumn>
    <tableColumn id="4" xr3:uid="{00000000-0010-0000-0700-000004000000}" name="To" dataDxfId="94"/>
    <tableColumn id="5" xr3:uid="{00000000-0010-0000-0700-000005000000}" name="Ti" dataDxfId="93"/>
    <tableColumn id="6" xr3:uid="{00000000-0010-0000-0700-000006000000}" name="Wo" dataDxfId="92"/>
    <tableColumn id="7" xr3:uid="{00000000-0010-0000-0700-000007000000}" name="Wi" dataDxfId="91">
      <calculatedColumnFormula>_xlfn.IFS(E164=22.5,0.00848031,E164=24,0.009293235,E164=22,0.00821976)</calculatedColumnFormula>
    </tableColumn>
    <tableColumn id="8" xr3:uid="{00000000-0010-0000-0700-000008000000}" name="Qs" dataDxfId="90">
      <calculatedColumnFormula>1.232*(D164-E164)*C164</calculatedColumnFormula>
    </tableColumn>
    <tableColumn id="9" xr3:uid="{00000000-0010-0000-0700-000009000000}" name="Ql" dataDxfId="89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88" headerRowBorderDxfId="87" tableBorderDxfId="86" totalsRowBorderDxfId="85">
  <tableColumns count="9">
    <tableColumn id="1" xr3:uid="{00000000-0010-0000-0800-000001000000}" name="SPACE" dataDxfId="84"/>
    <tableColumn id="2" xr3:uid="{00000000-0010-0000-0800-000002000000}" name="Volume" dataDxfId="83">
      <calculatedColumnFormula>References!Z4*4</calculatedColumnFormula>
    </tableColumn>
    <tableColumn id="3" xr3:uid="{00000000-0010-0000-0800-000003000000}" name="L/s" dataDxfId="82">
      <calculatedColumnFormula>(References!Y4*B4)/3.6</calculatedColumnFormula>
    </tableColumn>
    <tableColumn id="4" xr3:uid="{00000000-0010-0000-0800-000004000000}" name="To" dataDxfId="81"/>
    <tableColumn id="5" xr3:uid="{00000000-0010-0000-0800-000005000000}" name="Ti" dataDxfId="80"/>
    <tableColumn id="6" xr3:uid="{00000000-0010-0000-0800-000006000000}" name="Wo" dataDxfId="79"/>
    <tableColumn id="7" xr3:uid="{00000000-0010-0000-0800-000007000000}" name="Wi" dataDxfId="78"/>
    <tableColumn id="8" xr3:uid="{00000000-0010-0000-0800-000008000000}" name="Qs (W)" dataDxfId="77">
      <calculatedColumnFormula>(1.232*(D4-E4)*C4)</calculatedColumnFormula>
    </tableColumn>
    <tableColumn id="9" xr3:uid="{00000000-0010-0000-0800-000009000000}" name="Ql (W)" dataDxfId="76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topLeftCell="A4" zoomScale="115" zoomScaleNormal="115" workbookViewId="0">
      <selection activeCell="C4" sqref="C4"/>
    </sheetView>
  </sheetViews>
  <sheetFormatPr defaultRowHeight="14.4" x14ac:dyDescent="0.3"/>
  <cols>
    <col min="1" max="1" width="25.6640625" customWidth="1"/>
    <col min="2" max="2" width="12.44140625" customWidth="1"/>
    <col min="4" max="4" width="9.109375" customWidth="1"/>
    <col min="5" max="5" width="10.33203125" customWidth="1"/>
    <col min="10" max="10" width="15.3320312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8" x14ac:dyDescent="0.3">
      <c r="A1" s="94" t="s">
        <v>11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8" ht="24" thickBot="1" x14ac:dyDescent="0.5">
      <c r="A2" s="92" t="s">
        <v>161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8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" thickBot="1" x14ac:dyDescent="0.35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" thickBot="1" x14ac:dyDescent="0.35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" thickBot="1" x14ac:dyDescent="0.35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" thickBot="1" x14ac:dyDescent="0.35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" thickBot="1" x14ac:dyDescent="0.35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" thickBot="1" x14ac:dyDescent="0.35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" thickBot="1" x14ac:dyDescent="0.35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" thickBot="1" x14ac:dyDescent="0.35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" thickBot="1" x14ac:dyDescent="0.35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" thickBot="1" x14ac:dyDescent="0.35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" thickBot="1" x14ac:dyDescent="0.35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" thickBot="1" x14ac:dyDescent="0.35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" thickBot="1" x14ac:dyDescent="0.35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" thickBot="1" x14ac:dyDescent="0.35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" thickBot="1" x14ac:dyDescent="0.35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" thickBot="1" x14ac:dyDescent="0.35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" thickBot="1" x14ac:dyDescent="0.35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" thickBot="1" x14ac:dyDescent="0.35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" thickBot="1" x14ac:dyDescent="0.35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" thickBot="1" x14ac:dyDescent="0.35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" thickBot="1" x14ac:dyDescent="0.35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" thickBot="1" x14ac:dyDescent="0.35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" thickBot="1" x14ac:dyDescent="0.35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" thickBot="1" x14ac:dyDescent="0.35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" thickBot="1" x14ac:dyDescent="0.35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" thickBot="1" x14ac:dyDescent="0.35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" thickBot="1" x14ac:dyDescent="0.35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" thickBot="1" x14ac:dyDescent="0.35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" thickBot="1" x14ac:dyDescent="0.35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" thickBot="1" x14ac:dyDescent="0.35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" thickBot="1" x14ac:dyDescent="0.35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" thickBot="1" x14ac:dyDescent="0.35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" thickBot="1" x14ac:dyDescent="0.35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" thickBot="1" x14ac:dyDescent="0.35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5.6" thickTop="1" thickBot="1" x14ac:dyDescent="0.35">
      <c r="J38" s="45" t="s">
        <v>43</v>
      </c>
      <c r="K38" s="45">
        <f>SUM(K4:K37)</f>
        <v>39227.857343999996</v>
      </c>
    </row>
    <row r="39" spans="1:14" ht="15" thickTop="1" x14ac:dyDescent="0.3"/>
    <row r="40" spans="1:14" ht="24" thickBot="1" x14ac:dyDescent="0.5">
      <c r="A40" s="92" t="s">
        <v>42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" thickBot="1" x14ac:dyDescent="0.35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" thickBot="1" x14ac:dyDescent="0.35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" thickBot="1" x14ac:dyDescent="0.35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" thickBot="1" x14ac:dyDescent="0.35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" thickBot="1" x14ac:dyDescent="0.35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" thickBot="1" x14ac:dyDescent="0.35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" thickBot="1" x14ac:dyDescent="0.35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" thickBot="1" x14ac:dyDescent="0.35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" thickBot="1" x14ac:dyDescent="0.35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" thickBot="1" x14ac:dyDescent="0.35">
      <c r="J85" s="44" t="s">
        <v>43</v>
      </c>
      <c r="K85" s="44">
        <f>SUM(Table6[Q(W)])</f>
        <v>31394.094478812</v>
      </c>
    </row>
    <row r="86" spans="1:11" x14ac:dyDescent="0.3">
      <c r="J86" s="1"/>
      <c r="K86" s="1"/>
    </row>
    <row r="87" spans="1:11" ht="23.4" x14ac:dyDescent="0.45">
      <c r="A87" s="93" t="s">
        <v>60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" thickBot="1" x14ac:dyDescent="0.35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" thickBot="1" x14ac:dyDescent="0.35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" thickBot="1" x14ac:dyDescent="0.35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" thickBot="1" x14ac:dyDescent="0.35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" thickBot="1" x14ac:dyDescent="0.35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" thickBot="1" x14ac:dyDescent="0.35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" thickBot="1" x14ac:dyDescent="0.35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" thickBot="1" x14ac:dyDescent="0.35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" thickBot="1" x14ac:dyDescent="0.35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" thickBot="1" x14ac:dyDescent="0.35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" thickBot="1" x14ac:dyDescent="0.35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" thickBot="1" x14ac:dyDescent="0.35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" thickBot="1" x14ac:dyDescent="0.35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" thickBot="1" x14ac:dyDescent="0.35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" thickBot="1" x14ac:dyDescent="0.35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" thickBot="1" x14ac:dyDescent="0.35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" thickBot="1" x14ac:dyDescent="0.35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" thickBot="1" x14ac:dyDescent="0.35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" thickBot="1" x14ac:dyDescent="0.35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" thickBot="1" x14ac:dyDescent="0.35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" thickBot="1" x14ac:dyDescent="0.35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" thickBot="1" x14ac:dyDescent="0.35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4.4" x14ac:dyDescent="0.3"/>
  <cols>
    <col min="1" max="1" width="33.33203125" customWidth="1"/>
    <col min="2" max="2" width="12.33203125" customWidth="1"/>
    <col min="10" max="11" width="9.33203125" customWidth="1"/>
  </cols>
  <sheetData>
    <row r="1" spans="1:11" x14ac:dyDescent="0.3">
      <c r="A1" s="95" t="s">
        <v>12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4" x14ac:dyDescent="0.45">
      <c r="A2" s="93" t="s">
        <v>161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ht="15" thickBot="1" x14ac:dyDescent="0.35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" thickBot="1" x14ac:dyDescent="0.35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" thickBot="1" x14ac:dyDescent="0.35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" thickBot="1" x14ac:dyDescent="0.35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" thickBot="1" x14ac:dyDescent="0.35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" thickBot="1" x14ac:dyDescent="0.35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" thickBot="1" x14ac:dyDescent="0.35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" thickBot="1" x14ac:dyDescent="0.35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" thickBot="1" x14ac:dyDescent="0.35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" thickBot="1" x14ac:dyDescent="0.35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" thickBot="1" x14ac:dyDescent="0.35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" thickBot="1" x14ac:dyDescent="0.35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" thickBot="1" x14ac:dyDescent="0.35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" thickBot="1" x14ac:dyDescent="0.35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" thickBot="1" x14ac:dyDescent="0.35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" thickBot="1" x14ac:dyDescent="0.35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" thickBot="1" x14ac:dyDescent="0.35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" thickBot="1" x14ac:dyDescent="0.35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" thickBot="1" x14ac:dyDescent="0.35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" thickBot="1" x14ac:dyDescent="0.35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" thickBot="1" x14ac:dyDescent="0.35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" thickBot="1" x14ac:dyDescent="0.35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" thickBot="1" x14ac:dyDescent="0.35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" thickBot="1" x14ac:dyDescent="0.35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" thickBot="1" x14ac:dyDescent="0.35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" thickBot="1" x14ac:dyDescent="0.35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" thickBot="1" x14ac:dyDescent="0.35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" thickBot="1" x14ac:dyDescent="0.35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" thickBot="1" x14ac:dyDescent="0.35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" thickBot="1" x14ac:dyDescent="0.35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" thickBot="1" x14ac:dyDescent="0.35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" thickBot="1" x14ac:dyDescent="0.35">
      <c r="H34" s="96" t="s">
        <v>123</v>
      </c>
      <c r="I34" s="96"/>
      <c r="J34" s="44">
        <f>SUM(J4:J33)</f>
        <v>13744.838250000003</v>
      </c>
      <c r="K34" s="44">
        <f>SUM(K4:K33)</f>
        <v>2064.9042009999998</v>
      </c>
    </row>
    <row r="35" spans="1:18" ht="15" thickBot="1" x14ac:dyDescent="0.35">
      <c r="H35" s="96" t="s">
        <v>167</v>
      </c>
      <c r="I35" s="96"/>
      <c r="J35" s="54">
        <f>J34+K34</f>
        <v>15809.742451000002</v>
      </c>
      <c r="K35" s="54"/>
    </row>
    <row r="36" spans="1:18" x14ac:dyDescent="0.3">
      <c r="H36" s="3"/>
      <c r="I36" s="3"/>
      <c r="J36" s="3"/>
      <c r="K36" s="3"/>
    </row>
    <row r="37" spans="1:18" ht="23.4" x14ac:dyDescent="0.45">
      <c r="A37" s="93" t="s">
        <v>42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8" ht="15" thickBot="1" x14ac:dyDescent="0.35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" thickBot="1" x14ac:dyDescent="0.35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" thickBot="1" x14ac:dyDescent="0.35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" thickBot="1" x14ac:dyDescent="0.35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" thickBot="1" x14ac:dyDescent="0.35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" thickBot="1" x14ac:dyDescent="0.35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" thickBot="1" x14ac:dyDescent="0.35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" thickBot="1" x14ac:dyDescent="0.35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" thickBot="1" x14ac:dyDescent="0.35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" thickBot="1" x14ac:dyDescent="0.35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" thickBot="1" x14ac:dyDescent="0.35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" thickBot="1" x14ac:dyDescent="0.35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" thickBot="1" x14ac:dyDescent="0.35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" thickBot="1" x14ac:dyDescent="0.35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" thickBot="1" x14ac:dyDescent="0.35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" thickBot="1" x14ac:dyDescent="0.35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" thickBot="1" x14ac:dyDescent="0.35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" thickBot="1" x14ac:dyDescent="0.35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" thickBot="1" x14ac:dyDescent="0.35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" thickBot="1" x14ac:dyDescent="0.35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" thickBot="1" x14ac:dyDescent="0.35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" thickBot="1" x14ac:dyDescent="0.35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" thickBot="1" x14ac:dyDescent="0.35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" thickBot="1" x14ac:dyDescent="0.35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" thickBot="1" x14ac:dyDescent="0.35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" thickBot="1" x14ac:dyDescent="0.35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" thickBot="1" x14ac:dyDescent="0.35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" thickBot="1" x14ac:dyDescent="0.35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" thickBot="1" x14ac:dyDescent="0.35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" thickBot="1" x14ac:dyDescent="0.35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" thickBot="1" x14ac:dyDescent="0.35">
      <c r="H68" s="96" t="s">
        <v>123</v>
      </c>
      <c r="I68" s="96"/>
      <c r="J68" s="44">
        <f>SUM(J39:J67)</f>
        <v>12911.636650000004</v>
      </c>
      <c r="K68" s="44">
        <f>SUM(K39:K67)</f>
        <v>2237.5402020000001</v>
      </c>
    </row>
    <row r="69" spans="1:11" ht="15" thickBot="1" x14ac:dyDescent="0.35">
      <c r="H69" s="96" t="s">
        <v>168</v>
      </c>
      <c r="I69" s="96"/>
      <c r="J69" s="54">
        <f>J68+K68</f>
        <v>15149.176852000004</v>
      </c>
      <c r="K69" s="54"/>
    </row>
    <row r="71" spans="1:11" ht="23.4" x14ac:dyDescent="0.45">
      <c r="A71" s="93" t="s">
        <v>60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</row>
    <row r="72" spans="1:11" ht="15" thickBot="1" x14ac:dyDescent="0.35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" thickBot="1" x14ac:dyDescent="0.35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" thickBot="1" x14ac:dyDescent="0.35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" thickBot="1" x14ac:dyDescent="0.35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" thickBot="1" x14ac:dyDescent="0.35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" thickBot="1" x14ac:dyDescent="0.35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" thickBot="1" x14ac:dyDescent="0.35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" thickBot="1" x14ac:dyDescent="0.35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" thickBot="1" x14ac:dyDescent="0.35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" thickBot="1" x14ac:dyDescent="0.35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" thickBot="1" x14ac:dyDescent="0.35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" thickBot="1" x14ac:dyDescent="0.35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" thickBot="1" x14ac:dyDescent="0.35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" thickBot="1" x14ac:dyDescent="0.35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" thickBot="1" x14ac:dyDescent="0.35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" thickBot="1" x14ac:dyDescent="0.35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" thickBot="1" x14ac:dyDescent="0.35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" thickBot="1" x14ac:dyDescent="0.35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" thickBot="1" x14ac:dyDescent="0.35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" thickBot="1" x14ac:dyDescent="0.35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" thickBot="1" x14ac:dyDescent="0.35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" thickBot="1" x14ac:dyDescent="0.35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" thickBot="1" x14ac:dyDescent="0.35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" thickBot="1" x14ac:dyDescent="0.35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" thickBot="1" x14ac:dyDescent="0.35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" thickBot="1" x14ac:dyDescent="0.35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" thickBot="1" x14ac:dyDescent="0.35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" thickBot="1" x14ac:dyDescent="0.35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" thickBot="1" x14ac:dyDescent="0.35">
      <c r="H100" s="96" t="s">
        <v>123</v>
      </c>
      <c r="I100" s="96"/>
      <c r="J100" s="44">
        <f>SUM(J73:J99)</f>
        <v>11242.204599999995</v>
      </c>
      <c r="K100" s="44">
        <f>SUM(K73:K99)</f>
        <v>1593.753864</v>
      </c>
    </row>
    <row r="101" spans="1:11" ht="15" thickBot="1" x14ac:dyDescent="0.35">
      <c r="H101" s="96" t="s">
        <v>168</v>
      </c>
      <c r="I101" s="96"/>
      <c r="J101" s="97">
        <f>J100+K100</f>
        <v>12835.958463999996</v>
      </c>
      <c r="K101" s="98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161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topLeftCell="A136" zoomScale="70" zoomScaleNormal="70" workbookViewId="0">
      <selection activeCell="L175" sqref="L175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2" customWidth="1"/>
    <col min="10" max="10" width="8.886718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20" x14ac:dyDescent="0.3">
      <c r="A1" s="95" t="s">
        <v>19</v>
      </c>
      <c r="B1" s="95"/>
      <c r="C1" s="95"/>
      <c r="D1" s="95"/>
      <c r="E1" s="95"/>
      <c r="F1" s="95"/>
      <c r="G1" s="95"/>
      <c r="H1" s="95"/>
      <c r="I1" s="95"/>
    </row>
    <row r="2" spans="1:20" x14ac:dyDescent="0.3">
      <c r="A2" s="52"/>
      <c r="B2" s="52"/>
      <c r="C2" s="52"/>
      <c r="D2" s="52"/>
      <c r="E2" s="52"/>
      <c r="F2" s="52"/>
      <c r="G2" s="52"/>
      <c r="H2" s="52"/>
      <c r="I2" s="52"/>
    </row>
    <row r="3" spans="1:20" ht="15" thickBot="1" x14ac:dyDescent="0.35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" thickBot="1" x14ac:dyDescent="0.35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" thickBot="1" x14ac:dyDescent="0.35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" thickBot="1" x14ac:dyDescent="0.35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" thickBot="1" x14ac:dyDescent="0.35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" thickBot="1" x14ac:dyDescent="0.35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" thickBot="1" x14ac:dyDescent="0.35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" thickBot="1" x14ac:dyDescent="0.35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" thickBot="1" x14ac:dyDescent="0.35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" thickBot="1" x14ac:dyDescent="0.35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" thickBot="1" x14ac:dyDescent="0.35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" thickBot="1" x14ac:dyDescent="0.35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" thickBot="1" x14ac:dyDescent="0.35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" thickBot="1" x14ac:dyDescent="0.35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" thickBot="1" x14ac:dyDescent="0.35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" thickBot="1" x14ac:dyDescent="0.35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" thickBot="1" x14ac:dyDescent="0.35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" thickBot="1" x14ac:dyDescent="0.35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" thickBot="1" x14ac:dyDescent="0.35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" thickBot="1" x14ac:dyDescent="0.35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99"/>
      <c r="R22" s="99"/>
    </row>
    <row r="23" spans="1:20" ht="15" thickBot="1" x14ac:dyDescent="0.35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" thickBot="1" x14ac:dyDescent="0.35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" thickBot="1" x14ac:dyDescent="0.35">
      <c r="A25" s="5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" thickBot="1" x14ac:dyDescent="0.35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" thickBot="1" x14ac:dyDescent="0.35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" thickBot="1" x14ac:dyDescent="0.35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" thickBot="1" x14ac:dyDescent="0.35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" thickBot="1" x14ac:dyDescent="0.35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" thickBot="1" x14ac:dyDescent="0.35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" thickBot="1" x14ac:dyDescent="0.35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" thickBot="1" x14ac:dyDescent="0.35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" thickBot="1" x14ac:dyDescent="0.35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" thickBot="1" x14ac:dyDescent="0.35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" thickBot="1" x14ac:dyDescent="0.35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" thickBot="1" x14ac:dyDescent="0.35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" thickBot="1" x14ac:dyDescent="0.35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" thickBot="1" x14ac:dyDescent="0.35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" thickBot="1" x14ac:dyDescent="0.35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" thickBot="1" x14ac:dyDescent="0.35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" thickBot="1" x14ac:dyDescent="0.35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" thickBot="1" x14ac:dyDescent="0.35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" thickBot="1" x14ac:dyDescent="0.35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" thickBot="1" x14ac:dyDescent="0.35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" thickBot="1" x14ac:dyDescent="0.35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" thickBot="1" x14ac:dyDescent="0.35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" thickBot="1" x14ac:dyDescent="0.35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" thickBot="1" x14ac:dyDescent="0.35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" thickBot="1" x14ac:dyDescent="0.35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" thickBot="1" x14ac:dyDescent="0.35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" thickBot="1" x14ac:dyDescent="0.35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" thickBot="1" x14ac:dyDescent="0.35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" thickBot="1" x14ac:dyDescent="0.35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" thickBot="1" x14ac:dyDescent="0.35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" thickBot="1" x14ac:dyDescent="0.35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" thickBot="1" x14ac:dyDescent="0.35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" thickBot="1" x14ac:dyDescent="0.35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" thickBot="1" x14ac:dyDescent="0.35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" thickBot="1" x14ac:dyDescent="0.35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" thickBot="1" x14ac:dyDescent="0.35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" thickBot="1" x14ac:dyDescent="0.35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" thickBot="1" x14ac:dyDescent="0.35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" thickBot="1" x14ac:dyDescent="0.35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" thickBot="1" x14ac:dyDescent="0.35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" thickBot="1" x14ac:dyDescent="0.35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" thickBot="1" x14ac:dyDescent="0.35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" thickBot="1" x14ac:dyDescent="0.35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" thickBot="1" x14ac:dyDescent="0.35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" thickBot="1" x14ac:dyDescent="0.35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" thickBot="1" x14ac:dyDescent="0.35">
      <c r="F74" s="96" t="s">
        <v>336</v>
      </c>
      <c r="G74" s="96"/>
      <c r="H74" s="44">
        <f>SUM(H4:H73)</f>
        <v>8169.4957428528915</v>
      </c>
      <c r="I74" s="44">
        <f>SUM(I4:I73)</f>
        <v>16087.922931357525</v>
      </c>
    </row>
    <row r="75" spans="1:9" ht="15" thickBot="1" x14ac:dyDescent="0.35">
      <c r="F75" s="96" t="s">
        <v>162</v>
      </c>
      <c r="G75" s="96"/>
      <c r="H75" s="54">
        <f>H74+I74</f>
        <v>24257.418674210418</v>
      </c>
      <c r="I75" s="54"/>
    </row>
    <row r="77" spans="1:9" ht="23.4" x14ac:dyDescent="0.45">
      <c r="A77" s="100" t="s">
        <v>42</v>
      </c>
      <c r="B77" s="100"/>
      <c r="C77" s="100"/>
      <c r="D77" s="100"/>
      <c r="E77" s="100"/>
      <c r="F77" s="100"/>
      <c r="G77" s="100"/>
      <c r="H77" s="100"/>
      <c r="I77" s="100"/>
    </row>
    <row r="78" spans="1:9" ht="15" thickBot="1" x14ac:dyDescent="0.35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" thickBot="1" x14ac:dyDescent="0.35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" thickBot="1" x14ac:dyDescent="0.35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" thickBot="1" x14ac:dyDescent="0.35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" thickBot="1" x14ac:dyDescent="0.35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" thickBot="1" x14ac:dyDescent="0.35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" thickBot="1" x14ac:dyDescent="0.35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" thickBot="1" x14ac:dyDescent="0.35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" thickBot="1" x14ac:dyDescent="0.35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" thickBot="1" x14ac:dyDescent="0.35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" thickBot="1" x14ac:dyDescent="0.35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" thickBot="1" x14ac:dyDescent="0.35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" thickBot="1" x14ac:dyDescent="0.35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" thickBot="1" x14ac:dyDescent="0.35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" thickBot="1" x14ac:dyDescent="0.35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" thickBot="1" x14ac:dyDescent="0.35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" thickBot="1" x14ac:dyDescent="0.35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" thickBot="1" x14ac:dyDescent="0.35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" thickBot="1" x14ac:dyDescent="0.35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" thickBot="1" x14ac:dyDescent="0.35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" thickBot="1" x14ac:dyDescent="0.35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" thickBot="1" x14ac:dyDescent="0.35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" thickBot="1" x14ac:dyDescent="0.35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" thickBot="1" x14ac:dyDescent="0.35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" thickBot="1" x14ac:dyDescent="0.35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" thickBot="1" x14ac:dyDescent="0.35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" thickBot="1" x14ac:dyDescent="0.35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" thickBot="1" x14ac:dyDescent="0.35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" thickBot="1" x14ac:dyDescent="0.35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" thickBot="1" x14ac:dyDescent="0.35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" thickBot="1" x14ac:dyDescent="0.35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" thickBot="1" x14ac:dyDescent="0.35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" thickBot="1" x14ac:dyDescent="0.35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" thickBot="1" x14ac:dyDescent="0.35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" thickBot="1" x14ac:dyDescent="0.35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" thickBot="1" x14ac:dyDescent="0.35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" thickBot="1" x14ac:dyDescent="0.35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" thickBot="1" x14ac:dyDescent="0.35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" thickBot="1" x14ac:dyDescent="0.35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" thickBot="1" x14ac:dyDescent="0.35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" thickBot="1" x14ac:dyDescent="0.35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" thickBot="1" x14ac:dyDescent="0.35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" thickBot="1" x14ac:dyDescent="0.35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" thickBot="1" x14ac:dyDescent="0.35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" thickBot="1" x14ac:dyDescent="0.35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" thickBot="1" x14ac:dyDescent="0.35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" thickBot="1" x14ac:dyDescent="0.35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" thickBot="1" x14ac:dyDescent="0.35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" thickBot="1" x14ac:dyDescent="0.35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" thickBot="1" x14ac:dyDescent="0.35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" thickBot="1" x14ac:dyDescent="0.35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" thickBot="1" x14ac:dyDescent="0.35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" thickBot="1" x14ac:dyDescent="0.35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" thickBot="1" x14ac:dyDescent="0.35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" thickBot="1" x14ac:dyDescent="0.35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" thickBot="1" x14ac:dyDescent="0.35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" thickBot="1" x14ac:dyDescent="0.35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" thickBot="1" x14ac:dyDescent="0.35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" thickBot="1" x14ac:dyDescent="0.35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" thickBot="1" x14ac:dyDescent="0.35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" thickBot="1" x14ac:dyDescent="0.35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" thickBot="1" x14ac:dyDescent="0.35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" thickBot="1" x14ac:dyDescent="0.35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" thickBot="1" x14ac:dyDescent="0.35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" thickBot="1" x14ac:dyDescent="0.35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" thickBot="1" x14ac:dyDescent="0.35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" thickBot="1" x14ac:dyDescent="0.35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" thickBot="1" x14ac:dyDescent="0.35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" thickBot="1" x14ac:dyDescent="0.35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" thickBot="1" x14ac:dyDescent="0.35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" thickBot="1" x14ac:dyDescent="0.35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" thickBot="1" x14ac:dyDescent="0.35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" thickBot="1" x14ac:dyDescent="0.35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" thickBot="1" x14ac:dyDescent="0.35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" thickBot="1" x14ac:dyDescent="0.35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" thickBot="1" x14ac:dyDescent="0.35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" thickBot="1" x14ac:dyDescent="0.35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" thickBot="1" x14ac:dyDescent="0.35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" thickBot="1" x14ac:dyDescent="0.35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" thickBot="1" x14ac:dyDescent="0.35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" thickBot="1" x14ac:dyDescent="0.35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" thickBot="1" x14ac:dyDescent="0.35">
      <c r="F159" s="96" t="s">
        <v>123</v>
      </c>
      <c r="G159" s="96"/>
      <c r="H159" s="44">
        <f>SUM(H79:H158)</f>
        <v>7292.9802201313305</v>
      </c>
      <c r="I159" s="44">
        <f>SUM(I79:I158)</f>
        <v>14355.12859520341</v>
      </c>
    </row>
    <row r="160" spans="1:9" ht="15" thickBot="1" x14ac:dyDescent="0.35">
      <c r="F160" s="96" t="s">
        <v>168</v>
      </c>
      <c r="G160" s="96"/>
      <c r="H160" s="54">
        <f>I159+H159</f>
        <v>21648.108815334741</v>
      </c>
      <c r="I160" s="54"/>
    </row>
    <row r="163" spans="1:10" ht="15" thickBot="1" x14ac:dyDescent="0.35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" thickBot="1" x14ac:dyDescent="0.35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" thickBot="1" x14ac:dyDescent="0.35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" thickBot="1" x14ac:dyDescent="0.35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" thickBot="1" x14ac:dyDescent="0.35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" thickBot="1" x14ac:dyDescent="0.35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" thickBot="1" x14ac:dyDescent="0.35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" thickBot="1" x14ac:dyDescent="0.35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" thickBot="1" x14ac:dyDescent="0.35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" thickBot="1" x14ac:dyDescent="0.35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" thickBot="1" x14ac:dyDescent="0.35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" thickBot="1" x14ac:dyDescent="0.35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" thickBot="1" x14ac:dyDescent="0.35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" thickBot="1" x14ac:dyDescent="0.35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" thickBot="1" x14ac:dyDescent="0.35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" thickBot="1" x14ac:dyDescent="0.35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" thickBot="1" x14ac:dyDescent="0.35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" thickBot="1" x14ac:dyDescent="0.35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" thickBot="1" x14ac:dyDescent="0.35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" thickBot="1" x14ac:dyDescent="0.35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" thickBot="1" x14ac:dyDescent="0.35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" thickBot="1" x14ac:dyDescent="0.35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" thickBot="1" x14ac:dyDescent="0.35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" thickBot="1" x14ac:dyDescent="0.35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" thickBot="1" x14ac:dyDescent="0.35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" thickBot="1" x14ac:dyDescent="0.35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" thickBot="1" x14ac:dyDescent="0.35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" thickBot="1" x14ac:dyDescent="0.35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" thickBot="1" x14ac:dyDescent="0.35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" thickBot="1" x14ac:dyDescent="0.35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" thickBot="1" x14ac:dyDescent="0.35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" thickBot="1" x14ac:dyDescent="0.35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" thickBot="1" x14ac:dyDescent="0.35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" thickBot="1" x14ac:dyDescent="0.35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" thickBot="1" x14ac:dyDescent="0.35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" thickBot="1" x14ac:dyDescent="0.35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" thickBot="1" x14ac:dyDescent="0.35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" thickBot="1" x14ac:dyDescent="0.35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" thickBot="1" x14ac:dyDescent="0.35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" thickBot="1" x14ac:dyDescent="0.35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" thickBot="1" x14ac:dyDescent="0.35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" thickBot="1" x14ac:dyDescent="0.35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" thickBot="1" x14ac:dyDescent="0.35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" thickBot="1" x14ac:dyDescent="0.35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" thickBot="1" x14ac:dyDescent="0.35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" thickBot="1" x14ac:dyDescent="0.35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" thickBot="1" x14ac:dyDescent="0.35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" thickBot="1" x14ac:dyDescent="0.35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" thickBot="1" x14ac:dyDescent="0.35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" thickBot="1" x14ac:dyDescent="0.35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" thickBot="1" x14ac:dyDescent="0.35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" thickBot="1" x14ac:dyDescent="0.35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" thickBot="1" x14ac:dyDescent="0.35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" thickBot="1" x14ac:dyDescent="0.35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" thickBot="1" x14ac:dyDescent="0.35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" thickBot="1" x14ac:dyDescent="0.35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" thickBot="1" x14ac:dyDescent="0.35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" thickBot="1" x14ac:dyDescent="0.35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" thickBot="1" x14ac:dyDescent="0.35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" thickBot="1" x14ac:dyDescent="0.35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" thickBot="1" x14ac:dyDescent="0.35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" thickBot="1" x14ac:dyDescent="0.35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" thickBot="1" x14ac:dyDescent="0.35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" thickBot="1" x14ac:dyDescent="0.35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" thickBot="1" x14ac:dyDescent="0.35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" thickBot="1" x14ac:dyDescent="0.35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" thickBot="1" x14ac:dyDescent="0.35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" thickBot="1" x14ac:dyDescent="0.35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" thickBot="1" x14ac:dyDescent="0.35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" thickBot="1" x14ac:dyDescent="0.35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" thickBot="1" x14ac:dyDescent="0.35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" thickBot="1" x14ac:dyDescent="0.35">
      <c r="F234" s="96" t="s">
        <v>336</v>
      </c>
      <c r="G234" s="96"/>
      <c r="H234" s="44">
        <f>SUM(H164:H233)</f>
        <v>7336.2148493479981</v>
      </c>
      <c r="I234" s="44">
        <f>SUM(I164:I233)</f>
        <v>14410.356977646283</v>
      </c>
    </row>
    <row r="235" spans="1:9" ht="15" thickBot="1" x14ac:dyDescent="0.35">
      <c r="F235" s="96" t="s">
        <v>162</v>
      </c>
      <c r="G235" s="96"/>
      <c r="H235" s="54">
        <f>I234+H234</f>
        <v>21746.571826994281</v>
      </c>
      <c r="I235" s="54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topLeftCell="A80" workbookViewId="0">
      <selection activeCell="H89" sqref="H89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7" max="7" width="9.33203125" customWidth="1"/>
    <col min="8" max="8" width="10" customWidth="1"/>
  </cols>
  <sheetData>
    <row r="1" spans="1:8" x14ac:dyDescent="0.3">
      <c r="A1" s="102" t="s">
        <v>337</v>
      </c>
      <c r="B1" s="102"/>
      <c r="C1" s="102"/>
      <c r="D1" s="102"/>
      <c r="E1" s="102"/>
      <c r="F1" s="102"/>
      <c r="G1" s="102"/>
      <c r="H1" s="102"/>
    </row>
    <row r="2" spans="1:8" ht="15" thickBot="1" x14ac:dyDescent="0.35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5">
      <c r="A3" s="66" t="s">
        <v>343</v>
      </c>
      <c r="B3" s="60" t="s">
        <v>344</v>
      </c>
      <c r="C3" s="67">
        <v>70.8</v>
      </c>
      <c r="D3" s="67">
        <v>0.33</v>
      </c>
      <c r="E3" s="67">
        <v>0.16</v>
      </c>
      <c r="F3" s="67">
        <v>0.96</v>
      </c>
      <c r="G3" s="67">
        <f>D3*C3*F3</f>
        <v>22.42944</v>
      </c>
      <c r="H3" s="68">
        <f>C3*E3</f>
        <v>11.327999999999999</v>
      </c>
    </row>
    <row r="4" spans="1:8" ht="87" thickBot="1" x14ac:dyDescent="0.35">
      <c r="A4" s="66" t="s">
        <v>345</v>
      </c>
      <c r="B4" s="60" t="s">
        <v>346</v>
      </c>
      <c r="C4" s="67">
        <v>2284.4</v>
      </c>
      <c r="D4" s="67">
        <v>0.33</v>
      </c>
      <c r="E4" s="67">
        <v>0.16</v>
      </c>
      <c r="F4" s="67">
        <v>0.96</v>
      </c>
      <c r="G4" s="67">
        <f t="shared" ref="G4:G43" si="0">D4*C4*F4</f>
        <v>723.69792000000007</v>
      </c>
      <c r="H4" s="68">
        <f t="shared" ref="H4:H43" si="1">C4*E4</f>
        <v>365.50400000000002</v>
      </c>
    </row>
    <row r="5" spans="1:8" ht="29.4" thickBot="1" x14ac:dyDescent="0.35">
      <c r="A5" s="66" t="s">
        <v>347</v>
      </c>
      <c r="B5" s="60" t="s">
        <v>348</v>
      </c>
      <c r="C5" s="67">
        <v>70.8</v>
      </c>
      <c r="D5" s="67">
        <v>0.33</v>
      </c>
      <c r="E5" s="67">
        <v>0.16</v>
      </c>
      <c r="F5" s="67">
        <v>0.96</v>
      </c>
      <c r="G5" s="67">
        <f t="shared" si="0"/>
        <v>22.42944</v>
      </c>
      <c r="H5" s="68">
        <f t="shared" si="1"/>
        <v>11.327999999999999</v>
      </c>
    </row>
    <row r="6" spans="1:8" ht="58.2" thickBot="1" x14ac:dyDescent="0.35">
      <c r="A6" s="66" t="s">
        <v>349</v>
      </c>
      <c r="B6" s="60" t="s">
        <v>350</v>
      </c>
      <c r="C6" s="67">
        <v>300.8</v>
      </c>
      <c r="D6" s="67">
        <v>0.33</v>
      </c>
      <c r="E6" s="67">
        <v>0.16</v>
      </c>
      <c r="F6" s="67">
        <v>0.96</v>
      </c>
      <c r="G6" s="67">
        <f t="shared" si="0"/>
        <v>95.293440000000004</v>
      </c>
      <c r="H6" s="68">
        <f t="shared" si="1"/>
        <v>48.128</v>
      </c>
    </row>
    <row r="7" spans="1:8" ht="58.2" thickBot="1" x14ac:dyDescent="0.35">
      <c r="A7" s="66" t="s">
        <v>351</v>
      </c>
      <c r="B7" s="60" t="s">
        <v>350</v>
      </c>
      <c r="C7" s="67">
        <v>300.8</v>
      </c>
      <c r="D7" s="67">
        <v>0.33</v>
      </c>
      <c r="E7" s="67">
        <v>0.16</v>
      </c>
      <c r="F7" s="67">
        <v>0.96</v>
      </c>
      <c r="G7" s="67">
        <f t="shared" si="0"/>
        <v>95.293440000000004</v>
      </c>
      <c r="H7" s="68">
        <f t="shared" si="1"/>
        <v>48.128</v>
      </c>
    </row>
    <row r="8" spans="1:8" ht="58.2" thickBot="1" x14ac:dyDescent="0.35">
      <c r="A8" s="66" t="s">
        <v>352</v>
      </c>
      <c r="B8" s="60" t="s">
        <v>350</v>
      </c>
      <c r="C8" s="67">
        <v>300.8</v>
      </c>
      <c r="D8" s="67">
        <v>0.33</v>
      </c>
      <c r="E8" s="67">
        <v>0.16</v>
      </c>
      <c r="F8" s="67">
        <v>0.96</v>
      </c>
      <c r="G8" s="67">
        <f t="shared" si="0"/>
        <v>95.293440000000004</v>
      </c>
      <c r="H8" s="68">
        <f t="shared" si="1"/>
        <v>48.128</v>
      </c>
    </row>
    <row r="9" spans="1:8" ht="58.2" thickBot="1" x14ac:dyDescent="0.35">
      <c r="A9" s="66" t="s">
        <v>353</v>
      </c>
      <c r="B9" s="60" t="s">
        <v>350</v>
      </c>
      <c r="C9" s="67">
        <v>300.8</v>
      </c>
      <c r="D9" s="67">
        <v>0.33</v>
      </c>
      <c r="E9" s="67">
        <v>0.16</v>
      </c>
      <c r="F9" s="67">
        <v>0.96</v>
      </c>
      <c r="G9" s="67">
        <f t="shared" si="0"/>
        <v>95.293440000000004</v>
      </c>
      <c r="H9" s="68">
        <f t="shared" si="1"/>
        <v>48.128</v>
      </c>
    </row>
    <row r="10" spans="1:8" ht="58.2" thickBot="1" x14ac:dyDescent="0.35">
      <c r="A10" s="66" t="s">
        <v>354</v>
      </c>
      <c r="B10" s="60" t="s">
        <v>350</v>
      </c>
      <c r="C10" s="67">
        <v>300.8</v>
      </c>
      <c r="D10" s="67">
        <v>0.33</v>
      </c>
      <c r="E10" s="67">
        <v>0.16</v>
      </c>
      <c r="F10" s="67">
        <v>0.96</v>
      </c>
      <c r="G10" s="67">
        <f t="shared" si="0"/>
        <v>95.293440000000004</v>
      </c>
      <c r="H10" s="68">
        <f t="shared" si="1"/>
        <v>48.128</v>
      </c>
    </row>
    <row r="11" spans="1:8" ht="58.2" thickBot="1" x14ac:dyDescent="0.35">
      <c r="A11" s="66" t="s">
        <v>355</v>
      </c>
      <c r="B11" s="60" t="s">
        <v>350</v>
      </c>
      <c r="C11" s="67">
        <v>300.8</v>
      </c>
      <c r="D11" s="67">
        <v>0.33</v>
      </c>
      <c r="E11" s="67">
        <v>0.16</v>
      </c>
      <c r="F11" s="67">
        <v>0.96</v>
      </c>
      <c r="G11" s="67">
        <f t="shared" si="0"/>
        <v>95.293440000000004</v>
      </c>
      <c r="H11" s="68">
        <f t="shared" si="1"/>
        <v>48.128</v>
      </c>
    </row>
    <row r="12" spans="1:8" ht="58.2" thickBot="1" x14ac:dyDescent="0.35">
      <c r="A12" s="66" t="s">
        <v>356</v>
      </c>
      <c r="B12" s="60" t="s">
        <v>350</v>
      </c>
      <c r="C12" s="67">
        <v>300.8</v>
      </c>
      <c r="D12" s="67">
        <v>0.33</v>
      </c>
      <c r="E12" s="67">
        <v>0.16</v>
      </c>
      <c r="F12" s="67">
        <v>0.96</v>
      </c>
      <c r="G12" s="67">
        <f t="shared" si="0"/>
        <v>95.293440000000004</v>
      </c>
      <c r="H12" s="68">
        <f t="shared" si="1"/>
        <v>48.128</v>
      </c>
    </row>
    <row r="13" spans="1:8" ht="74.25" customHeight="1" thickBot="1" x14ac:dyDescent="0.35">
      <c r="A13" s="66" t="s">
        <v>357</v>
      </c>
      <c r="B13" s="60" t="s">
        <v>358</v>
      </c>
      <c r="C13" s="67">
        <v>201.6</v>
      </c>
      <c r="D13" s="67">
        <v>0.33</v>
      </c>
      <c r="E13" s="67">
        <v>0.16</v>
      </c>
      <c r="F13" s="67">
        <v>0.96</v>
      </c>
      <c r="G13" s="67">
        <f t="shared" si="0"/>
        <v>63.866880000000002</v>
      </c>
      <c r="H13" s="68">
        <f t="shared" si="1"/>
        <v>32.256</v>
      </c>
    </row>
    <row r="14" spans="1:8" ht="29.4" thickBot="1" x14ac:dyDescent="0.35">
      <c r="A14" s="66" t="s">
        <v>359</v>
      </c>
      <c r="B14" s="60" t="s">
        <v>360</v>
      </c>
      <c r="C14" s="67">
        <v>1500.8</v>
      </c>
      <c r="D14" s="67">
        <v>0.33</v>
      </c>
      <c r="E14" s="67">
        <v>0.16</v>
      </c>
      <c r="F14" s="67">
        <v>0.96</v>
      </c>
      <c r="G14" s="67">
        <f t="shared" si="0"/>
        <v>475.45344</v>
      </c>
      <c r="H14" s="68">
        <f t="shared" si="1"/>
        <v>240.12799999999999</v>
      </c>
    </row>
    <row r="15" spans="1:8" ht="58.2" thickBot="1" x14ac:dyDescent="0.35">
      <c r="A15" s="66" t="s">
        <v>361</v>
      </c>
      <c r="B15" s="60" t="s">
        <v>350</v>
      </c>
      <c r="C15" s="67">
        <v>300.8</v>
      </c>
      <c r="D15" s="67">
        <v>0.33</v>
      </c>
      <c r="E15" s="67">
        <v>0.16</v>
      </c>
      <c r="F15" s="67">
        <v>0.96</v>
      </c>
      <c r="G15" s="67">
        <f t="shared" si="0"/>
        <v>95.293440000000004</v>
      </c>
      <c r="H15" s="68">
        <f t="shared" si="1"/>
        <v>48.128</v>
      </c>
    </row>
    <row r="16" spans="1:8" ht="58.2" thickBot="1" x14ac:dyDescent="0.35">
      <c r="A16" s="66" t="s">
        <v>362</v>
      </c>
      <c r="B16" s="60" t="s">
        <v>350</v>
      </c>
      <c r="C16" s="67">
        <v>300.8</v>
      </c>
      <c r="D16" s="67">
        <v>0.33</v>
      </c>
      <c r="E16" s="67">
        <v>0.16</v>
      </c>
      <c r="F16" s="67">
        <v>0.96</v>
      </c>
      <c r="G16" s="67">
        <f t="shared" si="0"/>
        <v>95.293440000000004</v>
      </c>
      <c r="H16" s="68">
        <f t="shared" si="1"/>
        <v>48.128</v>
      </c>
    </row>
    <row r="17" spans="1:8" ht="58.2" thickBot="1" x14ac:dyDescent="0.35">
      <c r="A17" s="66" t="s">
        <v>363</v>
      </c>
      <c r="B17" s="60" t="s">
        <v>350</v>
      </c>
      <c r="C17" s="67">
        <v>300.8</v>
      </c>
      <c r="D17" s="67">
        <v>0.33</v>
      </c>
      <c r="E17" s="67">
        <v>0.16</v>
      </c>
      <c r="F17" s="67">
        <v>0.96</v>
      </c>
      <c r="G17" s="67">
        <f t="shared" si="0"/>
        <v>95.293440000000004</v>
      </c>
      <c r="H17" s="68">
        <f t="shared" si="1"/>
        <v>48.128</v>
      </c>
    </row>
    <row r="18" spans="1:8" ht="58.2" thickBot="1" x14ac:dyDescent="0.35">
      <c r="A18" s="66" t="s">
        <v>363</v>
      </c>
      <c r="B18" s="60" t="s">
        <v>350</v>
      </c>
      <c r="C18" s="67">
        <v>300.8</v>
      </c>
      <c r="D18" s="67">
        <v>0.33</v>
      </c>
      <c r="E18" s="67">
        <v>0.16</v>
      </c>
      <c r="F18" s="67">
        <v>0.96</v>
      </c>
      <c r="G18" s="67">
        <f t="shared" si="0"/>
        <v>95.293440000000004</v>
      </c>
      <c r="H18" s="68">
        <f t="shared" si="1"/>
        <v>48.128</v>
      </c>
    </row>
    <row r="19" spans="1:8" ht="58.2" thickBot="1" x14ac:dyDescent="0.35">
      <c r="A19" s="66" t="s">
        <v>364</v>
      </c>
      <c r="B19" s="60" t="s">
        <v>350</v>
      </c>
      <c r="C19" s="67">
        <v>300.8</v>
      </c>
      <c r="D19" s="67">
        <v>0.33</v>
      </c>
      <c r="E19" s="67">
        <v>0.16</v>
      </c>
      <c r="F19" s="67">
        <v>0.96</v>
      </c>
      <c r="G19" s="67">
        <f t="shared" si="0"/>
        <v>95.293440000000004</v>
      </c>
      <c r="H19" s="68">
        <f t="shared" si="1"/>
        <v>48.128</v>
      </c>
    </row>
    <row r="20" spans="1:8" ht="58.2" thickBot="1" x14ac:dyDescent="0.35">
      <c r="A20" s="66" t="s">
        <v>365</v>
      </c>
      <c r="B20" s="60" t="s">
        <v>350</v>
      </c>
      <c r="C20" s="67">
        <v>300.8</v>
      </c>
      <c r="D20" s="67">
        <v>0.33</v>
      </c>
      <c r="E20" s="67">
        <v>0.16</v>
      </c>
      <c r="F20" s="67">
        <v>0.96</v>
      </c>
      <c r="G20" s="67">
        <f t="shared" si="0"/>
        <v>95.293440000000004</v>
      </c>
      <c r="H20" s="68">
        <f t="shared" si="1"/>
        <v>48.128</v>
      </c>
    </row>
    <row r="21" spans="1:8" ht="58.2" thickBot="1" x14ac:dyDescent="0.35">
      <c r="A21" s="66" t="s">
        <v>366</v>
      </c>
      <c r="B21" s="60" t="s">
        <v>350</v>
      </c>
      <c r="C21" s="67">
        <v>300.8</v>
      </c>
      <c r="D21" s="67">
        <v>0.33</v>
      </c>
      <c r="E21" s="67">
        <v>0.16</v>
      </c>
      <c r="F21" s="67">
        <v>0.96</v>
      </c>
      <c r="G21" s="67">
        <f t="shared" si="0"/>
        <v>95.293440000000004</v>
      </c>
      <c r="H21" s="68">
        <f t="shared" si="1"/>
        <v>48.128</v>
      </c>
    </row>
    <row r="22" spans="1:8" ht="58.2" thickBot="1" x14ac:dyDescent="0.35">
      <c r="A22" s="66" t="s">
        <v>367</v>
      </c>
      <c r="B22" s="60" t="s">
        <v>350</v>
      </c>
      <c r="C22" s="67">
        <v>300.8</v>
      </c>
      <c r="D22" s="67">
        <v>0.33</v>
      </c>
      <c r="E22" s="67">
        <v>0.16</v>
      </c>
      <c r="F22" s="67">
        <v>0.96</v>
      </c>
      <c r="G22" s="67">
        <f t="shared" si="0"/>
        <v>95.293440000000004</v>
      </c>
      <c r="H22" s="68">
        <f t="shared" si="1"/>
        <v>48.128</v>
      </c>
    </row>
    <row r="23" spans="1:8" ht="58.2" thickBot="1" x14ac:dyDescent="0.35">
      <c r="A23" s="66" t="s">
        <v>368</v>
      </c>
      <c r="B23" s="60" t="s">
        <v>350</v>
      </c>
      <c r="C23" s="67">
        <v>300.8</v>
      </c>
      <c r="D23" s="67">
        <v>0.33</v>
      </c>
      <c r="E23" s="67">
        <v>0.16</v>
      </c>
      <c r="F23" s="67">
        <v>0.96</v>
      </c>
      <c r="G23" s="67">
        <f t="shared" si="0"/>
        <v>95.293440000000004</v>
      </c>
      <c r="H23" s="68">
        <f t="shared" si="1"/>
        <v>48.128</v>
      </c>
    </row>
    <row r="24" spans="1:8" ht="58.2" thickBot="1" x14ac:dyDescent="0.35">
      <c r="A24" s="66" t="s">
        <v>369</v>
      </c>
      <c r="B24" s="60" t="s">
        <v>350</v>
      </c>
      <c r="C24" s="67">
        <v>300.8</v>
      </c>
      <c r="D24" s="67">
        <v>0.33</v>
      </c>
      <c r="E24" s="67">
        <v>0.16</v>
      </c>
      <c r="F24" s="67">
        <v>0.96</v>
      </c>
      <c r="G24" s="67">
        <f t="shared" si="0"/>
        <v>95.293440000000004</v>
      </c>
      <c r="H24" s="68">
        <f t="shared" si="1"/>
        <v>48.128</v>
      </c>
    </row>
    <row r="25" spans="1:8" ht="87" thickBot="1" x14ac:dyDescent="0.35">
      <c r="A25" s="66" t="s">
        <v>77</v>
      </c>
      <c r="B25" s="60" t="s">
        <v>370</v>
      </c>
      <c r="C25" s="67">
        <v>525.79999999999995</v>
      </c>
      <c r="D25" s="67">
        <v>0.33</v>
      </c>
      <c r="E25" s="67">
        <v>0.16</v>
      </c>
      <c r="F25" s="67">
        <v>0.96</v>
      </c>
      <c r="G25" s="67">
        <f t="shared" si="0"/>
        <v>166.57343999999998</v>
      </c>
      <c r="H25" s="68">
        <f t="shared" si="1"/>
        <v>84.128</v>
      </c>
    </row>
    <row r="26" spans="1:8" ht="87" thickBot="1" x14ac:dyDescent="0.35">
      <c r="A26" s="66" t="s">
        <v>76</v>
      </c>
      <c r="B26" s="60" t="s">
        <v>370</v>
      </c>
      <c r="C26" s="67">
        <v>525.79999999999995</v>
      </c>
      <c r="D26" s="67">
        <v>0.33</v>
      </c>
      <c r="E26" s="67">
        <v>0.16</v>
      </c>
      <c r="F26" s="67">
        <v>0.96</v>
      </c>
      <c r="G26" s="67">
        <f t="shared" si="0"/>
        <v>166.57343999999998</v>
      </c>
      <c r="H26" s="68">
        <f t="shared" si="1"/>
        <v>84.128</v>
      </c>
    </row>
    <row r="27" spans="1:8" ht="58.2" thickBot="1" x14ac:dyDescent="0.35">
      <c r="A27" s="66" t="s">
        <v>73</v>
      </c>
      <c r="B27" s="60" t="s">
        <v>350</v>
      </c>
      <c r="C27" s="67">
        <v>300.8</v>
      </c>
      <c r="D27" s="67">
        <v>0.33</v>
      </c>
      <c r="E27" s="67">
        <v>0.16</v>
      </c>
      <c r="F27" s="67">
        <v>0.96</v>
      </c>
      <c r="G27" s="67">
        <f t="shared" si="0"/>
        <v>95.293440000000004</v>
      </c>
      <c r="H27" s="68">
        <f t="shared" si="1"/>
        <v>48.128</v>
      </c>
    </row>
    <row r="28" spans="1:8" ht="72.599999999999994" thickBot="1" x14ac:dyDescent="0.35">
      <c r="A28" s="69" t="s">
        <v>371</v>
      </c>
      <c r="B28" s="60" t="s">
        <v>372</v>
      </c>
      <c r="C28" s="67">
        <v>425.8</v>
      </c>
      <c r="D28" s="67">
        <v>0.33</v>
      </c>
      <c r="E28" s="67">
        <v>0.16</v>
      </c>
      <c r="F28" s="67">
        <v>0.96</v>
      </c>
      <c r="G28" s="67">
        <f t="shared" si="0"/>
        <v>134.89344</v>
      </c>
      <c r="H28" s="68">
        <f t="shared" si="1"/>
        <v>68.128</v>
      </c>
    </row>
    <row r="29" spans="1:8" ht="72.599999999999994" thickBot="1" x14ac:dyDescent="0.35">
      <c r="A29" s="66" t="s">
        <v>373</v>
      </c>
      <c r="B29" s="60" t="s">
        <v>372</v>
      </c>
      <c r="C29" s="67">
        <v>425.8</v>
      </c>
      <c r="D29" s="67">
        <v>0.33</v>
      </c>
      <c r="E29" s="67">
        <v>0.16</v>
      </c>
      <c r="F29" s="67">
        <v>0.96</v>
      </c>
      <c r="G29" s="67">
        <f t="shared" si="0"/>
        <v>134.89344</v>
      </c>
      <c r="H29" s="68">
        <f t="shared" si="1"/>
        <v>68.128</v>
      </c>
    </row>
    <row r="30" spans="1:8" ht="72.599999999999994" thickBot="1" x14ac:dyDescent="0.35">
      <c r="A30" s="69" t="s">
        <v>374</v>
      </c>
      <c r="B30" s="60" t="s">
        <v>372</v>
      </c>
      <c r="C30" s="67">
        <v>425.8</v>
      </c>
      <c r="D30" s="67">
        <v>0.33</v>
      </c>
      <c r="E30" s="67">
        <v>0.16</v>
      </c>
      <c r="F30" s="67">
        <v>0.96</v>
      </c>
      <c r="G30" s="67">
        <f t="shared" si="0"/>
        <v>134.89344</v>
      </c>
      <c r="H30" s="68">
        <f t="shared" si="1"/>
        <v>68.128</v>
      </c>
    </row>
    <row r="31" spans="1:8" ht="58.2" thickBot="1" x14ac:dyDescent="0.35">
      <c r="A31" s="66" t="s">
        <v>375</v>
      </c>
      <c r="B31" s="60" t="s">
        <v>376</v>
      </c>
      <c r="C31" s="67">
        <v>300.8</v>
      </c>
      <c r="D31" s="67">
        <v>0.33</v>
      </c>
      <c r="E31" s="67">
        <v>0.16</v>
      </c>
      <c r="F31" s="67">
        <v>0.96</v>
      </c>
      <c r="G31" s="67">
        <f t="shared" si="0"/>
        <v>95.293440000000004</v>
      </c>
      <c r="H31" s="68">
        <f t="shared" si="1"/>
        <v>48.128</v>
      </c>
    </row>
    <row r="32" spans="1:8" ht="86.25" customHeight="1" thickBot="1" x14ac:dyDescent="0.35">
      <c r="A32" s="66" t="s">
        <v>36</v>
      </c>
      <c r="B32" s="60" t="s">
        <v>377</v>
      </c>
      <c r="C32" s="67">
        <v>250.4</v>
      </c>
      <c r="D32" s="67">
        <v>0.33</v>
      </c>
      <c r="E32" s="67">
        <v>0.16</v>
      </c>
      <c r="F32" s="67">
        <v>0.96</v>
      </c>
      <c r="G32" s="67">
        <f t="shared" si="0"/>
        <v>79.326720000000009</v>
      </c>
      <c r="H32" s="68">
        <f t="shared" si="1"/>
        <v>40.064</v>
      </c>
    </row>
    <row r="33" spans="1:8" ht="58.2" thickBot="1" x14ac:dyDescent="0.35">
      <c r="A33" s="66" t="s">
        <v>369</v>
      </c>
      <c r="B33" s="60" t="s">
        <v>350</v>
      </c>
      <c r="C33" s="67">
        <v>300.8</v>
      </c>
      <c r="D33" s="67">
        <v>0.33</v>
      </c>
      <c r="E33" s="67">
        <v>0.16</v>
      </c>
      <c r="F33" s="67">
        <v>0.96</v>
      </c>
      <c r="G33" s="67">
        <f t="shared" si="0"/>
        <v>95.293440000000004</v>
      </c>
      <c r="H33" s="68">
        <f t="shared" si="1"/>
        <v>48.128</v>
      </c>
    </row>
    <row r="34" spans="1:8" ht="87" thickBot="1" x14ac:dyDescent="0.35">
      <c r="A34" s="66" t="s">
        <v>31</v>
      </c>
      <c r="B34" s="60" t="s">
        <v>378</v>
      </c>
      <c r="C34" s="67">
        <v>266.2</v>
      </c>
      <c r="D34" s="67">
        <v>0.33</v>
      </c>
      <c r="E34" s="67">
        <v>0.16</v>
      </c>
      <c r="F34" s="67">
        <v>0.96</v>
      </c>
      <c r="G34" s="67">
        <f t="shared" si="0"/>
        <v>84.332160000000002</v>
      </c>
      <c r="H34" s="68">
        <f t="shared" si="1"/>
        <v>42.591999999999999</v>
      </c>
    </row>
    <row r="35" spans="1:8" ht="58.2" thickBot="1" x14ac:dyDescent="0.35">
      <c r="A35" s="66" t="s">
        <v>379</v>
      </c>
      <c r="B35" s="60" t="s">
        <v>380</v>
      </c>
      <c r="C35" s="67">
        <v>155.4</v>
      </c>
      <c r="D35" s="67">
        <v>0.33</v>
      </c>
      <c r="E35" s="67">
        <v>0.16</v>
      </c>
      <c r="F35" s="67">
        <v>0.96</v>
      </c>
      <c r="G35" s="67">
        <f t="shared" si="0"/>
        <v>49.230720000000005</v>
      </c>
      <c r="H35" s="68">
        <f t="shared" si="1"/>
        <v>24.864000000000001</v>
      </c>
    </row>
    <row r="36" spans="1:8" ht="15" thickBot="1" x14ac:dyDescent="0.35">
      <c r="A36" s="66" t="s">
        <v>381</v>
      </c>
      <c r="B36" s="64" t="s">
        <v>382</v>
      </c>
      <c r="C36" s="67">
        <v>0.4</v>
      </c>
      <c r="D36" s="67">
        <v>0.33</v>
      </c>
      <c r="E36" s="67">
        <v>0.16</v>
      </c>
      <c r="F36" s="67">
        <v>0.96</v>
      </c>
      <c r="G36" s="67">
        <f t="shared" si="0"/>
        <v>0.12672</v>
      </c>
      <c r="H36" s="68">
        <f t="shared" si="1"/>
        <v>6.4000000000000001E-2</v>
      </c>
    </row>
    <row r="37" spans="1:8" ht="15" thickBot="1" x14ac:dyDescent="0.35">
      <c r="A37" s="66" t="s">
        <v>383</v>
      </c>
      <c r="B37" s="64" t="s">
        <v>382</v>
      </c>
      <c r="C37" s="67">
        <v>0.4</v>
      </c>
      <c r="D37" s="67">
        <v>0.33</v>
      </c>
      <c r="E37" s="67">
        <v>0.16</v>
      </c>
      <c r="F37" s="67">
        <v>0.96</v>
      </c>
      <c r="G37" s="67">
        <f t="shared" si="0"/>
        <v>0.12672</v>
      </c>
      <c r="H37" s="68">
        <f t="shared" si="1"/>
        <v>6.4000000000000001E-2</v>
      </c>
    </row>
    <row r="38" spans="1:8" ht="58.2" thickBot="1" x14ac:dyDescent="0.35">
      <c r="A38" s="66" t="s">
        <v>384</v>
      </c>
      <c r="B38" s="60" t="s">
        <v>350</v>
      </c>
      <c r="C38" s="67">
        <v>300.8</v>
      </c>
      <c r="D38" s="67">
        <v>0.33</v>
      </c>
      <c r="E38" s="67">
        <v>0.16</v>
      </c>
      <c r="F38" s="67">
        <v>0.96</v>
      </c>
      <c r="G38" s="67">
        <f t="shared" si="0"/>
        <v>95.293440000000004</v>
      </c>
      <c r="H38" s="68">
        <f t="shared" si="1"/>
        <v>48.128</v>
      </c>
    </row>
    <row r="39" spans="1:8" ht="15" thickBot="1" x14ac:dyDescent="0.35">
      <c r="A39" s="70" t="s">
        <v>41</v>
      </c>
      <c r="B39" s="71" t="s">
        <v>382</v>
      </c>
      <c r="C39" s="67">
        <v>0.4</v>
      </c>
      <c r="D39" s="67">
        <v>0.33</v>
      </c>
      <c r="E39" s="67">
        <v>0.16</v>
      </c>
      <c r="F39" s="67">
        <v>0.96</v>
      </c>
      <c r="G39" s="67">
        <f t="shared" si="0"/>
        <v>0.12672</v>
      </c>
      <c r="H39" s="68">
        <f t="shared" si="1"/>
        <v>6.4000000000000001E-2</v>
      </c>
    </row>
    <row r="40" spans="1:8" s="56" customFormat="1" ht="54" customHeight="1" thickBot="1" x14ac:dyDescent="0.35">
      <c r="A40" s="72" t="s">
        <v>176</v>
      </c>
      <c r="B40" s="61" t="s">
        <v>385</v>
      </c>
      <c r="C40" s="73">
        <v>355</v>
      </c>
      <c r="D40" s="67">
        <v>0.33</v>
      </c>
      <c r="E40" s="67">
        <v>0.16</v>
      </c>
      <c r="F40" s="67">
        <v>0.96</v>
      </c>
      <c r="G40" s="67">
        <f t="shared" si="0"/>
        <v>112.464</v>
      </c>
      <c r="H40" s="68">
        <f t="shared" si="1"/>
        <v>56.800000000000004</v>
      </c>
    </row>
    <row r="41" spans="1:8" ht="58.2" thickBot="1" x14ac:dyDescent="0.35">
      <c r="A41" s="70" t="s">
        <v>65</v>
      </c>
      <c r="B41" s="60" t="s">
        <v>386</v>
      </c>
      <c r="C41" s="67">
        <v>61.8</v>
      </c>
      <c r="D41" s="67">
        <v>0.33</v>
      </c>
      <c r="E41" s="67">
        <v>0.16</v>
      </c>
      <c r="F41" s="67">
        <v>0.96</v>
      </c>
      <c r="G41" s="67">
        <f t="shared" si="0"/>
        <v>19.578239999999997</v>
      </c>
      <c r="H41" s="68">
        <f t="shared" si="1"/>
        <v>9.8879999999999999</v>
      </c>
    </row>
    <row r="42" spans="1:8" ht="43.8" thickBot="1" x14ac:dyDescent="0.35">
      <c r="A42" s="70" t="s">
        <v>387</v>
      </c>
      <c r="B42" s="60" t="s">
        <v>388</v>
      </c>
      <c r="C42" s="67">
        <v>2580</v>
      </c>
      <c r="D42" s="67">
        <v>0.33</v>
      </c>
      <c r="E42" s="67">
        <v>0.16</v>
      </c>
      <c r="F42" s="67">
        <v>0.96</v>
      </c>
      <c r="G42" s="67">
        <f t="shared" si="0"/>
        <v>817.34400000000005</v>
      </c>
      <c r="H42" s="68">
        <f t="shared" si="1"/>
        <v>412.8</v>
      </c>
    </row>
    <row r="43" spans="1:8" ht="43.8" thickBot="1" x14ac:dyDescent="0.35">
      <c r="A43" s="74" t="s">
        <v>389</v>
      </c>
      <c r="B43" s="65" t="s">
        <v>390</v>
      </c>
      <c r="C43" s="75">
        <v>750.4</v>
      </c>
      <c r="D43" s="75">
        <v>0.33</v>
      </c>
      <c r="E43" s="75">
        <v>0.16</v>
      </c>
      <c r="F43" s="75">
        <v>0.96</v>
      </c>
      <c r="G43" s="75">
        <f t="shared" si="0"/>
        <v>237.72672</v>
      </c>
      <c r="H43" s="76">
        <f t="shared" si="1"/>
        <v>120.06399999999999</v>
      </c>
    </row>
    <row r="44" spans="1:8" ht="15" thickBot="1" x14ac:dyDescent="0.35">
      <c r="E44" s="101" t="s">
        <v>336</v>
      </c>
      <c r="F44" s="101"/>
      <c r="G44" s="79">
        <f>SUM(G3:G43)</f>
        <v>5447.2492799999991</v>
      </c>
      <c r="H44" s="79">
        <f>SUM(H3:H43)</f>
        <v>2751.1359999999986</v>
      </c>
    </row>
    <row r="45" spans="1:8" ht="15" thickBot="1" x14ac:dyDescent="0.35">
      <c r="E45" s="101" t="s">
        <v>162</v>
      </c>
      <c r="F45" s="101"/>
      <c r="G45" s="101">
        <f>G44+H44</f>
        <v>8198.3852799999986</v>
      </c>
      <c r="H45" s="101"/>
    </row>
    <row r="46" spans="1:8" x14ac:dyDescent="0.3">
      <c r="E46" s="55"/>
      <c r="F46" s="55"/>
      <c r="G46" s="55"/>
      <c r="H46" s="55"/>
    </row>
    <row r="47" spans="1:8" x14ac:dyDescent="0.3">
      <c r="A47" s="95" t="s">
        <v>391</v>
      </c>
      <c r="B47" s="95"/>
      <c r="C47" s="95"/>
      <c r="D47" s="95"/>
      <c r="E47" s="95"/>
      <c r="F47" s="95"/>
      <c r="G47" s="95"/>
      <c r="H47" s="95"/>
    </row>
    <row r="48" spans="1:8" ht="15" thickBot="1" x14ac:dyDescent="0.35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29.4" thickBot="1" x14ac:dyDescent="0.35">
      <c r="A49" s="8" t="s">
        <v>394</v>
      </c>
      <c r="B49" s="59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29.4" thickBot="1" x14ac:dyDescent="0.35">
      <c r="A50" s="8" t="s">
        <v>396</v>
      </c>
      <c r="B50" s="59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29.4" thickBot="1" x14ac:dyDescent="0.35">
      <c r="A51" s="8" t="s">
        <v>397</v>
      </c>
      <c r="B51" s="59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29.4" thickBot="1" x14ac:dyDescent="0.35">
      <c r="A52" s="8" t="s">
        <v>398</v>
      </c>
      <c r="B52" s="59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58.2" thickBot="1" x14ac:dyDescent="0.35">
      <c r="A53" s="8" t="s">
        <v>67</v>
      </c>
      <c r="B53" s="60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58.2" thickBot="1" x14ac:dyDescent="0.35">
      <c r="A54" s="8" t="s">
        <v>172</v>
      </c>
      <c r="B54" s="60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58.2" thickBot="1" x14ac:dyDescent="0.35">
      <c r="A55" s="8" t="s">
        <v>173</v>
      </c>
      <c r="B55" s="60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179</v>
      </c>
      <c r="B56" s="60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180</v>
      </c>
      <c r="B57" s="60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183</v>
      </c>
      <c r="B58" s="60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187</v>
      </c>
      <c r="B59" s="60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190</v>
      </c>
      <c r="B60" s="60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191</v>
      </c>
      <c r="B61" s="60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29.4" thickBot="1" x14ac:dyDescent="0.35">
      <c r="A62" s="8" t="s">
        <v>181</v>
      </c>
      <c r="B62" s="60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3.8" thickBot="1" x14ac:dyDescent="0.35">
      <c r="A63" s="8" t="s">
        <v>174</v>
      </c>
      <c r="B63" s="60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29.4" thickBot="1" x14ac:dyDescent="0.35">
      <c r="A64" s="8" t="s">
        <v>175</v>
      </c>
      <c r="B64" s="60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3.8" thickBot="1" x14ac:dyDescent="0.35">
      <c r="A65" s="8" t="s">
        <v>176</v>
      </c>
      <c r="B65" s="61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29.4" thickBot="1" x14ac:dyDescent="0.35">
      <c r="A66" s="8" t="s">
        <v>404</v>
      </c>
      <c r="B66" s="60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2.599999999999994" thickBot="1" x14ac:dyDescent="0.35">
      <c r="A67" s="8" t="s">
        <v>143</v>
      </c>
      <c r="B67" s="60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5">
      <c r="A68" s="8" t="s">
        <v>142</v>
      </c>
      <c r="B68" s="60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2.599999999999994" thickBot="1" x14ac:dyDescent="0.35">
      <c r="A69" s="8" t="s">
        <v>141</v>
      </c>
      <c r="B69" s="60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29.4" thickBot="1" x14ac:dyDescent="0.35">
      <c r="A70" s="8" t="s">
        <v>184</v>
      </c>
      <c r="B70" s="59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29.4" thickBot="1" x14ac:dyDescent="0.35">
      <c r="A71" s="8" t="s">
        <v>186</v>
      </c>
      <c r="B71" s="59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188</v>
      </c>
      <c r="B72" s="59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189</v>
      </c>
      <c r="B73" s="59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7"/>
    </row>
    <row r="74" spans="1:13" ht="16.2" thickBot="1" x14ac:dyDescent="0.35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8"/>
    </row>
    <row r="75" spans="1:13" ht="15" thickBot="1" x14ac:dyDescent="0.35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" thickBot="1" x14ac:dyDescent="0.35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72.599999999999994" thickBot="1" x14ac:dyDescent="0.35">
      <c r="A79" s="8" t="s">
        <v>410</v>
      </c>
      <c r="B79" s="60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29.4" thickBot="1" x14ac:dyDescent="0.35">
      <c r="A80" s="8" t="s">
        <v>412</v>
      </c>
      <c r="B80" s="60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3.8" thickBot="1" x14ac:dyDescent="0.35">
      <c r="A81" s="8" t="s">
        <v>129</v>
      </c>
      <c r="B81" s="60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" thickBot="1" x14ac:dyDescent="0.35">
      <c r="A82" s="8" t="s">
        <v>130</v>
      </c>
      <c r="B82" s="62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" thickBot="1" x14ac:dyDescent="0.35">
      <c r="A83" s="8" t="s">
        <v>132</v>
      </c>
      <c r="B83" s="62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58.2" thickBot="1" x14ac:dyDescent="0.35">
      <c r="A84" s="8" t="s">
        <v>415</v>
      </c>
      <c r="B84" s="63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3.8" thickBot="1" x14ac:dyDescent="0.35">
      <c r="A85" s="8" t="s">
        <v>176</v>
      </c>
      <c r="B85" s="61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87" thickBot="1" x14ac:dyDescent="0.35">
      <c r="A86" s="8" t="s">
        <v>417</v>
      </c>
      <c r="B86" s="60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" thickBot="1" x14ac:dyDescent="0.35">
      <c r="A87" s="8" t="s">
        <v>419</v>
      </c>
      <c r="B87" s="64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58.2" thickBot="1" x14ac:dyDescent="0.35">
      <c r="A88" s="23" t="s">
        <v>65</v>
      </c>
      <c r="B88" s="65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" thickBot="1" x14ac:dyDescent="0.35">
      <c r="E89" s="101" t="s">
        <v>336</v>
      </c>
      <c r="F89" s="101"/>
      <c r="G89" s="78">
        <f>SUM(G49:G88)</f>
        <v>3484.8253440000008</v>
      </c>
      <c r="H89" s="78">
        <f>SUM(H49:H88)</f>
        <v>1760.0128</v>
      </c>
    </row>
    <row r="90" spans="1:8" ht="15" thickBot="1" x14ac:dyDescent="0.35">
      <c r="E90" s="101" t="s">
        <v>162</v>
      </c>
      <c r="F90" s="101"/>
      <c r="G90" s="101">
        <f>G89+H89</f>
        <v>5244.8381440000012</v>
      </c>
      <c r="H90" s="101"/>
    </row>
    <row r="91" spans="1:8" x14ac:dyDescent="0.3">
      <c r="E91" s="55"/>
      <c r="F91" s="55"/>
      <c r="G91" s="55"/>
      <c r="H91" s="55"/>
    </row>
    <row r="92" spans="1:8" x14ac:dyDescent="0.3">
      <c r="A92" s="95" t="s">
        <v>421</v>
      </c>
      <c r="B92" s="95"/>
      <c r="C92" s="95"/>
      <c r="D92" s="95"/>
      <c r="E92" s="95"/>
      <c r="F92" s="95"/>
      <c r="G92" s="95"/>
      <c r="H92" s="95"/>
    </row>
    <row r="93" spans="1:8" ht="15" thickBot="1" x14ac:dyDescent="0.35">
      <c r="A93" s="16" t="s">
        <v>20</v>
      </c>
      <c r="B93" s="17" t="s">
        <v>338</v>
      </c>
      <c r="C93" s="17" t="s">
        <v>392</v>
      </c>
      <c r="D93" s="77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29.4" thickBot="1" x14ac:dyDescent="0.35">
      <c r="A94" s="8" t="s">
        <v>394</v>
      </c>
      <c r="B94" s="59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29.4" thickBot="1" x14ac:dyDescent="0.35">
      <c r="A95" s="8" t="s">
        <v>396</v>
      </c>
      <c r="B95" s="59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29.4" thickBot="1" x14ac:dyDescent="0.35">
      <c r="A96" s="8" t="s">
        <v>397</v>
      </c>
      <c r="B96" s="59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29.4" thickBot="1" x14ac:dyDescent="0.35">
      <c r="A97" s="8" t="s">
        <v>398</v>
      </c>
      <c r="B97" s="59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58.2" thickBot="1" x14ac:dyDescent="0.35">
      <c r="A98" s="8" t="s">
        <v>67</v>
      </c>
      <c r="B98" s="60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58.2" thickBot="1" x14ac:dyDescent="0.35">
      <c r="A99" s="8" t="s">
        <v>172</v>
      </c>
      <c r="B99" s="60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58.2" thickBot="1" x14ac:dyDescent="0.35">
      <c r="A100" s="8" t="s">
        <v>173</v>
      </c>
      <c r="B100" s="60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179</v>
      </c>
      <c r="B101" s="60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180</v>
      </c>
      <c r="B102" s="60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183</v>
      </c>
      <c r="B103" s="60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187</v>
      </c>
      <c r="B104" s="60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190</v>
      </c>
      <c r="B105" s="60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191</v>
      </c>
      <c r="B106" s="60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307</v>
      </c>
      <c r="B107" s="60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308</v>
      </c>
      <c r="B108" s="60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309</v>
      </c>
      <c r="B109" s="60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310</v>
      </c>
      <c r="B110" s="60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312</v>
      </c>
      <c r="B111" s="60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313</v>
      </c>
      <c r="B112" s="60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58.2" thickBot="1" x14ac:dyDescent="0.35">
      <c r="A113" s="8" t="s">
        <v>424</v>
      </c>
      <c r="B113" s="60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58.2" thickBot="1" x14ac:dyDescent="0.35">
      <c r="A114" s="8" t="s">
        <v>425</v>
      </c>
      <c r="B114" s="60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3.8" thickBot="1" x14ac:dyDescent="0.35">
      <c r="A115" s="8" t="s">
        <v>174</v>
      </c>
      <c r="B115" s="60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29.4" thickBot="1" x14ac:dyDescent="0.35">
      <c r="A116" s="8" t="s">
        <v>175</v>
      </c>
      <c r="B116" s="60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3.8" thickBot="1" x14ac:dyDescent="0.35">
      <c r="A117" s="8" t="s">
        <v>176</v>
      </c>
      <c r="B117" s="61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29.4" thickBot="1" x14ac:dyDescent="0.35">
      <c r="A118" s="8" t="s">
        <v>184</v>
      </c>
      <c r="B118" s="59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29.4" thickBot="1" x14ac:dyDescent="0.35">
      <c r="A119" s="8" t="s">
        <v>186</v>
      </c>
      <c r="B119" s="59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58.2" thickBot="1" x14ac:dyDescent="0.35">
      <c r="A120" s="8" t="s">
        <v>426</v>
      </c>
      <c r="B120" s="60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87" thickBot="1" x14ac:dyDescent="0.35">
      <c r="A121" s="8" t="s">
        <v>76</v>
      </c>
      <c r="B121" s="60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87" thickBot="1" x14ac:dyDescent="0.35">
      <c r="A122" s="8" t="s">
        <v>77</v>
      </c>
      <c r="B122" s="60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58.2" thickBot="1" x14ac:dyDescent="0.35">
      <c r="A123" s="8" t="s">
        <v>427</v>
      </c>
      <c r="B123" s="60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29.4" thickBot="1" x14ac:dyDescent="0.35">
      <c r="A124" s="8" t="s">
        <v>319</v>
      </c>
      <c r="B124" s="63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29.4" thickBot="1" x14ac:dyDescent="0.35">
      <c r="A125" s="8" t="s">
        <v>72</v>
      </c>
      <c r="B125" s="59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58.2" thickBot="1" x14ac:dyDescent="0.35">
      <c r="A126" s="23" t="s">
        <v>65</v>
      </c>
      <c r="B126" s="65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" thickBot="1" x14ac:dyDescent="0.35">
      <c r="E127" s="101" t="s">
        <v>336</v>
      </c>
      <c r="F127" s="101"/>
      <c r="G127" s="78">
        <f>SUM(G94:G126)</f>
        <v>2187.573695999999</v>
      </c>
      <c r="H127" s="78">
        <f>SUM(H94:H126)</f>
        <v>1104.8352000000002</v>
      </c>
    </row>
    <row r="128" spans="1:8" ht="15" thickBot="1" x14ac:dyDescent="0.35">
      <c r="E128" s="101" t="s">
        <v>162</v>
      </c>
      <c r="F128" s="101"/>
      <c r="G128" s="101">
        <f>G127+H127</f>
        <v>3292.408895999999</v>
      </c>
      <c r="H128" s="101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x14ac:dyDescent="0.3">
      <c r="A1" s="95" t="s">
        <v>431</v>
      </c>
      <c r="B1" s="95"/>
      <c r="C1" s="95"/>
      <c r="D1" s="95"/>
      <c r="E1" s="95"/>
      <c r="F1" s="95"/>
      <c r="G1" s="95"/>
      <c r="H1" s="95"/>
    </row>
    <row r="2" spans="1:17" x14ac:dyDescent="0.3">
      <c r="A2" s="103" t="s">
        <v>432</v>
      </c>
      <c r="B2" s="103"/>
      <c r="C2" s="103"/>
      <c r="D2" s="103"/>
      <c r="E2" s="103"/>
      <c r="F2" s="103"/>
      <c r="G2" s="103"/>
      <c r="H2" s="103"/>
    </row>
    <row r="3" spans="1:17" ht="15" thickBot="1" x14ac:dyDescent="0.35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" thickBot="1" x14ac:dyDescent="0.35">
      <c r="A4" s="48" t="s">
        <v>124</v>
      </c>
      <c r="B4" s="81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" thickBot="1" x14ac:dyDescent="0.35">
      <c r="A5" s="48" t="s">
        <v>170</v>
      </c>
      <c r="B5" s="81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" thickBot="1" x14ac:dyDescent="0.35">
      <c r="A6" s="48" t="s">
        <v>305</v>
      </c>
      <c r="B6" s="81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" thickBot="1" x14ac:dyDescent="0.35">
      <c r="A7" s="48" t="s">
        <v>306</v>
      </c>
      <c r="B7" s="81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" thickBot="1" x14ac:dyDescent="0.35">
      <c r="A8" s="48" t="s">
        <v>125</v>
      </c>
      <c r="B8" s="81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" thickBot="1" x14ac:dyDescent="0.35">
      <c r="A9" s="48" t="s">
        <v>126</v>
      </c>
      <c r="B9" s="81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" thickBot="1" x14ac:dyDescent="0.35">
      <c r="A10" s="48" t="s">
        <v>171</v>
      </c>
      <c r="B10" s="81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" thickBot="1" x14ac:dyDescent="0.35">
      <c r="A11" s="48" t="s">
        <v>172</v>
      </c>
      <c r="B11" s="81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" thickBot="1" x14ac:dyDescent="0.35">
      <c r="A12" s="48" t="s">
        <v>173</v>
      </c>
      <c r="B12" s="81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" thickBot="1" x14ac:dyDescent="0.35">
      <c r="A13" s="48" t="s">
        <v>174</v>
      </c>
      <c r="B13" s="81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" thickBot="1" x14ac:dyDescent="0.35">
      <c r="A14" s="48" t="s">
        <v>175</v>
      </c>
      <c r="B14" s="81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" thickBot="1" x14ac:dyDescent="0.35">
      <c r="A15" s="48" t="s">
        <v>176</v>
      </c>
      <c r="B15" s="81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" thickBot="1" x14ac:dyDescent="0.35">
      <c r="A16" s="48" t="s">
        <v>177</v>
      </c>
      <c r="B16" s="81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" thickBot="1" x14ac:dyDescent="0.35">
      <c r="A17" s="48" t="s">
        <v>178</v>
      </c>
      <c r="B17" s="81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" thickBot="1" x14ac:dyDescent="0.35">
      <c r="A18" s="48" t="s">
        <v>179</v>
      </c>
      <c r="B18" s="81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" thickBot="1" x14ac:dyDescent="0.35">
      <c r="A19" s="48" t="s">
        <v>180</v>
      </c>
      <c r="B19" s="81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" thickBot="1" x14ac:dyDescent="0.35">
      <c r="A20" s="48" t="s">
        <v>181</v>
      </c>
      <c r="B20" s="81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" thickBot="1" x14ac:dyDescent="0.35">
      <c r="A21" s="48" t="s">
        <v>183</v>
      </c>
      <c r="B21" s="81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" thickBot="1" x14ac:dyDescent="0.35">
      <c r="A22" s="48" t="s">
        <v>187</v>
      </c>
      <c r="B22" s="81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" thickBot="1" x14ac:dyDescent="0.35">
      <c r="A23" s="48" t="s">
        <v>184</v>
      </c>
      <c r="B23" s="81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" thickBot="1" x14ac:dyDescent="0.35">
      <c r="A24" s="48" t="s">
        <v>186</v>
      </c>
      <c r="B24" s="81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" thickBot="1" x14ac:dyDescent="0.35">
      <c r="A25" s="48" t="s">
        <v>190</v>
      </c>
      <c r="B25" s="81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" thickBot="1" x14ac:dyDescent="0.35">
      <c r="A26" s="48" t="s">
        <v>191</v>
      </c>
      <c r="B26" s="81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" thickBot="1" x14ac:dyDescent="0.35">
      <c r="A27" s="48" t="s">
        <v>307</v>
      </c>
      <c r="B27" s="81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" thickBot="1" x14ac:dyDescent="0.35">
      <c r="A28" s="48" t="s">
        <v>308</v>
      </c>
      <c r="B28" s="81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" thickBot="1" x14ac:dyDescent="0.35">
      <c r="A29" s="48" t="s">
        <v>185</v>
      </c>
      <c r="B29" s="81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" thickBot="1" x14ac:dyDescent="0.35">
      <c r="A30" s="48" t="s">
        <v>309</v>
      </c>
      <c r="B30" s="81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" thickBot="1" x14ac:dyDescent="0.35">
      <c r="A31" s="48" t="s">
        <v>310</v>
      </c>
      <c r="B31" s="81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" thickBot="1" x14ac:dyDescent="0.35">
      <c r="A32" s="48" t="s">
        <v>311</v>
      </c>
      <c r="B32" s="81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" thickBot="1" x14ac:dyDescent="0.35">
      <c r="A33" s="48" t="s">
        <v>312</v>
      </c>
      <c r="B33" s="81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" thickBot="1" x14ac:dyDescent="0.35">
      <c r="A34" s="48" t="s">
        <v>313</v>
      </c>
      <c r="B34" s="81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" thickBot="1" x14ac:dyDescent="0.35">
      <c r="A35" s="48" t="s">
        <v>314</v>
      </c>
      <c r="B35" s="81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" thickBot="1" x14ac:dyDescent="0.35">
      <c r="A36" s="48" t="s">
        <v>315</v>
      </c>
      <c r="B36" s="81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" thickBot="1" x14ac:dyDescent="0.35">
      <c r="A37" s="48" t="s">
        <v>316</v>
      </c>
      <c r="B37" s="81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" thickBot="1" x14ac:dyDescent="0.35">
      <c r="A38" s="48" t="s">
        <v>317</v>
      </c>
      <c r="B38" s="81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" thickBot="1" x14ac:dyDescent="0.35">
      <c r="A39" s="48" t="s">
        <v>318</v>
      </c>
      <c r="B39" s="81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" thickBot="1" x14ac:dyDescent="0.35">
      <c r="A40" s="48" t="s">
        <v>319</v>
      </c>
      <c r="B40" s="81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" thickBot="1" x14ac:dyDescent="0.35">
      <c r="A41" s="48" t="s">
        <v>311</v>
      </c>
      <c r="B41" s="81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" thickBot="1" x14ac:dyDescent="0.35">
      <c r="A42" s="48" t="s">
        <v>73</v>
      </c>
      <c r="B42" s="81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" thickBot="1" x14ac:dyDescent="0.35">
      <c r="A43" s="48" t="s">
        <v>76</v>
      </c>
      <c r="B43" s="81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" thickBot="1" x14ac:dyDescent="0.35">
      <c r="A44" s="48" t="s">
        <v>77</v>
      </c>
      <c r="B44" s="81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" thickBot="1" x14ac:dyDescent="0.35">
      <c r="A45" s="82" t="s">
        <v>320</v>
      </c>
      <c r="B45" s="83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" thickBot="1" x14ac:dyDescent="0.35">
      <c r="A46" s="47"/>
      <c r="B46" s="46"/>
      <c r="C46" s="46"/>
      <c r="G46" s="78" t="s">
        <v>162</v>
      </c>
      <c r="H46" s="78">
        <f>SUM(H4:H45)</f>
        <v>33124.840660252856</v>
      </c>
      <c r="M46" s="47"/>
      <c r="N46" s="47"/>
      <c r="O46" s="47"/>
      <c r="P46" s="47"/>
      <c r="Q46" s="47"/>
    </row>
    <row r="47" spans="1:17" x14ac:dyDescent="0.3">
      <c r="A47" s="46"/>
      <c r="B47" s="46"/>
      <c r="C47" s="46"/>
      <c r="G47" s="80"/>
      <c r="M47" s="47"/>
      <c r="N47" s="47"/>
    </row>
    <row r="48" spans="1:17" x14ac:dyDescent="0.3">
      <c r="M48" s="47"/>
      <c r="N48" s="47"/>
    </row>
    <row r="49" spans="13:14" x14ac:dyDescent="0.3">
      <c r="M49" s="47"/>
      <c r="N49" s="47"/>
    </row>
    <row r="50" spans="13:14" x14ac:dyDescent="0.3">
      <c r="M50" s="47"/>
      <c r="N50" s="47"/>
    </row>
    <row r="51" spans="13:14" x14ac:dyDescent="0.3">
      <c r="M51" s="47"/>
      <c r="N51" s="47"/>
    </row>
    <row r="52" spans="13:14" x14ac:dyDescent="0.3">
      <c r="M52" s="47"/>
      <c r="N52" s="47"/>
    </row>
    <row r="53" spans="13:14" x14ac:dyDescent="0.3">
      <c r="M53" s="47"/>
      <c r="N53" s="47"/>
    </row>
    <row r="54" spans="13:14" x14ac:dyDescent="0.3">
      <c r="M54" s="47"/>
      <c r="N54" s="47"/>
    </row>
    <row r="55" spans="13:14" x14ac:dyDescent="0.3">
      <c r="M55" s="47"/>
      <c r="N55" s="47"/>
    </row>
    <row r="56" spans="13:14" x14ac:dyDescent="0.3">
      <c r="M56" s="47"/>
      <c r="N56" s="47"/>
    </row>
    <row r="57" spans="13:14" x14ac:dyDescent="0.3">
      <c r="M57" s="47"/>
      <c r="N57" s="47"/>
    </row>
    <row r="58" spans="13:14" x14ac:dyDescent="0.3">
      <c r="M58" s="47"/>
      <c r="N58" s="47"/>
    </row>
    <row r="59" spans="13:14" x14ac:dyDescent="0.3">
      <c r="M59" s="47"/>
      <c r="N59" s="47"/>
    </row>
    <row r="60" spans="13:14" x14ac:dyDescent="0.3">
      <c r="M60" s="47"/>
      <c r="N60" s="47"/>
    </row>
    <row r="61" spans="13:14" x14ac:dyDescent="0.3">
      <c r="M61" s="47"/>
      <c r="N61" s="47"/>
    </row>
    <row r="62" spans="13:14" x14ac:dyDescent="0.3">
      <c r="M62" s="47"/>
      <c r="N62" s="47"/>
    </row>
    <row r="63" spans="13:14" x14ac:dyDescent="0.3">
      <c r="M63" s="47"/>
      <c r="N63" s="47"/>
    </row>
    <row r="64" spans="13:14" x14ac:dyDescent="0.3">
      <c r="M64" s="47"/>
      <c r="N64" s="47"/>
    </row>
    <row r="65" spans="13:14" x14ac:dyDescent="0.3">
      <c r="M65" s="47"/>
      <c r="N65" s="47"/>
    </row>
    <row r="66" spans="13:14" x14ac:dyDescent="0.3">
      <c r="M66" s="47"/>
      <c r="N66" s="47"/>
    </row>
    <row r="67" spans="13:14" x14ac:dyDescent="0.3">
      <c r="M67" s="47"/>
      <c r="N67" s="47"/>
    </row>
    <row r="68" spans="13:14" x14ac:dyDescent="0.3">
      <c r="M68" s="47"/>
      <c r="N68" s="47"/>
    </row>
    <row r="69" spans="13:14" x14ac:dyDescent="0.3">
      <c r="M69" s="47"/>
      <c r="N69" s="47"/>
    </row>
    <row r="70" spans="13:14" x14ac:dyDescent="0.3">
      <c r="M70" s="47"/>
      <c r="N70" s="47"/>
    </row>
    <row r="71" spans="13:14" x14ac:dyDescent="0.3">
      <c r="M71" s="47"/>
      <c r="N71" s="47"/>
    </row>
    <row r="72" spans="13:14" x14ac:dyDescent="0.3">
      <c r="M72" s="47"/>
      <c r="N72" s="47"/>
    </row>
    <row r="73" spans="13:14" x14ac:dyDescent="0.3">
      <c r="M73" s="47"/>
      <c r="N73" s="47"/>
    </row>
    <row r="74" spans="13:14" x14ac:dyDescent="0.3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36"/>
  <sheetViews>
    <sheetView tabSelected="1" topLeftCell="A28" workbookViewId="0">
      <selection activeCell="J28" sqref="J28"/>
    </sheetView>
  </sheetViews>
  <sheetFormatPr defaultRowHeight="14.4" x14ac:dyDescent="0.3"/>
  <cols>
    <col min="1" max="1" width="33.5546875" style="84" customWidth="1"/>
    <col min="2" max="2" width="35.44140625" style="84" customWidth="1"/>
    <col min="3" max="10" width="8.88671875" customWidth="1"/>
  </cols>
  <sheetData>
    <row r="2" spans="1:12" ht="15" thickBot="1" x14ac:dyDescent="0.35">
      <c r="A2" s="86" t="s">
        <v>0</v>
      </c>
      <c r="B2" s="87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  <c r="J2" t="s">
        <v>474</v>
      </c>
      <c r="K2" t="s">
        <v>475</v>
      </c>
      <c r="L2" t="s">
        <v>98</v>
      </c>
    </row>
    <row r="3" spans="1:12" ht="15" thickBot="1" x14ac:dyDescent="0.35">
      <c r="A3" s="88" t="s">
        <v>55</v>
      </c>
      <c r="B3" s="89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" thickBot="1" x14ac:dyDescent="0.35">
      <c r="A4" s="88"/>
      <c r="B4" s="89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" thickBot="1" x14ac:dyDescent="0.35">
      <c r="A5" s="88"/>
      <c r="B5" s="89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" thickBot="1" x14ac:dyDescent="0.35">
      <c r="A6" s="88" t="s">
        <v>438</v>
      </c>
      <c r="B6" s="89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" thickBot="1" x14ac:dyDescent="0.35">
      <c r="A7" s="88"/>
      <c r="B7" s="89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" thickBot="1" x14ac:dyDescent="0.35">
      <c r="A8" s="88" t="s">
        <v>439</v>
      </c>
      <c r="B8" s="89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" thickBot="1" x14ac:dyDescent="0.35">
      <c r="A9" s="88"/>
      <c r="B9" s="89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" thickBot="1" x14ac:dyDescent="0.35">
      <c r="A10" s="88" t="s">
        <v>440</v>
      </c>
      <c r="B10" s="89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" thickBot="1" x14ac:dyDescent="0.35">
      <c r="A11" s="88"/>
      <c r="B11" s="89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" thickBot="1" x14ac:dyDescent="0.35">
      <c r="A12" s="88" t="s">
        <v>58</v>
      </c>
      <c r="B12" s="89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" thickBot="1" x14ac:dyDescent="0.35">
      <c r="A13" s="88" t="s">
        <v>59</v>
      </c>
      <c r="B13" s="89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" thickBot="1" x14ac:dyDescent="0.35">
      <c r="A14" s="88" t="s">
        <v>103</v>
      </c>
      <c r="B14" s="89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" thickBot="1" x14ac:dyDescent="0.35">
      <c r="A15" s="88"/>
      <c r="B15" s="89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" thickBot="1" x14ac:dyDescent="0.35">
      <c r="A16" s="88"/>
      <c r="B16" s="89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" thickBot="1" x14ac:dyDescent="0.35">
      <c r="A17" s="88"/>
      <c r="B17" s="89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" thickBot="1" x14ac:dyDescent="0.35">
      <c r="A18" s="88" t="s">
        <v>447</v>
      </c>
      <c r="B18" s="89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" thickBot="1" x14ac:dyDescent="0.35">
      <c r="A19" s="88"/>
      <c r="B19" s="89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" thickBot="1" x14ac:dyDescent="0.35">
      <c r="A20" s="88" t="s">
        <v>444</v>
      </c>
      <c r="B20" s="89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" thickBot="1" x14ac:dyDescent="0.35">
      <c r="A21" s="88" t="s">
        <v>106</v>
      </c>
      <c r="B21" s="89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" thickBot="1" x14ac:dyDescent="0.35">
      <c r="A22" s="88"/>
      <c r="B22" s="89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" thickBot="1" x14ac:dyDescent="0.35">
      <c r="A23" s="88"/>
      <c r="B23" s="89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" thickBot="1" x14ac:dyDescent="0.35">
      <c r="A24" s="88" t="s">
        <v>445</v>
      </c>
      <c r="B24" s="89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" thickBot="1" x14ac:dyDescent="0.35">
      <c r="A25" s="88"/>
      <c r="B25" s="89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" thickBot="1" x14ac:dyDescent="0.35">
      <c r="A26" s="88" t="s">
        <v>41</v>
      </c>
      <c r="B26" s="89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" thickBot="1" x14ac:dyDescent="0.35">
      <c r="A27" s="88"/>
      <c r="B27" s="89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5"/>
    </row>
    <row r="28" spans="1:12" ht="15" thickBot="1" x14ac:dyDescent="0.35">
      <c r="A28" s="88"/>
      <c r="B28" s="89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" thickBot="1" x14ac:dyDescent="0.35">
      <c r="A29" s="88" t="s">
        <v>349</v>
      </c>
      <c r="B29" s="89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" thickBot="1" x14ac:dyDescent="0.35">
      <c r="A30" s="88"/>
      <c r="B30" s="89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" thickBot="1" x14ac:dyDescent="0.35">
      <c r="A31" s="88" t="s">
        <v>351</v>
      </c>
      <c r="B31" s="89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" thickBot="1" x14ac:dyDescent="0.35">
      <c r="A32" s="88"/>
      <c r="B32" s="89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" thickBot="1" x14ac:dyDescent="0.35">
      <c r="A33" s="88"/>
      <c r="B33" s="89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" thickBot="1" x14ac:dyDescent="0.35">
      <c r="A34" s="88" t="s">
        <v>449</v>
      </c>
      <c r="B34" s="89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" thickBot="1" x14ac:dyDescent="0.35">
      <c r="A35" s="88" t="s">
        <v>450</v>
      </c>
      <c r="B35" s="89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" thickBot="1" x14ac:dyDescent="0.35">
      <c r="A36" s="88"/>
      <c r="B36" s="89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" thickBot="1" x14ac:dyDescent="0.35">
      <c r="A37" s="88" t="s">
        <v>353</v>
      </c>
      <c r="B37" s="89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" thickBot="1" x14ac:dyDescent="0.35">
      <c r="A38" s="88" t="s">
        <v>121</v>
      </c>
      <c r="B38" s="89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" thickBot="1" x14ac:dyDescent="0.35">
      <c r="A39" s="88"/>
      <c r="B39" s="89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" thickBot="1" x14ac:dyDescent="0.35">
      <c r="A40" s="88"/>
      <c r="B40" s="89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" thickBot="1" x14ac:dyDescent="0.35">
      <c r="A41" s="88" t="s">
        <v>38</v>
      </c>
      <c r="B41" s="89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" thickBot="1" x14ac:dyDescent="0.35">
      <c r="A42" s="88"/>
      <c r="B42" s="89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" thickBot="1" x14ac:dyDescent="0.35">
      <c r="A43" s="88"/>
      <c r="B43" s="89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" thickBot="1" x14ac:dyDescent="0.35">
      <c r="A44" s="88"/>
      <c r="B44" s="89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" thickBot="1" x14ac:dyDescent="0.35">
      <c r="A45" s="88" t="s">
        <v>311</v>
      </c>
      <c r="B45" s="89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" thickBot="1" x14ac:dyDescent="0.35">
      <c r="A46" s="88"/>
      <c r="B46" s="89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" thickBot="1" x14ac:dyDescent="0.35">
      <c r="A47" s="88" t="s">
        <v>452</v>
      </c>
      <c r="B47" s="89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" thickBot="1" x14ac:dyDescent="0.35">
      <c r="A48" s="88"/>
      <c r="B48" s="89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" thickBot="1" x14ac:dyDescent="0.35">
      <c r="A49" s="88"/>
      <c r="B49" s="89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" thickBot="1" x14ac:dyDescent="0.35">
      <c r="A50" s="88"/>
      <c r="B50" s="89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" thickBot="1" x14ac:dyDescent="0.35">
      <c r="A51" s="88" t="s">
        <v>455</v>
      </c>
      <c r="B51" s="89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" thickBot="1" x14ac:dyDescent="0.35">
      <c r="A52" s="88"/>
      <c r="B52" s="89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" thickBot="1" x14ac:dyDescent="0.35">
      <c r="A53" s="88" t="s">
        <v>456</v>
      </c>
      <c r="B53" s="89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" thickBot="1" x14ac:dyDescent="0.35">
      <c r="A54" s="88"/>
      <c r="B54" s="89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" thickBot="1" x14ac:dyDescent="0.35">
      <c r="A55" s="88"/>
      <c r="B55" s="89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" thickBot="1" x14ac:dyDescent="0.35">
      <c r="A56" s="88"/>
      <c r="B56" s="89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" thickBot="1" x14ac:dyDescent="0.35">
      <c r="A57" s="88" t="s">
        <v>37</v>
      </c>
      <c r="B57" s="89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" thickBot="1" x14ac:dyDescent="0.35">
      <c r="A58" s="88"/>
      <c r="B58" s="89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" thickBot="1" x14ac:dyDescent="0.35">
      <c r="A59" s="88"/>
      <c r="B59" s="89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" thickBot="1" x14ac:dyDescent="0.35">
      <c r="A60" s="88" t="s">
        <v>458</v>
      </c>
      <c r="B60" s="89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" thickBot="1" x14ac:dyDescent="0.35">
      <c r="A61" s="88"/>
      <c r="B61" s="89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" thickBot="1" x14ac:dyDescent="0.35">
      <c r="A62" s="88" t="s">
        <v>51</v>
      </c>
      <c r="B62" s="89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" thickBot="1" x14ac:dyDescent="0.35">
      <c r="A63" s="88"/>
      <c r="B63" s="89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" thickBot="1" x14ac:dyDescent="0.35">
      <c r="A64" s="88" t="s">
        <v>460</v>
      </c>
      <c r="B64" s="89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" thickBot="1" x14ac:dyDescent="0.35">
      <c r="A65" s="88"/>
      <c r="B65" s="89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" thickBot="1" x14ac:dyDescent="0.35">
      <c r="A66" s="88"/>
      <c r="B66" s="89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" thickBot="1" x14ac:dyDescent="0.35">
      <c r="A67" s="88" t="s">
        <v>460</v>
      </c>
      <c r="B67" s="89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" thickBot="1" x14ac:dyDescent="0.35">
      <c r="A68" s="88"/>
      <c r="B68" s="89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" thickBot="1" x14ac:dyDescent="0.35">
      <c r="A69" s="88"/>
      <c r="B69" s="89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" thickBot="1" x14ac:dyDescent="0.35">
      <c r="A70" s="88" t="s">
        <v>461</v>
      </c>
      <c r="B70" s="89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" thickBot="1" x14ac:dyDescent="0.35">
      <c r="A71" s="88"/>
      <c r="B71" s="89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" thickBot="1" x14ac:dyDescent="0.35">
      <c r="A72" s="88" t="s">
        <v>461</v>
      </c>
      <c r="B72" s="89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" thickBot="1" x14ac:dyDescent="0.35">
      <c r="A73" s="88"/>
      <c r="B73" s="89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" thickBot="1" x14ac:dyDescent="0.35">
      <c r="A74" s="88"/>
      <c r="B74" s="89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" thickBot="1" x14ac:dyDescent="0.35">
      <c r="A75" s="88" t="s">
        <v>462</v>
      </c>
      <c r="B75" s="89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" thickBot="1" x14ac:dyDescent="0.35">
      <c r="A76" s="88"/>
      <c r="B76" s="89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" thickBot="1" x14ac:dyDescent="0.35">
      <c r="A77" s="88" t="s">
        <v>185</v>
      </c>
      <c r="B77" s="89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" thickBot="1" x14ac:dyDescent="0.35">
      <c r="A78" s="88"/>
      <c r="B78" s="89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" thickBot="1" x14ac:dyDescent="0.35">
      <c r="A79" s="88" t="s">
        <v>463</v>
      </c>
      <c r="B79" s="89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" thickBot="1" x14ac:dyDescent="0.35">
      <c r="A80" s="88"/>
      <c r="B80" s="89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" thickBot="1" x14ac:dyDescent="0.35">
      <c r="A81" s="88" t="s">
        <v>464</v>
      </c>
      <c r="B81" s="89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" thickBot="1" x14ac:dyDescent="0.35">
      <c r="A82" s="88"/>
      <c r="B82" s="89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" thickBot="1" x14ac:dyDescent="0.35">
      <c r="A83" s="88"/>
      <c r="B83" s="89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" thickBot="1" x14ac:dyDescent="0.35">
      <c r="A84" s="88" t="s">
        <v>465</v>
      </c>
      <c r="B84" s="89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" thickBot="1" x14ac:dyDescent="0.35">
      <c r="A85" s="88"/>
      <c r="B85" s="89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" thickBot="1" x14ac:dyDescent="0.35">
      <c r="A86" s="88" t="s">
        <v>464</v>
      </c>
      <c r="B86" s="89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" thickBot="1" x14ac:dyDescent="0.35">
      <c r="A87" s="88"/>
      <c r="B87" s="89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" thickBot="1" x14ac:dyDescent="0.35">
      <c r="A88" s="88" t="s">
        <v>465</v>
      </c>
      <c r="B88" s="89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" thickBot="1" x14ac:dyDescent="0.35">
      <c r="A89" s="88" t="s">
        <v>77</v>
      </c>
      <c r="B89" s="89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" thickBot="1" x14ac:dyDescent="0.35">
      <c r="A90" s="88"/>
      <c r="B90" s="89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" thickBot="1" x14ac:dyDescent="0.35">
      <c r="A91" s="88" t="s">
        <v>76</v>
      </c>
      <c r="B91" s="89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" thickBot="1" x14ac:dyDescent="0.35">
      <c r="A92" s="88"/>
      <c r="B92" s="89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" thickBot="1" x14ac:dyDescent="0.35">
      <c r="A93" s="88" t="s">
        <v>73</v>
      </c>
      <c r="B93" s="89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" thickBot="1" x14ac:dyDescent="0.35">
      <c r="A94" s="88" t="s">
        <v>371</v>
      </c>
      <c r="B94" s="89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" thickBot="1" x14ac:dyDescent="0.35">
      <c r="A95" s="88"/>
      <c r="B95" s="89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" thickBot="1" x14ac:dyDescent="0.35">
      <c r="A96" s="88"/>
      <c r="B96" s="89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" thickBot="1" x14ac:dyDescent="0.35">
      <c r="A97" s="88" t="s">
        <v>373</v>
      </c>
      <c r="B97" s="89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" thickBot="1" x14ac:dyDescent="0.35">
      <c r="A98" s="88"/>
      <c r="B98" s="89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" thickBot="1" x14ac:dyDescent="0.35">
      <c r="A99" s="88"/>
      <c r="B99" s="89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" thickBot="1" x14ac:dyDescent="0.35">
      <c r="A100" s="88" t="s">
        <v>374</v>
      </c>
      <c r="B100" s="89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" thickBot="1" x14ac:dyDescent="0.35">
      <c r="A101" s="88"/>
      <c r="B101" s="89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" thickBot="1" x14ac:dyDescent="0.35">
      <c r="A102" s="88" t="s">
        <v>59</v>
      </c>
      <c r="B102" s="89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" thickBot="1" x14ac:dyDescent="0.35">
      <c r="A103" s="88"/>
      <c r="B103" s="89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" thickBot="1" x14ac:dyDescent="0.35">
      <c r="A104" s="88" t="s">
        <v>58</v>
      </c>
      <c r="B104" s="89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" thickBot="1" x14ac:dyDescent="0.35">
      <c r="A105" s="88" t="s">
        <v>463</v>
      </c>
      <c r="B105" s="89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" thickBot="1" x14ac:dyDescent="0.35">
      <c r="A106" s="88"/>
      <c r="B106" s="89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" thickBot="1" x14ac:dyDescent="0.35">
      <c r="A107" s="88" t="s">
        <v>462</v>
      </c>
      <c r="B107" s="89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" thickBot="1" x14ac:dyDescent="0.35">
      <c r="A108" s="88"/>
      <c r="B108" s="89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" thickBot="1" x14ac:dyDescent="0.35">
      <c r="A109" s="88" t="s">
        <v>36</v>
      </c>
      <c r="B109" s="89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" thickBot="1" x14ac:dyDescent="0.35">
      <c r="A110" s="88"/>
      <c r="B110" s="89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" thickBot="1" x14ac:dyDescent="0.35">
      <c r="A111" s="88" t="s">
        <v>466</v>
      </c>
      <c r="B111" s="89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" thickBot="1" x14ac:dyDescent="0.35">
      <c r="A112" s="88"/>
      <c r="B112" s="89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" thickBot="1" x14ac:dyDescent="0.35">
      <c r="A113" s="88" t="s">
        <v>31</v>
      </c>
      <c r="B113" s="89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" thickBot="1" x14ac:dyDescent="0.35">
      <c r="A114" s="88"/>
      <c r="B114" s="89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" thickBot="1" x14ac:dyDescent="0.35">
      <c r="A115" s="88" t="s">
        <v>116</v>
      </c>
      <c r="B115" s="89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" thickBot="1" x14ac:dyDescent="0.35">
      <c r="A116" s="88"/>
      <c r="B116" s="89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" thickBot="1" x14ac:dyDescent="0.35">
      <c r="A117" s="88"/>
      <c r="B117" s="89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" thickBot="1" x14ac:dyDescent="0.35">
      <c r="A118" s="88"/>
      <c r="B118" s="89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" thickBot="1" x14ac:dyDescent="0.35">
      <c r="A119" s="88"/>
      <c r="B119" s="89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" thickBot="1" x14ac:dyDescent="0.35">
      <c r="A120" s="88"/>
      <c r="B120" s="89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" thickBot="1" x14ac:dyDescent="0.35">
      <c r="A121" s="88"/>
      <c r="B121" s="89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" thickBot="1" x14ac:dyDescent="0.35">
      <c r="A122" s="88" t="s">
        <v>468</v>
      </c>
      <c r="B122" s="89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" thickBot="1" x14ac:dyDescent="0.35">
      <c r="A123" s="88"/>
      <c r="B123" s="89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" thickBot="1" x14ac:dyDescent="0.35">
      <c r="A124" s="88" t="s">
        <v>469</v>
      </c>
      <c r="B124" s="89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" thickBot="1" x14ac:dyDescent="0.35">
      <c r="A125" s="88"/>
      <c r="B125" s="89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" thickBot="1" x14ac:dyDescent="0.35">
      <c r="A126" s="88" t="s">
        <v>470</v>
      </c>
      <c r="B126" s="89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" thickBot="1" x14ac:dyDescent="0.35">
      <c r="A127" s="90" t="s">
        <v>472</v>
      </c>
      <c r="B127" s="91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3">
      <c r="F128" t="s">
        <v>336</v>
      </c>
      <c r="G128">
        <f>SUM(Table14[Q])</f>
        <v>36547.38734400001</v>
      </c>
    </row>
    <row r="131" spans="1:12" x14ac:dyDescent="0.3">
      <c r="A131" s="84" t="s">
        <v>476</v>
      </c>
    </row>
    <row r="132" spans="1:12" ht="15" thickBot="1" x14ac:dyDescent="0.35">
      <c r="A132" s="86" t="s">
        <v>0</v>
      </c>
      <c r="B132" s="87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" thickBot="1" x14ac:dyDescent="0.35">
      <c r="A133" s="88" t="s">
        <v>477</v>
      </c>
      <c r="B133" s="89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" thickBot="1" x14ac:dyDescent="0.35">
      <c r="A134" s="88"/>
      <c r="B134" s="89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" thickBot="1" x14ac:dyDescent="0.35">
      <c r="A135" s="88" t="s">
        <v>478</v>
      </c>
      <c r="B135" s="89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" thickBot="1" x14ac:dyDescent="0.35">
      <c r="A136" s="88" t="s">
        <v>477</v>
      </c>
      <c r="B136" s="89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" thickBot="1" x14ac:dyDescent="0.35">
      <c r="A137" s="88"/>
      <c r="B137" s="89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" thickBot="1" x14ac:dyDescent="0.35">
      <c r="A138" s="88" t="s">
        <v>478</v>
      </c>
      <c r="B138" s="89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" thickBot="1" x14ac:dyDescent="0.35">
      <c r="A139" s="88" t="s">
        <v>477</v>
      </c>
      <c r="B139" s="89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" thickBot="1" x14ac:dyDescent="0.35">
      <c r="A140" s="88"/>
      <c r="B140" s="89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" thickBot="1" x14ac:dyDescent="0.35">
      <c r="A141" s="88" t="s">
        <v>478</v>
      </c>
      <c r="B141" s="89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" thickBot="1" x14ac:dyDescent="0.35">
      <c r="A142" s="88" t="s">
        <v>477</v>
      </c>
      <c r="B142" s="89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" thickBot="1" x14ac:dyDescent="0.35">
      <c r="A143" s="88"/>
      <c r="B143" s="89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" thickBot="1" x14ac:dyDescent="0.35">
      <c r="A144" s="88" t="s">
        <v>478</v>
      </c>
      <c r="B144" s="89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" thickBot="1" x14ac:dyDescent="0.35">
      <c r="A145" s="88" t="s">
        <v>67</v>
      </c>
      <c r="B145" s="89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" thickBot="1" x14ac:dyDescent="0.35">
      <c r="A146" s="88"/>
      <c r="B146" s="89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" thickBot="1" x14ac:dyDescent="0.35">
      <c r="A147" s="88" t="s">
        <v>89</v>
      </c>
      <c r="B147" s="89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" thickBot="1" x14ac:dyDescent="0.35">
      <c r="A148" s="88" t="s">
        <v>71</v>
      </c>
      <c r="B148" s="89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" thickBot="1" x14ac:dyDescent="0.35">
      <c r="A149" s="88"/>
      <c r="B149" s="89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" thickBot="1" x14ac:dyDescent="0.35">
      <c r="A150" s="88"/>
      <c r="B150" s="89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" thickBot="1" x14ac:dyDescent="0.35">
      <c r="A151" s="88" t="s">
        <v>479</v>
      </c>
      <c r="B151" s="89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" thickBot="1" x14ac:dyDescent="0.35">
      <c r="A152" s="88" t="s">
        <v>71</v>
      </c>
      <c r="B152" s="89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" thickBot="1" x14ac:dyDescent="0.35">
      <c r="A153" s="88"/>
      <c r="B153" s="89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" thickBot="1" x14ac:dyDescent="0.35">
      <c r="A154" s="88" t="s">
        <v>479</v>
      </c>
      <c r="B154" s="89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" thickBot="1" x14ac:dyDescent="0.35">
      <c r="A155" s="88" t="s">
        <v>174</v>
      </c>
      <c r="B155" s="89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" thickBot="1" x14ac:dyDescent="0.35">
      <c r="A156" s="88"/>
      <c r="B156" s="89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" thickBot="1" x14ac:dyDescent="0.35">
      <c r="A157" s="88" t="s">
        <v>213</v>
      </c>
      <c r="B157" s="89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" thickBot="1" x14ac:dyDescent="0.35">
      <c r="A158" s="88" t="s">
        <v>175</v>
      </c>
      <c r="B158" s="89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" thickBot="1" x14ac:dyDescent="0.35">
      <c r="A159" s="88" t="s">
        <v>177</v>
      </c>
      <c r="B159" s="89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" thickBot="1" x14ac:dyDescent="0.35">
      <c r="A160" s="88" t="s">
        <v>178</v>
      </c>
      <c r="B160" s="89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" thickBot="1" x14ac:dyDescent="0.35">
      <c r="A161" s="88" t="s">
        <v>205</v>
      </c>
      <c r="B161" s="89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" thickBot="1" x14ac:dyDescent="0.35">
      <c r="A162" s="88" t="s">
        <v>71</v>
      </c>
      <c r="B162" s="89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" thickBot="1" x14ac:dyDescent="0.35">
      <c r="A163" s="88"/>
      <c r="B163" s="89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" thickBot="1" x14ac:dyDescent="0.35">
      <c r="A164" s="88" t="s">
        <v>479</v>
      </c>
      <c r="B164" s="89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" thickBot="1" x14ac:dyDescent="0.35">
      <c r="A165" s="88" t="s">
        <v>71</v>
      </c>
      <c r="B165" s="89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" thickBot="1" x14ac:dyDescent="0.35">
      <c r="A166" s="88"/>
      <c r="B166" s="89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" thickBot="1" x14ac:dyDescent="0.35">
      <c r="A167" s="88" t="s">
        <v>479</v>
      </c>
      <c r="B167" s="89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" thickBot="1" x14ac:dyDescent="0.35">
      <c r="A168" s="88" t="s">
        <v>67</v>
      </c>
      <c r="B168" s="89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" thickBot="1" x14ac:dyDescent="0.35">
      <c r="A169" s="88"/>
      <c r="B169" s="89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" thickBot="1" x14ac:dyDescent="0.35">
      <c r="A170" s="88" t="s">
        <v>89</v>
      </c>
      <c r="B170" s="89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" thickBot="1" x14ac:dyDescent="0.35">
      <c r="A171" s="88" t="s">
        <v>182</v>
      </c>
      <c r="B171" s="89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" thickBot="1" x14ac:dyDescent="0.35">
      <c r="A172" s="88"/>
      <c r="B172" s="89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" thickBot="1" x14ac:dyDescent="0.35">
      <c r="A173" s="88" t="s">
        <v>143</v>
      </c>
      <c r="B173" s="89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" thickBot="1" x14ac:dyDescent="0.35">
      <c r="A174" s="88"/>
      <c r="B174" s="89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" thickBot="1" x14ac:dyDescent="0.35">
      <c r="A175" s="88" t="s">
        <v>142</v>
      </c>
      <c r="B175" s="89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" thickBot="1" x14ac:dyDescent="0.35">
      <c r="A176" s="88" t="s">
        <v>141</v>
      </c>
      <c r="B176" s="89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" thickBot="1" x14ac:dyDescent="0.35">
      <c r="A177" s="88"/>
      <c r="B177" s="89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" thickBot="1" x14ac:dyDescent="0.35">
      <c r="A178" s="88"/>
      <c r="B178" s="89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" thickBot="1" x14ac:dyDescent="0.35">
      <c r="A179" s="88"/>
      <c r="B179" s="89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" thickBot="1" x14ac:dyDescent="0.35">
      <c r="A180" s="88" t="s">
        <v>481</v>
      </c>
      <c r="B180" s="89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" thickBot="1" x14ac:dyDescent="0.35">
      <c r="A181" s="88"/>
      <c r="B181" s="89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" thickBot="1" x14ac:dyDescent="0.35">
      <c r="A182" s="88" t="s">
        <v>482</v>
      </c>
      <c r="B182" s="89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" thickBot="1" x14ac:dyDescent="0.35">
      <c r="A183" s="88" t="s">
        <v>481</v>
      </c>
      <c r="B183" s="89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" thickBot="1" x14ac:dyDescent="0.35">
      <c r="A184" s="88"/>
      <c r="B184" s="89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" thickBot="1" x14ac:dyDescent="0.35">
      <c r="A185" s="88" t="s">
        <v>482</v>
      </c>
      <c r="B185" s="89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" thickBot="1" x14ac:dyDescent="0.35">
      <c r="A186" s="88" t="s">
        <v>185</v>
      </c>
      <c r="B186" s="89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" thickBot="1" x14ac:dyDescent="0.35">
      <c r="A187" s="88" t="s">
        <v>481</v>
      </c>
      <c r="B187" s="89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" thickBot="1" x14ac:dyDescent="0.35">
      <c r="A188" s="88"/>
      <c r="B188" s="89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" thickBot="1" x14ac:dyDescent="0.35">
      <c r="A189" s="88" t="s">
        <v>482</v>
      </c>
      <c r="B189" s="89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" thickBot="1" x14ac:dyDescent="0.35">
      <c r="A190" s="88" t="s">
        <v>481</v>
      </c>
      <c r="B190" s="89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" thickBot="1" x14ac:dyDescent="0.35">
      <c r="A191" s="88"/>
      <c r="B191" s="89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" thickBot="1" x14ac:dyDescent="0.35">
      <c r="A192" s="88" t="s">
        <v>482</v>
      </c>
      <c r="B192" s="89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" thickBot="1" x14ac:dyDescent="0.35">
      <c r="A193" s="88" t="s">
        <v>71</v>
      </c>
      <c r="B193" s="89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" thickBot="1" x14ac:dyDescent="0.35">
      <c r="A194" s="88"/>
      <c r="B194" s="89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" thickBot="1" x14ac:dyDescent="0.35">
      <c r="A195" s="88" t="s">
        <v>479</v>
      </c>
      <c r="B195" s="89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" thickBot="1" x14ac:dyDescent="0.35">
      <c r="A196" s="88" t="s">
        <v>71</v>
      </c>
      <c r="B196" s="89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" thickBot="1" x14ac:dyDescent="0.35">
      <c r="A197" s="88"/>
      <c r="B197" s="89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" thickBot="1" x14ac:dyDescent="0.35">
      <c r="A198" s="88" t="s">
        <v>479</v>
      </c>
      <c r="B198" s="89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" thickBot="1" x14ac:dyDescent="0.35">
      <c r="A199" s="88" t="s">
        <v>71</v>
      </c>
      <c r="B199" s="89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" thickBot="1" x14ac:dyDescent="0.35">
      <c r="A200" s="88"/>
      <c r="B200" s="89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" thickBot="1" x14ac:dyDescent="0.35">
      <c r="A201" s="88" t="s">
        <v>479</v>
      </c>
      <c r="B201" s="89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" thickBot="1" x14ac:dyDescent="0.35">
      <c r="A202" s="88" t="s">
        <v>71</v>
      </c>
      <c r="B202" s="89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" thickBot="1" x14ac:dyDescent="0.35">
      <c r="A203" s="88"/>
      <c r="B203" s="89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" thickBot="1" x14ac:dyDescent="0.35">
      <c r="A204" s="88" t="s">
        <v>479</v>
      </c>
      <c r="B204" s="89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" thickBot="1" x14ac:dyDescent="0.35">
      <c r="A205" s="88" t="s">
        <v>140</v>
      </c>
      <c r="B205" s="89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" thickBot="1" x14ac:dyDescent="0.35">
      <c r="A206" s="88"/>
      <c r="B206" s="89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" thickBot="1" x14ac:dyDescent="0.35">
      <c r="A207" s="88"/>
      <c r="B207" s="89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" thickBot="1" x14ac:dyDescent="0.35">
      <c r="A208" s="88" t="s">
        <v>483</v>
      </c>
      <c r="B208" s="89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" thickBot="1" x14ac:dyDescent="0.35">
      <c r="A209" s="88"/>
      <c r="B209" s="89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" thickBot="1" x14ac:dyDescent="0.35">
      <c r="A210" s="88" t="s">
        <v>193</v>
      </c>
      <c r="B210" s="89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" thickBot="1" x14ac:dyDescent="0.35">
      <c r="A211" s="88" t="s">
        <v>194</v>
      </c>
      <c r="B211" s="89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" thickBot="1" x14ac:dyDescent="0.35">
      <c r="A212" s="88" t="s">
        <v>484</v>
      </c>
      <c r="B212" s="89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" thickBot="1" x14ac:dyDescent="0.35">
      <c r="A213" s="88" t="s">
        <v>485</v>
      </c>
      <c r="B213" s="89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" thickBot="1" x14ac:dyDescent="0.35">
      <c r="A214" s="88"/>
      <c r="B214" s="89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" thickBot="1" x14ac:dyDescent="0.35">
      <c r="A215" s="88" t="s">
        <v>438</v>
      </c>
      <c r="B215" s="89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" thickBot="1" x14ac:dyDescent="0.35">
      <c r="A216" s="88"/>
      <c r="B216" s="89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" thickBot="1" x14ac:dyDescent="0.35">
      <c r="A217" s="88" t="s">
        <v>487</v>
      </c>
      <c r="B217" s="89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" thickBot="1" x14ac:dyDescent="0.35">
      <c r="A218" s="88" t="s">
        <v>128</v>
      </c>
      <c r="B218" s="89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" thickBot="1" x14ac:dyDescent="0.35">
      <c r="A219" s="88"/>
      <c r="B219" s="89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" thickBot="1" x14ac:dyDescent="0.35">
      <c r="A220" s="88"/>
      <c r="B220" s="89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" thickBot="1" x14ac:dyDescent="0.35">
      <c r="A221" s="88" t="s">
        <v>129</v>
      </c>
      <c r="B221" s="89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" thickBot="1" x14ac:dyDescent="0.35">
      <c r="A222" s="88" t="s">
        <v>130</v>
      </c>
      <c r="B222" s="89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" thickBot="1" x14ac:dyDescent="0.35">
      <c r="A223" s="88"/>
      <c r="B223" s="89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" thickBot="1" x14ac:dyDescent="0.35">
      <c r="A224" s="88" t="s">
        <v>417</v>
      </c>
      <c r="B224" s="89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" thickBot="1" x14ac:dyDescent="0.35">
      <c r="A225" s="88"/>
      <c r="B225" s="89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" thickBot="1" x14ac:dyDescent="0.35">
      <c r="A226" s="88" t="s">
        <v>483</v>
      </c>
      <c r="B226" s="89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" thickBot="1" x14ac:dyDescent="0.35">
      <c r="A227" s="88"/>
      <c r="B227" s="89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" thickBot="1" x14ac:dyDescent="0.35">
      <c r="A228" s="88" t="s">
        <v>489</v>
      </c>
      <c r="B228" s="89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" thickBot="1" x14ac:dyDescent="0.35">
      <c r="A229" s="88" t="s">
        <v>490</v>
      </c>
      <c r="B229" s="89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" thickBot="1" x14ac:dyDescent="0.35">
      <c r="A230" s="88" t="s">
        <v>491</v>
      </c>
      <c r="B230" s="89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" thickBot="1" x14ac:dyDescent="0.35">
      <c r="A231" s="88" t="s">
        <v>230</v>
      </c>
      <c r="B231" s="89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" thickBot="1" x14ac:dyDescent="0.35">
      <c r="A232" s="88" t="s">
        <v>163</v>
      </c>
      <c r="B232" s="89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" thickBot="1" x14ac:dyDescent="0.35">
      <c r="A233" s="88" t="s">
        <v>164</v>
      </c>
      <c r="B233" s="89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" thickBot="1" x14ac:dyDescent="0.35">
      <c r="A234" s="88" t="s">
        <v>165</v>
      </c>
      <c r="B234" s="89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3">
      <c r="A235" s="90" t="s">
        <v>132</v>
      </c>
      <c r="B235" s="91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3">
      <c r="F236" s="1" t="s">
        <v>336</v>
      </c>
      <c r="G236">
        <f>SUM(G133:G235)</f>
        <v>19649.595888000007</v>
      </c>
    </row>
  </sheetData>
  <conditionalFormatting sqref="E3:F127">
    <cfRule type="cellIs" dxfId="2" priority="2" operator="equal">
      <formula>$H$3</formula>
    </cfRule>
  </conditionalFormatting>
  <conditionalFormatting sqref="J132:L235">
    <cfRule type="cellIs" dxfId="0" priority="1" operator="equal">
      <formula>$H$235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E83"/>
  <sheetViews>
    <sheetView topLeftCell="A34" zoomScale="70" zoomScaleNormal="70" workbookViewId="0">
      <selection activeCell="AB83" sqref="AB83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31" x14ac:dyDescent="0.3">
      <c r="A1" t="s">
        <v>95</v>
      </c>
      <c r="J1" t="s">
        <v>100</v>
      </c>
      <c r="L1">
        <v>2.8721999999999999</v>
      </c>
    </row>
    <row r="2" spans="1:31" x14ac:dyDescent="0.3">
      <c r="A2" t="s">
        <v>96</v>
      </c>
      <c r="J2" t="s">
        <v>101</v>
      </c>
      <c r="L2">
        <v>2.8210999999999999</v>
      </c>
      <c r="S2" s="5" t="s">
        <v>44</v>
      </c>
      <c r="T2" s="3"/>
      <c r="Y2" s="99" t="s">
        <v>300</v>
      </c>
      <c r="Z2" s="99"/>
      <c r="AB2" t="s">
        <v>301</v>
      </c>
      <c r="AD2" s="99" t="s">
        <v>321</v>
      </c>
      <c r="AE2" s="99"/>
    </row>
    <row r="3" spans="1:31" x14ac:dyDescent="0.3">
      <c r="A3" s="99" t="s">
        <v>97</v>
      </c>
      <c r="B3" s="99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3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3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3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3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3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3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3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3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3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3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3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3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3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3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3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3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3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3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3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3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3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3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3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3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3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3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3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3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3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3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3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3">
      <c r="A38" s="99" t="s">
        <v>99</v>
      </c>
      <c r="B38" s="99"/>
      <c r="C38" s="99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3">
      <c r="A39" s="99" t="s">
        <v>98</v>
      </c>
      <c r="B39" s="99"/>
      <c r="C39" s="99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3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3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3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3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3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3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3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3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3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3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3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3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3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3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3">
      <c r="A74">
        <v>0</v>
      </c>
      <c r="B74">
        <v>3.33</v>
      </c>
      <c r="C74">
        <v>3.75</v>
      </c>
      <c r="AB74" s="46">
        <v>4.1337999999999999</v>
      </c>
    </row>
    <row r="75" spans="1:31" x14ac:dyDescent="0.3">
      <c r="A75">
        <v>0</v>
      </c>
      <c r="B75">
        <v>1.4</v>
      </c>
      <c r="C75">
        <v>3</v>
      </c>
      <c r="AB75" s="46">
        <v>12.91</v>
      </c>
    </row>
    <row r="76" spans="1:31" x14ac:dyDescent="0.3">
      <c r="A76">
        <v>0</v>
      </c>
      <c r="B76">
        <v>1.4</v>
      </c>
      <c r="C76">
        <v>3</v>
      </c>
      <c r="AB76" s="46">
        <v>7.4783999999999997</v>
      </c>
    </row>
    <row r="77" spans="1:31" x14ac:dyDescent="0.3">
      <c r="A77">
        <v>0</v>
      </c>
      <c r="B77">
        <v>1.4</v>
      </c>
      <c r="C77">
        <v>3</v>
      </c>
      <c r="AB77" s="46">
        <v>17.520700000000001</v>
      </c>
    </row>
    <row r="78" spans="1:31" x14ac:dyDescent="0.3">
      <c r="A78">
        <v>0</v>
      </c>
      <c r="B78">
        <v>1.4</v>
      </c>
      <c r="C78">
        <v>3</v>
      </c>
      <c r="AB78" s="46">
        <v>2.8</v>
      </c>
    </row>
    <row r="79" spans="1:31" x14ac:dyDescent="0.3">
      <c r="A79">
        <v>0</v>
      </c>
      <c r="B79">
        <v>0</v>
      </c>
      <c r="C79">
        <v>2.2200000000000002</v>
      </c>
      <c r="AB79" s="46">
        <v>2.8</v>
      </c>
    </row>
    <row r="80" spans="1:31" x14ac:dyDescent="0.3">
      <c r="A80">
        <v>0</v>
      </c>
      <c r="B80">
        <v>1.4</v>
      </c>
      <c r="C80">
        <v>3.7</v>
      </c>
      <c r="AB80" s="46">
        <v>2.8</v>
      </c>
    </row>
    <row r="81" spans="1:28" x14ac:dyDescent="0.3">
      <c r="A81">
        <v>0</v>
      </c>
      <c r="B81">
        <v>0.6</v>
      </c>
      <c r="C81">
        <v>2.35</v>
      </c>
      <c r="AB81" s="47">
        <v>41.302100000000003</v>
      </c>
    </row>
    <row r="82" spans="1:28" x14ac:dyDescent="0.3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3">
      <c r="AB83" s="47">
        <v>2.0901000000000001</v>
      </c>
    </row>
  </sheetData>
  <autoFilter ref="A4:B36" xr:uid="{00000000-0009-0000-0000-000006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26" priority="2" operator="equal">
      <formula>$T$1</formula>
    </cfRule>
  </conditionalFormatting>
  <conditionalFormatting sqref="AB4:AB83">
    <cfRule type="cellIs" dxfId="25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2019-11-05T13:58:49Z</dcterms:modified>
</cp:coreProperties>
</file>