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90" windowWidth="11280" windowHeight="495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O17" i="1" l="1"/>
  <c r="Q17" i="1" s="1"/>
  <c r="L17" i="1"/>
  <c r="I17" i="1"/>
  <c r="H17" i="1"/>
  <c r="A17" i="1"/>
  <c r="O21" i="1"/>
  <c r="O22" i="1"/>
  <c r="O23" i="1"/>
  <c r="O2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N26" i="1"/>
  <c r="M30" i="1"/>
  <c r="M24" i="1"/>
  <c r="M23" i="1"/>
  <c r="N22" i="1"/>
  <c r="N23" i="1"/>
  <c r="N24" i="1"/>
  <c r="N30" i="1"/>
  <c r="N29" i="1"/>
  <c r="N28" i="1"/>
  <c r="N25" i="1"/>
  <c r="F25" i="1"/>
  <c r="O7" i="1"/>
  <c r="O8" i="1"/>
  <c r="O9" i="1"/>
  <c r="O10" i="1"/>
  <c r="O11" i="1"/>
  <c r="O12" i="1"/>
  <c r="O13" i="1"/>
  <c r="O14" i="1"/>
  <c r="O15" i="1"/>
  <c r="O16" i="1"/>
  <c r="O18" i="1"/>
  <c r="O19" i="1"/>
  <c r="O20" i="1"/>
  <c r="O25" i="1"/>
  <c r="O28" i="1"/>
  <c r="O29" i="1"/>
  <c r="O30" i="1"/>
  <c r="O31" i="1"/>
  <c r="O32" i="1"/>
  <c r="O33" i="1"/>
  <c r="O34" i="1"/>
  <c r="O35" i="1"/>
  <c r="O36" i="1"/>
  <c r="O37" i="1"/>
  <c r="O6" i="1"/>
  <c r="L5" i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5" i="1"/>
  <c r="L26" i="1"/>
  <c r="L27" i="1"/>
  <c r="L28" i="1"/>
  <c r="L29" i="1"/>
  <c r="L21" i="1"/>
  <c r="L22" i="1"/>
  <c r="L23" i="1"/>
  <c r="L24" i="1"/>
  <c r="L30" i="1"/>
  <c r="L31" i="1"/>
  <c r="L32" i="1"/>
  <c r="L33" i="1"/>
  <c r="L34" i="1"/>
  <c r="L4" i="1"/>
  <c r="E9" i="1"/>
  <c r="E4" i="1"/>
  <c r="F1" i="1"/>
  <c r="I34" i="1" s="1"/>
  <c r="P17" i="1" l="1"/>
  <c r="P25" i="1"/>
  <c r="I4" i="1"/>
  <c r="Q12" i="1"/>
  <c r="Q26" i="1"/>
  <c r="P24" i="1"/>
  <c r="I32" i="1"/>
  <c r="I22" i="1"/>
  <c r="I25" i="1"/>
  <c r="I15" i="1"/>
  <c r="P6" i="1"/>
  <c r="Q25" i="1"/>
  <c r="H10" i="1"/>
  <c r="Q28" i="1"/>
  <c r="H32" i="1"/>
  <c r="H25" i="1"/>
  <c r="I9" i="1"/>
  <c r="I13" i="1"/>
  <c r="H8" i="1"/>
  <c r="H30" i="1"/>
  <c r="H29" i="1"/>
  <c r="H20" i="1"/>
  <c r="H34" i="1"/>
  <c r="Q7" i="1"/>
  <c r="Q27" i="1"/>
  <c r="Q34" i="1"/>
  <c r="Q21" i="1"/>
  <c r="Q18" i="1"/>
  <c r="Q9" i="1"/>
  <c r="Q10" i="1"/>
  <c r="P29" i="1"/>
  <c r="H13" i="1"/>
  <c r="I7" i="1"/>
  <c r="I24" i="1"/>
  <c r="I28" i="1"/>
  <c r="I19" i="1"/>
  <c r="I33" i="1"/>
  <c r="P8" i="1"/>
  <c r="Q22" i="1"/>
  <c r="Q33" i="1"/>
  <c r="Q16" i="1"/>
  <c r="Q30" i="1"/>
  <c r="I12" i="1"/>
  <c r="H6" i="1"/>
  <c r="H24" i="1"/>
  <c r="H28" i="1"/>
  <c r="H18" i="1"/>
  <c r="H33" i="1"/>
  <c r="Q13" i="1"/>
  <c r="P32" i="1"/>
  <c r="P15" i="1"/>
  <c r="P16" i="1"/>
  <c r="H12" i="1"/>
  <c r="I5" i="1"/>
  <c r="I23" i="1"/>
  <c r="I27" i="1"/>
  <c r="I16" i="1"/>
  <c r="P5" i="1"/>
  <c r="P14" i="1"/>
  <c r="Q32" i="1"/>
  <c r="I11" i="1"/>
  <c r="H5" i="1"/>
  <c r="H23" i="1"/>
  <c r="H26" i="1"/>
  <c r="H16" i="1"/>
  <c r="Q5" i="1"/>
  <c r="Q15" i="1"/>
  <c r="P33" i="1"/>
  <c r="P13" i="1"/>
  <c r="Q31" i="1"/>
  <c r="Q14" i="1"/>
  <c r="H9" i="1"/>
  <c r="H21" i="1"/>
  <c r="H15" i="1"/>
  <c r="Q6" i="1"/>
  <c r="P26" i="1"/>
  <c r="I8" i="1"/>
  <c r="I31" i="1"/>
  <c r="I29" i="1"/>
  <c r="I20" i="1"/>
  <c r="I14" i="1"/>
  <c r="P7" i="1"/>
  <c r="P27" i="1"/>
  <c r="Q4" i="1"/>
  <c r="P19" i="1"/>
  <c r="P30" i="1"/>
  <c r="Q23" i="1"/>
  <c r="Q24" i="1"/>
  <c r="P22" i="1"/>
  <c r="Q29" i="1"/>
  <c r="P28" i="1"/>
  <c r="P10" i="1"/>
  <c r="P23" i="1"/>
  <c r="P20" i="1"/>
  <c r="P11" i="1"/>
  <c r="P31" i="1"/>
  <c r="Q8" i="1"/>
  <c r="Q20" i="1"/>
  <c r="Q19" i="1"/>
  <c r="P12" i="1"/>
  <c r="Q11" i="1"/>
  <c r="P9" i="1"/>
  <c r="P18" i="1"/>
  <c r="P21" i="1"/>
  <c r="P34" i="1"/>
  <c r="P4" i="1"/>
  <c r="H11" i="1"/>
  <c r="H7" i="1"/>
  <c r="H31" i="1"/>
  <c r="H22" i="1"/>
  <c r="H27" i="1"/>
  <c r="H19" i="1"/>
  <c r="H14" i="1"/>
  <c r="H4" i="1"/>
  <c r="I10" i="1"/>
  <c r="I6" i="1"/>
  <c r="I30" i="1"/>
  <c r="I21" i="1"/>
  <c r="I26" i="1"/>
  <c r="I18" i="1"/>
  <c r="I35" i="1" l="1"/>
  <c r="I36" i="1" s="1"/>
  <c r="I37" i="1" s="1"/>
  <c r="I38" i="1" s="1"/>
  <c r="I39" i="1" s="1"/>
  <c r="Q35" i="1"/>
  <c r="Q36" i="1" s="1"/>
  <c r="Q37" i="1" s="1"/>
  <c r="Q38" i="1" s="1"/>
  <c r="Q39" i="1" s="1"/>
  <c r="H35" i="1"/>
  <c r="H36" i="1" s="1"/>
  <c r="H37" i="1" s="1"/>
  <c r="H38" i="1" s="1"/>
  <c r="H39" i="1" s="1"/>
  <c r="P35" i="1"/>
  <c r="P36" i="1" s="1"/>
  <c r="P37" i="1" s="1"/>
  <c r="P38" i="1" s="1"/>
  <c r="P39" i="1" s="1"/>
</calcChain>
</file>

<file path=xl/sharedStrings.xml><?xml version="1.0" encoding="utf-8"?>
<sst xmlns="http://schemas.openxmlformats.org/spreadsheetml/2006/main" count="51" uniqueCount="44">
  <si>
    <t>ESP-12</t>
  </si>
  <si>
    <t>USD</t>
  </si>
  <si>
    <t>BGN</t>
  </si>
  <si>
    <t>EUR</t>
  </si>
  <si>
    <t>Price,BGN</t>
  </si>
  <si>
    <t>EUR/USD</t>
  </si>
  <si>
    <t>BGN/EUR</t>
  </si>
  <si>
    <t>Price,EUR</t>
  </si>
  <si>
    <t>Count</t>
  </si>
  <si>
    <t>Article</t>
  </si>
  <si>
    <t>Board</t>
  </si>
  <si>
    <t>BTA24-600BW</t>
  </si>
  <si>
    <t>Total:</t>
  </si>
  <si>
    <t>LNK306</t>
  </si>
  <si>
    <t>US1K</t>
  </si>
  <si>
    <t>R1206</t>
  </si>
  <si>
    <t>CW 47nF 400Vdc 10% MKP10</t>
  </si>
  <si>
    <t>S10K250 Varistor</t>
  </si>
  <si>
    <t>S1M</t>
  </si>
  <si>
    <t>680 uH</t>
  </si>
  <si>
    <t>22 uF /10V X7R</t>
  </si>
  <si>
    <t>100nF/16V X7R</t>
  </si>
  <si>
    <t>R0603</t>
  </si>
  <si>
    <t>MAC4DLMT4G  Triac, 600 V, 5 mA, 4 A</t>
  </si>
  <si>
    <t>Optional Count</t>
  </si>
  <si>
    <t>Add Market</t>
  </si>
  <si>
    <t>Antenna</t>
  </si>
  <si>
    <t>Soldering</t>
  </si>
  <si>
    <t>125 mm antenna Full Length</t>
  </si>
  <si>
    <t>Box</t>
  </si>
  <si>
    <t>Assembly Product + Test</t>
  </si>
  <si>
    <t>Consult Board</t>
  </si>
  <si>
    <t>Laboratory/Certification</t>
  </si>
  <si>
    <t>Guarantee</t>
  </si>
  <si>
    <t>Profit</t>
  </si>
  <si>
    <t>Temp Sensor</t>
  </si>
  <si>
    <t>LED</t>
  </si>
  <si>
    <t>Current Sense Traf</t>
  </si>
  <si>
    <t>button</t>
  </si>
  <si>
    <t>vat incl</t>
  </si>
  <si>
    <t>4.7 uF /400V UUX2G4R7MNL1GS</t>
  </si>
  <si>
    <t>100 uF /16 V UWX1C101MCL1GB</t>
  </si>
  <si>
    <t>100nF/50V X7R</t>
  </si>
  <si>
    <t>MKP1G024704B00KSSD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</si>
</sst>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0000FF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1" fillId="2" borderId="0" xfId="1"/>
    <xf numFmtId="2" fontId="1" fillId="2" borderId="0" xfId="1" applyNumberFormat="1"/>
    <xf numFmtId="10" fontId="0" fillId="0" borderId="0" xfId="0" applyNumberFormat="1"/>
    <xf numFmtId="2" fontId="2" fillId="0" borderId="0" xfId="0" applyNumberFormat="1" applyFont="1"/>
    <xf numFmtId="0" fontId="3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workbookViewId="0">
      <selection activeCell="C20" sqref="C20"/>
    </sheetView>
  </sheetViews>
  <sheetFormatPr defaultRowHeight="15" x14ac:dyDescent="0.25"/>
  <cols>
    <col min="1" max="1" width="14.7109375" customWidth="1"/>
    <col min="2" max="2" width="34" bestFit="1" customWidth="1"/>
    <col min="3" max="3" width="34" customWidth="1"/>
    <col min="4" max="4" width="6.7109375" customWidth="1"/>
    <col min="5" max="7" width="9.140625" style="1"/>
    <col min="8" max="8" width="9.7109375" style="1" customWidth="1"/>
    <col min="9" max="9" width="9.140625" style="1"/>
    <col min="12" max="12" width="6.5703125" customWidth="1"/>
    <col min="15" max="15" width="9.140625" style="1"/>
    <col min="19" max="19" width="14.5703125" bestFit="1" customWidth="1"/>
  </cols>
  <sheetData>
    <row r="1" spans="1:19" x14ac:dyDescent="0.25">
      <c r="B1" t="s">
        <v>28</v>
      </c>
      <c r="E1" s="1" t="s">
        <v>5</v>
      </c>
      <c r="F1">
        <f>1/1.077</f>
        <v>0.92850510677808729</v>
      </c>
      <c r="G1" s="1" t="s">
        <v>6</v>
      </c>
      <c r="H1" s="1">
        <v>1.94</v>
      </c>
    </row>
    <row r="2" spans="1:19" x14ac:dyDescent="0.25">
      <c r="G2" s="1" t="s">
        <v>27</v>
      </c>
      <c r="O2" s="1" t="s">
        <v>27</v>
      </c>
    </row>
    <row r="3" spans="1:19" x14ac:dyDescent="0.25">
      <c r="B3" t="s">
        <v>9</v>
      </c>
      <c r="D3" t="s">
        <v>8</v>
      </c>
      <c r="E3" s="1" t="s">
        <v>1</v>
      </c>
      <c r="F3" s="1" t="s">
        <v>3</v>
      </c>
      <c r="G3" s="1" t="s">
        <v>2</v>
      </c>
      <c r="H3" s="1" t="s">
        <v>4</v>
      </c>
      <c r="I3" s="1" t="s">
        <v>7</v>
      </c>
      <c r="L3" t="s">
        <v>8</v>
      </c>
      <c r="M3" s="1" t="s">
        <v>1</v>
      </c>
      <c r="N3" s="1" t="s">
        <v>3</v>
      </c>
      <c r="O3" s="1" t="s">
        <v>2</v>
      </c>
      <c r="P3" s="1" t="s">
        <v>4</v>
      </c>
      <c r="Q3" s="1" t="s">
        <v>7</v>
      </c>
      <c r="S3" s="1" t="s">
        <v>24</v>
      </c>
    </row>
    <row r="4" spans="1:19" x14ac:dyDescent="0.25">
      <c r="A4">
        <v>1</v>
      </c>
      <c r="B4" t="s">
        <v>0</v>
      </c>
      <c r="D4">
        <v>1</v>
      </c>
      <c r="E4" s="1">
        <f>1.94*1.2</f>
        <v>2.3279999999999998</v>
      </c>
      <c r="G4" s="1">
        <v>0.05</v>
      </c>
      <c r="H4" s="1">
        <f>((E4*$F$1+ F4)*$H$1 + G4)*D4</f>
        <v>4.2434261838440106</v>
      </c>
      <c r="I4" s="1">
        <f>((E4*$F$1+ F4)+ G4/$H$1)*D4</f>
        <v>2.1873330844556755</v>
      </c>
      <c r="K4">
        <v>5</v>
      </c>
      <c r="L4">
        <f t="shared" ref="L4:L34" si="0">D4</f>
        <v>1</v>
      </c>
      <c r="M4" s="1">
        <v>1.94</v>
      </c>
      <c r="N4" s="1"/>
      <c r="O4" s="1">
        <v>0.05</v>
      </c>
      <c r="P4" s="1">
        <f t="shared" ref="P4:P34" si="1">((M4*$F$1+ N4)*$H$1 + O4)*L4</f>
        <v>3.5445218198700088</v>
      </c>
      <c r="Q4" s="1">
        <f t="shared" ref="Q4:Q34" si="2">((M4*$F$1+ N4)+ O4/$H$1)*L4</f>
        <v>1.8270731030257779</v>
      </c>
    </row>
    <row r="5" spans="1:19" x14ac:dyDescent="0.25">
      <c r="A5">
        <f>A4+1</f>
        <v>2</v>
      </c>
      <c r="B5" t="s">
        <v>10</v>
      </c>
      <c r="D5">
        <v>1</v>
      </c>
      <c r="G5" s="1">
        <v>4</v>
      </c>
      <c r="H5" s="1">
        <f t="shared" ref="H5:H14" si="3">((E5*$F$1+ F5)*$H$1 + G5)*D5</f>
        <v>4</v>
      </c>
      <c r="I5" s="1">
        <f t="shared" ref="I5:I14" si="4">((E5*$F$1+ F5)+ G5/$H$1)*D5</f>
        <v>2.061855670103093</v>
      </c>
      <c r="K5">
        <v>1000</v>
      </c>
      <c r="L5">
        <f t="shared" si="0"/>
        <v>1</v>
      </c>
      <c r="M5" s="1"/>
      <c r="N5" s="1"/>
      <c r="O5" s="1">
        <v>1</v>
      </c>
      <c r="P5" s="1">
        <f t="shared" si="1"/>
        <v>1</v>
      </c>
      <c r="Q5" s="1">
        <f t="shared" si="2"/>
        <v>0.51546391752577325</v>
      </c>
    </row>
    <row r="6" spans="1:19" x14ac:dyDescent="0.25">
      <c r="A6">
        <f t="shared" ref="A6:A34" si="5">A5+1</f>
        <v>3</v>
      </c>
      <c r="B6" s="2" t="s">
        <v>11</v>
      </c>
      <c r="C6" s="2"/>
      <c r="D6" s="2">
        <v>1</v>
      </c>
      <c r="E6" s="3">
        <v>1.35</v>
      </c>
      <c r="F6" s="3"/>
      <c r="G6" s="3">
        <v>0.01</v>
      </c>
      <c r="H6" s="3">
        <f t="shared" si="3"/>
        <v>2.4417548746518105</v>
      </c>
      <c r="I6" s="3">
        <f t="shared" si="4"/>
        <v>1.2586365333256757</v>
      </c>
      <c r="J6" s="2"/>
      <c r="K6" s="2">
        <v>500</v>
      </c>
      <c r="L6" s="2">
        <f t="shared" si="0"/>
        <v>1</v>
      </c>
      <c r="M6" s="3">
        <v>1.0009999999999999</v>
      </c>
      <c r="N6" s="3"/>
      <c r="O6" s="3">
        <f t="shared" ref="O6:O25" si="6">G6</f>
        <v>0.01</v>
      </c>
      <c r="P6" s="3">
        <f t="shared" si="1"/>
        <v>1.8131012070566386</v>
      </c>
      <c r="Q6" s="3">
        <f t="shared" si="2"/>
        <v>0.934588251060123</v>
      </c>
      <c r="S6">
        <v>0</v>
      </c>
    </row>
    <row r="7" spans="1:19" x14ac:dyDescent="0.25">
      <c r="A7">
        <f t="shared" si="5"/>
        <v>4</v>
      </c>
      <c r="B7" t="s">
        <v>13</v>
      </c>
      <c r="D7">
        <v>1</v>
      </c>
      <c r="E7" s="1">
        <v>1.1000000000000001</v>
      </c>
      <c r="G7" s="1">
        <v>0.01</v>
      </c>
      <c r="H7" s="1">
        <f t="shared" si="3"/>
        <v>1.9914298978644387</v>
      </c>
      <c r="I7" s="1">
        <f t="shared" si="4"/>
        <v>1.0265102566311539</v>
      </c>
      <c r="K7">
        <v>500</v>
      </c>
      <c r="L7">
        <f t="shared" si="0"/>
        <v>1</v>
      </c>
      <c r="M7" s="1"/>
      <c r="N7" s="1">
        <v>0.68</v>
      </c>
      <c r="O7" s="1">
        <f t="shared" si="6"/>
        <v>0.01</v>
      </c>
      <c r="P7" s="1">
        <f t="shared" si="1"/>
        <v>1.3292000000000002</v>
      </c>
      <c r="Q7" s="1">
        <f t="shared" si="2"/>
        <v>0.68515463917525776</v>
      </c>
    </row>
    <row r="8" spans="1:19" x14ac:dyDescent="0.25">
      <c r="A8">
        <f t="shared" si="5"/>
        <v>5</v>
      </c>
      <c r="B8" t="s">
        <v>14</v>
      </c>
      <c r="D8">
        <v>1</v>
      </c>
      <c r="E8" s="1">
        <v>3.6400000000000002E-2</v>
      </c>
      <c r="G8" s="1">
        <v>0.01</v>
      </c>
      <c r="H8" s="1">
        <f t="shared" si="3"/>
        <v>7.5567316620241409E-2</v>
      </c>
      <c r="I8" s="1">
        <f t="shared" si="4"/>
        <v>3.8952225061980116E-2</v>
      </c>
      <c r="K8">
        <v>1000</v>
      </c>
      <c r="L8">
        <f t="shared" si="0"/>
        <v>1</v>
      </c>
      <c r="M8" s="1">
        <v>1.9109999999999999E-2</v>
      </c>
      <c r="N8" s="1"/>
      <c r="O8" s="1">
        <f t="shared" si="6"/>
        <v>0.01</v>
      </c>
      <c r="P8" s="1">
        <f t="shared" si="1"/>
        <v>4.4422841225626737E-2</v>
      </c>
      <c r="Q8" s="1">
        <f t="shared" si="2"/>
        <v>2.2898371765786976E-2</v>
      </c>
    </row>
    <row r="9" spans="1:19" x14ac:dyDescent="0.25">
      <c r="A9">
        <f t="shared" si="5"/>
        <v>6</v>
      </c>
      <c r="B9" t="s">
        <v>15</v>
      </c>
      <c r="D9">
        <v>20</v>
      </c>
      <c r="E9" s="1">
        <f>0.00637</f>
        <v>6.3699999999999998E-3</v>
      </c>
      <c r="G9" s="1">
        <v>0.01</v>
      </c>
      <c r="H9" s="1">
        <f t="shared" si="3"/>
        <v>0.42948560817084491</v>
      </c>
      <c r="I9" s="1">
        <f t="shared" si="4"/>
        <v>0.22138433410868297</v>
      </c>
      <c r="K9">
        <v>5000</v>
      </c>
      <c r="L9">
        <f t="shared" si="0"/>
        <v>20</v>
      </c>
      <c r="M9" s="1">
        <v>1.5900000000000001E-3</v>
      </c>
      <c r="N9" s="1"/>
      <c r="O9" s="1">
        <f t="shared" si="6"/>
        <v>0.01</v>
      </c>
      <c r="P9" s="1">
        <f t="shared" si="1"/>
        <v>0.25728133704735373</v>
      </c>
      <c r="Q9" s="1">
        <f t="shared" si="2"/>
        <v>0.13261924590069782</v>
      </c>
    </row>
    <row r="10" spans="1:19" x14ac:dyDescent="0.25">
      <c r="A10">
        <f t="shared" si="5"/>
        <v>7</v>
      </c>
      <c r="B10" t="s">
        <v>16</v>
      </c>
      <c r="D10">
        <v>1</v>
      </c>
      <c r="E10" s="1">
        <v>0.13402</v>
      </c>
      <c r="G10" s="1">
        <v>0.01</v>
      </c>
      <c r="H10" s="1">
        <f t="shared" si="3"/>
        <v>0.25141021355617454</v>
      </c>
      <c r="I10" s="1">
        <f t="shared" si="4"/>
        <v>0.12959289358565698</v>
      </c>
      <c r="K10">
        <v>100</v>
      </c>
      <c r="L10">
        <f t="shared" si="0"/>
        <v>1</v>
      </c>
      <c r="M10" s="1">
        <v>8.6470000000000005E-2</v>
      </c>
      <c r="N10" s="1"/>
      <c r="O10" s="1">
        <f t="shared" si="6"/>
        <v>0.01</v>
      </c>
      <c r="P10" s="1">
        <f t="shared" si="1"/>
        <v>0.16575840297121636</v>
      </c>
      <c r="Q10" s="1">
        <f t="shared" si="2"/>
        <v>8.5442475758358935E-2</v>
      </c>
    </row>
    <row r="11" spans="1:19" x14ac:dyDescent="0.25">
      <c r="A11">
        <f t="shared" si="5"/>
        <v>8</v>
      </c>
      <c r="B11" t="s">
        <v>17</v>
      </c>
      <c r="D11">
        <v>1</v>
      </c>
      <c r="F11" s="1">
        <v>7.0000000000000007E-2</v>
      </c>
      <c r="G11" s="1">
        <v>0.01</v>
      </c>
      <c r="H11" s="1">
        <f t="shared" si="3"/>
        <v>0.14580000000000001</v>
      </c>
      <c r="I11" s="1">
        <f t="shared" si="4"/>
        <v>7.5154639175257734E-2</v>
      </c>
      <c r="K11">
        <v>1000</v>
      </c>
      <c r="L11">
        <f t="shared" si="0"/>
        <v>1</v>
      </c>
      <c r="M11" s="1"/>
      <c r="N11" s="1">
        <v>6.3E-2</v>
      </c>
      <c r="O11" s="1">
        <f t="shared" si="6"/>
        <v>0.01</v>
      </c>
      <c r="P11" s="1">
        <f t="shared" si="1"/>
        <v>0.13222</v>
      </c>
      <c r="Q11" s="1">
        <f t="shared" si="2"/>
        <v>6.8154639175257728E-2</v>
      </c>
    </row>
    <row r="12" spans="1:19" x14ac:dyDescent="0.25">
      <c r="A12">
        <f t="shared" si="5"/>
        <v>9</v>
      </c>
      <c r="B12" t="s">
        <v>18</v>
      </c>
      <c r="D12">
        <v>2</v>
      </c>
      <c r="E12" s="1">
        <v>2.4E-2</v>
      </c>
      <c r="G12" s="1">
        <v>0.01</v>
      </c>
      <c r="H12" s="1">
        <f t="shared" si="3"/>
        <v>0.10646239554317549</v>
      </c>
      <c r="I12" s="1">
        <f t="shared" si="4"/>
        <v>5.4877523475863652E-2</v>
      </c>
      <c r="K12">
        <v>5000</v>
      </c>
      <c r="L12">
        <f t="shared" si="0"/>
        <v>2</v>
      </c>
      <c r="M12" s="1">
        <v>2.0299999999999999E-2</v>
      </c>
      <c r="N12" s="1"/>
      <c r="O12" s="1">
        <f t="shared" si="6"/>
        <v>0.01</v>
      </c>
      <c r="P12" s="1">
        <f t="shared" si="1"/>
        <v>9.3132776230269262E-2</v>
      </c>
      <c r="Q12" s="1">
        <f t="shared" si="2"/>
        <v>4.8006585685705802E-2</v>
      </c>
    </row>
    <row r="13" spans="1:19" x14ac:dyDescent="0.25">
      <c r="A13">
        <f t="shared" si="5"/>
        <v>10</v>
      </c>
      <c r="B13" t="s">
        <v>19</v>
      </c>
      <c r="D13">
        <v>1</v>
      </c>
      <c r="E13" s="1">
        <v>0.38</v>
      </c>
      <c r="G13" s="1">
        <v>0.01</v>
      </c>
      <c r="H13" s="1">
        <f t="shared" si="3"/>
        <v>0.69449396471680602</v>
      </c>
      <c r="I13" s="1">
        <f t="shared" si="4"/>
        <v>0.3579865797509309</v>
      </c>
      <c r="K13">
        <v>500</v>
      </c>
      <c r="L13">
        <f t="shared" si="0"/>
        <v>1</v>
      </c>
      <c r="M13" s="1">
        <v>0.3</v>
      </c>
      <c r="N13" s="1"/>
      <c r="O13" s="1">
        <f t="shared" si="6"/>
        <v>0.01</v>
      </c>
      <c r="P13" s="1">
        <f t="shared" si="1"/>
        <v>0.55038997214484686</v>
      </c>
      <c r="Q13" s="1">
        <f t="shared" si="2"/>
        <v>0.28370617120868391</v>
      </c>
    </row>
    <row r="14" spans="1:19" x14ac:dyDescent="0.25">
      <c r="A14">
        <f t="shared" si="5"/>
        <v>11</v>
      </c>
      <c r="B14" t="s">
        <v>20</v>
      </c>
      <c r="D14">
        <v>3</v>
      </c>
      <c r="E14" s="1">
        <v>0.123</v>
      </c>
      <c r="G14" s="1">
        <v>0.01</v>
      </c>
      <c r="H14" s="1">
        <f t="shared" si="3"/>
        <v>0.69467966573816153</v>
      </c>
      <c r="I14" s="1">
        <f t="shared" si="4"/>
        <v>0.35808230192688739</v>
      </c>
      <c r="K14">
        <v>1000</v>
      </c>
      <c r="L14">
        <f t="shared" si="0"/>
        <v>3</v>
      </c>
      <c r="M14" s="1">
        <v>8.4699999999999998E-2</v>
      </c>
      <c r="N14" s="1"/>
      <c r="O14" s="1">
        <f t="shared" si="6"/>
        <v>0.01</v>
      </c>
      <c r="P14" s="1">
        <f t="shared" si="1"/>
        <v>0.48771030640668522</v>
      </c>
      <c r="Q14" s="1">
        <f t="shared" si="2"/>
        <v>0.25139706515808519</v>
      </c>
    </row>
    <row r="15" spans="1:19" x14ac:dyDescent="0.25">
      <c r="A15">
        <f t="shared" si="5"/>
        <v>12</v>
      </c>
      <c r="B15" t="s">
        <v>40</v>
      </c>
      <c r="C15" s="6" t="s">
        <v>43</v>
      </c>
      <c r="D15">
        <v>1</v>
      </c>
      <c r="F15" s="1">
        <v>1</v>
      </c>
      <c r="G15" s="1">
        <v>0.01</v>
      </c>
      <c r="H15" s="1">
        <f t="shared" ref="H15:H32" si="7">((E15*$F$1+ F15)*$H$1 + G15)*D15</f>
        <v>1.95</v>
      </c>
      <c r="I15" s="1">
        <f t="shared" ref="I15:I32" si="8">((E15*$F$1+ F15)+ G15/$H$1)*D15</f>
        <v>1.0051546391752577</v>
      </c>
      <c r="K15">
        <v>1000</v>
      </c>
      <c r="L15">
        <f t="shared" si="0"/>
        <v>1</v>
      </c>
      <c r="M15" s="1">
        <v>0.24</v>
      </c>
      <c r="N15" s="1"/>
      <c r="O15" s="1">
        <f t="shared" si="6"/>
        <v>0.01</v>
      </c>
      <c r="P15" s="1">
        <f t="shared" si="1"/>
        <v>0.44231197771587744</v>
      </c>
      <c r="Q15" s="1">
        <f t="shared" si="2"/>
        <v>0.22799586480199868</v>
      </c>
    </row>
    <row r="16" spans="1:19" x14ac:dyDescent="0.25">
      <c r="A16">
        <f t="shared" si="5"/>
        <v>13</v>
      </c>
      <c r="B16" t="s">
        <v>41</v>
      </c>
      <c r="D16">
        <v>1</v>
      </c>
      <c r="F16" s="1">
        <v>0.125</v>
      </c>
      <c r="G16" s="1">
        <v>0.01</v>
      </c>
      <c r="H16" s="1">
        <f t="shared" si="7"/>
        <v>0.2525</v>
      </c>
      <c r="I16" s="1">
        <f t="shared" si="8"/>
        <v>0.13015463917525774</v>
      </c>
      <c r="K16">
        <v>1000</v>
      </c>
      <c r="L16">
        <f t="shared" si="0"/>
        <v>1</v>
      </c>
      <c r="M16" s="1">
        <v>8.2000000000000003E-2</v>
      </c>
      <c r="N16" s="1"/>
      <c r="O16" s="1">
        <f t="shared" si="6"/>
        <v>0.01</v>
      </c>
      <c r="P16" s="1">
        <f t="shared" si="1"/>
        <v>0.15770659238625812</v>
      </c>
      <c r="Q16" s="1">
        <f t="shared" si="2"/>
        <v>8.1292057931060882E-2</v>
      </c>
    </row>
    <row r="17" spans="1:19" x14ac:dyDescent="0.25">
      <c r="A17">
        <f>A15+1</f>
        <v>13</v>
      </c>
      <c r="B17" t="s">
        <v>42</v>
      </c>
      <c r="D17">
        <v>1</v>
      </c>
      <c r="F17" s="1">
        <v>2.32E-3</v>
      </c>
      <c r="G17" s="1">
        <v>0.01</v>
      </c>
      <c r="H17" s="1">
        <f t="shared" ref="H17" si="9">((E17*$F$1+ F17)*$H$1 + G17)*D17</f>
        <v>1.4500800000000001E-2</v>
      </c>
      <c r="I17" s="1">
        <f t="shared" ref="I17" si="10">((E17*$F$1+ F17)+ G17/$H$1)*D17</f>
        <v>7.4746391752577319E-3</v>
      </c>
      <c r="K17">
        <v>4000</v>
      </c>
      <c r="L17">
        <f t="shared" si="0"/>
        <v>1</v>
      </c>
      <c r="M17" s="1"/>
      <c r="N17" s="1">
        <v>1.39E-3</v>
      </c>
      <c r="O17" s="1">
        <f t="shared" si="6"/>
        <v>0.01</v>
      </c>
      <c r="P17" s="1">
        <f t="shared" si="1"/>
        <v>1.2696600000000001E-2</v>
      </c>
      <c r="Q17" s="1">
        <f t="shared" si="2"/>
        <v>6.5446391752577316E-3</v>
      </c>
    </row>
    <row r="18" spans="1:19" x14ac:dyDescent="0.25">
      <c r="A18">
        <f>A16+1</f>
        <v>14</v>
      </c>
      <c r="B18" t="s">
        <v>21</v>
      </c>
      <c r="D18">
        <v>20</v>
      </c>
      <c r="F18" s="1">
        <v>2.32E-3</v>
      </c>
      <c r="G18" s="1">
        <v>0.01</v>
      </c>
      <c r="H18" s="1">
        <f t="shared" si="7"/>
        <v>0.29001600000000005</v>
      </c>
      <c r="I18" s="1">
        <f t="shared" si="8"/>
        <v>0.14949278350515463</v>
      </c>
      <c r="K18">
        <v>4000</v>
      </c>
      <c r="L18">
        <f t="shared" si="0"/>
        <v>20</v>
      </c>
      <c r="M18" s="1"/>
      <c r="N18" s="1">
        <v>1.39E-3</v>
      </c>
      <c r="O18" s="1">
        <f t="shared" si="6"/>
        <v>0.01</v>
      </c>
      <c r="P18" s="1">
        <f t="shared" si="1"/>
        <v>0.25393199999999999</v>
      </c>
      <c r="Q18" s="1">
        <f t="shared" si="2"/>
        <v>0.13089278350515463</v>
      </c>
    </row>
    <row r="19" spans="1:19" x14ac:dyDescent="0.25">
      <c r="A19">
        <f t="shared" si="5"/>
        <v>15</v>
      </c>
      <c r="B19" t="s">
        <v>22</v>
      </c>
      <c r="D19">
        <v>100</v>
      </c>
      <c r="F19" s="1">
        <v>2.1800000000000001E-3</v>
      </c>
      <c r="G19" s="1">
        <v>0.01</v>
      </c>
      <c r="H19" s="1">
        <f t="shared" si="7"/>
        <v>1.4229200000000002</v>
      </c>
      <c r="I19" s="1">
        <f t="shared" si="8"/>
        <v>0.73346391752577322</v>
      </c>
      <c r="K19">
        <v>5000</v>
      </c>
      <c r="L19">
        <f t="shared" si="0"/>
        <v>100</v>
      </c>
      <c r="M19" s="1"/>
      <c r="N19" s="1">
        <v>5.5000000000000003E-4</v>
      </c>
      <c r="O19" s="1">
        <f t="shared" si="6"/>
        <v>0.01</v>
      </c>
      <c r="P19" s="1">
        <f t="shared" si="1"/>
        <v>1.1067</v>
      </c>
      <c r="Q19" s="1">
        <f t="shared" si="2"/>
        <v>0.57046391752577319</v>
      </c>
    </row>
    <row r="20" spans="1:19" x14ac:dyDescent="0.25">
      <c r="A20">
        <f t="shared" si="5"/>
        <v>16</v>
      </c>
      <c r="B20" s="2" t="s">
        <v>23</v>
      </c>
      <c r="C20" s="2"/>
      <c r="D20" s="2">
        <v>0</v>
      </c>
      <c r="E20" s="3"/>
      <c r="F20" s="3">
        <v>0.31</v>
      </c>
      <c r="G20" s="3">
        <v>0.01</v>
      </c>
      <c r="H20" s="3">
        <f t="shared" si="7"/>
        <v>0</v>
      </c>
      <c r="I20" s="3">
        <f t="shared" si="8"/>
        <v>0</v>
      </c>
      <c r="J20" s="2"/>
      <c r="K20" s="2">
        <v>250</v>
      </c>
      <c r="L20" s="2">
        <f t="shared" si="0"/>
        <v>0</v>
      </c>
      <c r="M20" s="3"/>
      <c r="N20" s="3">
        <v>0.26</v>
      </c>
      <c r="O20" s="3">
        <f t="shared" si="6"/>
        <v>0.01</v>
      </c>
      <c r="P20" s="3">
        <f t="shared" si="1"/>
        <v>0</v>
      </c>
      <c r="Q20" s="3">
        <f t="shared" si="2"/>
        <v>0</v>
      </c>
      <c r="S20">
        <v>3</v>
      </c>
    </row>
    <row r="21" spans="1:19" x14ac:dyDescent="0.25">
      <c r="A21">
        <f t="shared" si="5"/>
        <v>17</v>
      </c>
      <c r="B21" t="s">
        <v>35</v>
      </c>
      <c r="D21">
        <v>1</v>
      </c>
      <c r="F21" s="1">
        <v>6.4000000000000001E-2</v>
      </c>
      <c r="G21" s="1">
        <v>0.01</v>
      </c>
      <c r="H21" s="1">
        <f>((E21*$F$1+ F21)*$H$1 + G21)*D21</f>
        <v>0.13416</v>
      </c>
      <c r="I21" s="1">
        <f>((E21*$F$1+ F21)+ G21/$H$1)*D21</f>
        <v>6.9154639175257729E-2</v>
      </c>
      <c r="K21">
        <v>1000</v>
      </c>
      <c r="L21">
        <f t="shared" si="0"/>
        <v>1</v>
      </c>
      <c r="M21" s="1"/>
      <c r="N21" s="1">
        <v>5.2999999999999999E-2</v>
      </c>
      <c r="O21" s="1">
        <f t="shared" si="6"/>
        <v>0.01</v>
      </c>
      <c r="P21" s="1">
        <f t="shared" si="1"/>
        <v>0.11281999999999999</v>
      </c>
      <c r="Q21" s="1">
        <f t="shared" si="2"/>
        <v>5.8154639175257733E-2</v>
      </c>
    </row>
    <row r="22" spans="1:19" x14ac:dyDescent="0.25">
      <c r="A22">
        <f t="shared" si="5"/>
        <v>18</v>
      </c>
      <c r="B22" t="s">
        <v>36</v>
      </c>
      <c r="D22">
        <v>3</v>
      </c>
      <c r="F22" s="1">
        <v>0.12</v>
      </c>
      <c r="G22" s="1">
        <v>0.01</v>
      </c>
      <c r="H22" s="1">
        <f>((E22*$F$1+ F22)*$H$1 + G22)*D22</f>
        <v>0.72839999999999994</v>
      </c>
      <c r="I22" s="1">
        <f>((E22*$F$1+ F22)+ G22/$H$1)*D22</f>
        <v>0.37546391752577324</v>
      </c>
      <c r="L22">
        <f t="shared" si="0"/>
        <v>3</v>
      </c>
      <c r="M22" s="1"/>
      <c r="N22" s="1">
        <f>F22</f>
        <v>0.12</v>
      </c>
      <c r="O22" s="1">
        <f t="shared" si="6"/>
        <v>0.01</v>
      </c>
      <c r="P22" s="1">
        <f t="shared" si="1"/>
        <v>0.72839999999999994</v>
      </c>
      <c r="Q22" s="1">
        <f t="shared" si="2"/>
        <v>0.37546391752577324</v>
      </c>
    </row>
    <row r="23" spans="1:19" x14ac:dyDescent="0.25">
      <c r="A23">
        <f t="shared" si="5"/>
        <v>19</v>
      </c>
      <c r="B23" t="s">
        <v>37</v>
      </c>
      <c r="D23">
        <v>1</v>
      </c>
      <c r="E23" s="1">
        <v>1</v>
      </c>
      <c r="G23" s="1">
        <v>0.01</v>
      </c>
      <c r="H23" s="1">
        <f>((E23*$F$1+ F23)*$H$1 + G23)*D23</f>
        <v>1.8112999071494893</v>
      </c>
      <c r="I23" s="1">
        <f>((E23*$F$1+ F23)+ G23/$H$1)*D23</f>
        <v>0.933659745953345</v>
      </c>
      <c r="L23">
        <f t="shared" si="0"/>
        <v>1</v>
      </c>
      <c r="M23" s="1">
        <f>E23</f>
        <v>1</v>
      </c>
      <c r="N23" s="1">
        <f>F23</f>
        <v>0</v>
      </c>
      <c r="O23" s="1">
        <f t="shared" si="6"/>
        <v>0.01</v>
      </c>
      <c r="P23" s="1">
        <f t="shared" si="1"/>
        <v>1.8112999071494893</v>
      </c>
      <c r="Q23" s="1">
        <f t="shared" si="2"/>
        <v>0.933659745953345</v>
      </c>
    </row>
    <row r="24" spans="1:19" x14ac:dyDescent="0.25">
      <c r="A24">
        <f t="shared" si="5"/>
        <v>20</v>
      </c>
      <c r="B24" t="s">
        <v>38</v>
      </c>
      <c r="D24">
        <v>1</v>
      </c>
      <c r="E24" s="1">
        <v>0.1</v>
      </c>
      <c r="G24" s="1">
        <v>0.01</v>
      </c>
      <c r="H24" s="1">
        <f>((E24*$F$1+ F24)*$H$1 + G24)*D24</f>
        <v>0.19012999071494896</v>
      </c>
      <c r="I24" s="1">
        <f>((E24*$F$1+ F24)+ G24/$H$1)*D24</f>
        <v>9.8005149853066464E-2</v>
      </c>
      <c r="L24">
        <f t="shared" si="0"/>
        <v>1</v>
      </c>
      <c r="M24" s="1">
        <f>E24</f>
        <v>0.1</v>
      </c>
      <c r="N24" s="1">
        <f>F24</f>
        <v>0</v>
      </c>
      <c r="O24" s="1">
        <f t="shared" si="6"/>
        <v>0.01</v>
      </c>
      <c r="P24" s="1">
        <f t="shared" si="1"/>
        <v>0.19012999071494896</v>
      </c>
      <c r="Q24" s="1">
        <f t="shared" si="2"/>
        <v>9.8005149853066464E-2</v>
      </c>
    </row>
    <row r="25" spans="1:19" x14ac:dyDescent="0.25">
      <c r="A25">
        <f t="shared" si="5"/>
        <v>21</v>
      </c>
      <c r="B25" t="s">
        <v>26</v>
      </c>
      <c r="D25">
        <v>1</v>
      </c>
      <c r="F25" s="1">
        <f>0.5*0.125</f>
        <v>6.25E-2</v>
      </c>
      <c r="G25" s="1">
        <v>0.2</v>
      </c>
      <c r="H25" s="1">
        <f t="shared" si="7"/>
        <v>0.32125000000000004</v>
      </c>
      <c r="I25" s="1">
        <f t="shared" si="8"/>
        <v>0.16559278350515466</v>
      </c>
      <c r="L25">
        <f t="shared" si="0"/>
        <v>1</v>
      </c>
      <c r="M25" s="1"/>
      <c r="N25" s="1">
        <f>0.5*0.125</f>
        <v>6.25E-2</v>
      </c>
      <c r="O25" s="1">
        <f t="shared" si="6"/>
        <v>0.2</v>
      </c>
      <c r="P25" s="1">
        <f t="shared" si="1"/>
        <v>0.32125000000000004</v>
      </c>
      <c r="Q25" s="1">
        <f t="shared" si="2"/>
        <v>0.16559278350515466</v>
      </c>
    </row>
    <row r="26" spans="1:19" x14ac:dyDescent="0.25">
      <c r="A26">
        <f t="shared" si="5"/>
        <v>22</v>
      </c>
      <c r="B26" t="s">
        <v>29</v>
      </c>
      <c r="D26">
        <v>1</v>
      </c>
      <c r="F26" s="1">
        <v>3</v>
      </c>
      <c r="H26" s="1">
        <f t="shared" si="7"/>
        <v>5.82</v>
      </c>
      <c r="I26" s="1">
        <f t="shared" si="8"/>
        <v>3</v>
      </c>
      <c r="K26">
        <v>5000</v>
      </c>
      <c r="L26">
        <f t="shared" si="0"/>
        <v>1</v>
      </c>
      <c r="M26" s="1"/>
      <c r="N26" s="1">
        <f>2500/K26</f>
        <v>0.5</v>
      </c>
      <c r="O26" s="1">
        <v>1</v>
      </c>
      <c r="P26" s="5">
        <f t="shared" si="1"/>
        <v>1.97</v>
      </c>
      <c r="Q26" s="1">
        <f t="shared" si="2"/>
        <v>1.0154639175257731</v>
      </c>
    </row>
    <row r="27" spans="1:19" x14ac:dyDescent="0.25">
      <c r="A27">
        <f t="shared" si="5"/>
        <v>23</v>
      </c>
      <c r="B27" t="s">
        <v>30</v>
      </c>
      <c r="D27">
        <v>1</v>
      </c>
      <c r="G27" s="1">
        <v>5</v>
      </c>
      <c r="H27" s="1">
        <f t="shared" si="7"/>
        <v>5</v>
      </c>
      <c r="I27" s="1">
        <f t="shared" si="8"/>
        <v>2.5773195876288661</v>
      </c>
      <c r="K27">
        <v>1000</v>
      </c>
      <c r="L27">
        <f t="shared" si="0"/>
        <v>1</v>
      </c>
      <c r="M27" s="1"/>
      <c r="N27" s="1"/>
      <c r="O27" s="1">
        <v>2</v>
      </c>
      <c r="P27" s="5">
        <f t="shared" si="1"/>
        <v>2</v>
      </c>
      <c r="Q27" s="1">
        <f t="shared" si="2"/>
        <v>1.0309278350515465</v>
      </c>
    </row>
    <row r="28" spans="1:19" x14ac:dyDescent="0.25">
      <c r="A28">
        <f t="shared" si="5"/>
        <v>24</v>
      </c>
      <c r="B28" t="s">
        <v>31</v>
      </c>
      <c r="D28">
        <v>1</v>
      </c>
      <c r="F28" s="1">
        <v>1</v>
      </c>
      <c r="H28" s="1">
        <f t="shared" si="7"/>
        <v>1.94</v>
      </c>
      <c r="I28" s="1">
        <f t="shared" si="8"/>
        <v>1</v>
      </c>
      <c r="L28">
        <f t="shared" si="0"/>
        <v>1</v>
      </c>
      <c r="M28" s="1"/>
      <c r="N28" s="1">
        <f t="shared" ref="N28:O30" si="11">F28</f>
        <v>1</v>
      </c>
      <c r="O28" s="1">
        <f t="shared" si="11"/>
        <v>0</v>
      </c>
      <c r="P28" s="1">
        <f t="shared" si="1"/>
        <v>1.94</v>
      </c>
      <c r="Q28" s="1">
        <f t="shared" si="2"/>
        <v>1</v>
      </c>
    </row>
    <row r="29" spans="1:19" x14ac:dyDescent="0.25">
      <c r="A29">
        <f t="shared" si="5"/>
        <v>25</v>
      </c>
      <c r="B29" t="s">
        <v>32</v>
      </c>
      <c r="D29">
        <v>1</v>
      </c>
      <c r="F29" s="1">
        <v>2.5</v>
      </c>
      <c r="H29" s="1">
        <f t="shared" si="7"/>
        <v>4.8499999999999996</v>
      </c>
      <c r="I29" s="1">
        <f t="shared" si="8"/>
        <v>2.5</v>
      </c>
      <c r="L29">
        <f t="shared" si="0"/>
        <v>1</v>
      </c>
      <c r="M29" s="1"/>
      <c r="N29" s="1">
        <f t="shared" si="11"/>
        <v>2.5</v>
      </c>
      <c r="O29" s="1">
        <f t="shared" si="11"/>
        <v>0</v>
      </c>
      <c r="P29" s="1">
        <f t="shared" si="1"/>
        <v>4.8499999999999996</v>
      </c>
      <c r="Q29" s="1">
        <f t="shared" si="2"/>
        <v>2.5</v>
      </c>
    </row>
    <row r="30" spans="1:19" x14ac:dyDescent="0.25">
      <c r="A30">
        <f t="shared" si="5"/>
        <v>26</v>
      </c>
      <c r="D30">
        <v>1</v>
      </c>
      <c r="H30" s="1">
        <f t="shared" si="7"/>
        <v>0</v>
      </c>
      <c r="I30" s="1">
        <f t="shared" si="8"/>
        <v>0</v>
      </c>
      <c r="L30">
        <f t="shared" si="0"/>
        <v>1</v>
      </c>
      <c r="M30" s="1">
        <f>E30</f>
        <v>0</v>
      </c>
      <c r="N30" s="1">
        <f t="shared" si="11"/>
        <v>0</v>
      </c>
      <c r="O30" s="1">
        <f t="shared" si="11"/>
        <v>0</v>
      </c>
      <c r="P30" s="1">
        <f t="shared" si="1"/>
        <v>0</v>
      </c>
      <c r="Q30" s="1">
        <f t="shared" si="2"/>
        <v>0</v>
      </c>
    </row>
    <row r="31" spans="1:19" x14ac:dyDescent="0.25">
      <c r="A31">
        <f t="shared" si="5"/>
        <v>27</v>
      </c>
      <c r="D31">
        <v>1</v>
      </c>
      <c r="H31" s="1">
        <f t="shared" si="7"/>
        <v>0</v>
      </c>
      <c r="I31" s="1">
        <f t="shared" si="8"/>
        <v>0</v>
      </c>
      <c r="L31">
        <f t="shared" si="0"/>
        <v>1</v>
      </c>
      <c r="M31" s="1"/>
      <c r="N31" s="1"/>
      <c r="O31" s="1">
        <f t="shared" ref="O31:O37" si="12">G31</f>
        <v>0</v>
      </c>
      <c r="P31" s="1">
        <f t="shared" si="1"/>
        <v>0</v>
      </c>
      <c r="Q31" s="1">
        <f t="shared" si="2"/>
        <v>0</v>
      </c>
    </row>
    <row r="32" spans="1:19" x14ac:dyDescent="0.25">
      <c r="A32">
        <f t="shared" si="5"/>
        <v>28</v>
      </c>
      <c r="D32">
        <v>1</v>
      </c>
      <c r="H32" s="1">
        <f t="shared" si="7"/>
        <v>0</v>
      </c>
      <c r="I32" s="1">
        <f t="shared" si="8"/>
        <v>0</v>
      </c>
      <c r="L32">
        <f t="shared" si="0"/>
        <v>1</v>
      </c>
      <c r="M32" s="1"/>
      <c r="N32" s="1"/>
      <c r="O32" s="1">
        <f t="shared" si="12"/>
        <v>0</v>
      </c>
      <c r="P32" s="1">
        <f t="shared" si="1"/>
        <v>0</v>
      </c>
      <c r="Q32" s="1">
        <f t="shared" si="2"/>
        <v>0</v>
      </c>
    </row>
    <row r="33" spans="1:17" x14ac:dyDescent="0.25">
      <c r="A33">
        <f t="shared" si="5"/>
        <v>29</v>
      </c>
      <c r="D33">
        <v>1</v>
      </c>
      <c r="H33" s="1">
        <f t="shared" ref="H33:H34" si="13">((E33*$F$1+ F33)*$H$1 + G33)*D33</f>
        <v>0</v>
      </c>
      <c r="I33" s="1">
        <f t="shared" ref="I33:I34" si="14">((E33*$F$1+ F33)+ G33/$H$1)*D33</f>
        <v>0</v>
      </c>
      <c r="L33">
        <f t="shared" si="0"/>
        <v>1</v>
      </c>
      <c r="M33" s="1"/>
      <c r="N33" s="1"/>
      <c r="O33" s="1">
        <f t="shared" si="12"/>
        <v>0</v>
      </c>
      <c r="P33" s="1">
        <f t="shared" si="1"/>
        <v>0</v>
      </c>
      <c r="Q33" s="1">
        <f t="shared" si="2"/>
        <v>0</v>
      </c>
    </row>
    <row r="34" spans="1:17" x14ac:dyDescent="0.25">
      <c r="A34">
        <f t="shared" si="5"/>
        <v>30</v>
      </c>
      <c r="D34">
        <v>1</v>
      </c>
      <c r="H34" s="1">
        <f t="shared" si="13"/>
        <v>0</v>
      </c>
      <c r="I34" s="1">
        <f t="shared" si="14"/>
        <v>0</v>
      </c>
      <c r="L34">
        <f t="shared" si="0"/>
        <v>1</v>
      </c>
      <c r="M34" s="1"/>
      <c r="N34" s="1"/>
      <c r="O34" s="1">
        <f t="shared" si="12"/>
        <v>0</v>
      </c>
      <c r="P34" s="1">
        <f t="shared" si="1"/>
        <v>0</v>
      </c>
      <c r="Q34" s="1">
        <f t="shared" si="2"/>
        <v>0</v>
      </c>
    </row>
    <row r="35" spans="1:17" x14ac:dyDescent="0.25">
      <c r="A35" t="s">
        <v>12</v>
      </c>
      <c r="H35" s="1">
        <f>SUM(H4:H34)</f>
        <v>39.799686818570109</v>
      </c>
      <c r="I35" s="1">
        <f>SUM(I4:I34)</f>
        <v>20.515302483799019</v>
      </c>
      <c r="M35" s="1"/>
      <c r="N35" s="1"/>
      <c r="O35" s="1">
        <f t="shared" si="12"/>
        <v>0</v>
      </c>
      <c r="P35" s="1">
        <f>SUM(P4:P34)</f>
        <v>25.314985730919226</v>
      </c>
      <c r="Q35" s="1">
        <f>SUM(Q4:Q34)</f>
        <v>13.04896171696867</v>
      </c>
    </row>
    <row r="36" spans="1:17" x14ac:dyDescent="0.25">
      <c r="A36" t="s">
        <v>34</v>
      </c>
      <c r="B36" s="4">
        <v>0.1</v>
      </c>
      <c r="C36" s="4"/>
      <c r="H36" s="1">
        <f>H35*(1+$B$36)</f>
        <v>43.779655500427126</v>
      </c>
      <c r="I36" s="1">
        <f>I35*(1+$B$36)</f>
        <v>22.566832732178923</v>
      </c>
      <c r="O36" s="1">
        <f t="shared" si="12"/>
        <v>0</v>
      </c>
      <c r="P36" s="1">
        <f>P35*(1+$B$36)</f>
        <v>27.846484304011149</v>
      </c>
      <c r="Q36" s="1">
        <f>Q35*(1+$B$36)</f>
        <v>14.353857888665537</v>
      </c>
    </row>
    <row r="37" spans="1:17" x14ac:dyDescent="0.25">
      <c r="A37" t="s">
        <v>33</v>
      </c>
      <c r="B37" s="4">
        <v>0.1</v>
      </c>
      <c r="C37" s="4"/>
      <c r="H37" s="1">
        <f>H36*(1+$B$37)</f>
        <v>48.157621050469842</v>
      </c>
      <c r="I37" s="1">
        <f>I36*(1+$B$37)</f>
        <v>24.823516005396819</v>
      </c>
      <c r="O37" s="1">
        <f t="shared" si="12"/>
        <v>0</v>
      </c>
      <c r="P37" s="1">
        <f>P36*(1+$B$37)</f>
        <v>30.631132734412265</v>
      </c>
      <c r="Q37" s="1">
        <f>Q36*(1+$B$37)</f>
        <v>15.789243677532092</v>
      </c>
    </row>
    <row r="38" spans="1:17" x14ac:dyDescent="0.25">
      <c r="A38" t="s">
        <v>25</v>
      </c>
      <c r="B38" s="4">
        <v>0.35</v>
      </c>
      <c r="C38" s="4"/>
      <c r="H38" s="1">
        <f>H37*(1 +$B$38)</f>
        <v>65.012788418134292</v>
      </c>
      <c r="I38" s="1">
        <f>I37*(1 +$B$38)</f>
        <v>33.511746607285708</v>
      </c>
      <c r="P38" s="1">
        <f>P37*(1 +$B$38)</f>
        <v>41.352029191456559</v>
      </c>
      <c r="Q38" s="1">
        <f>Q37*(1 +$B$38)</f>
        <v>21.315478964668326</v>
      </c>
    </row>
    <row r="39" spans="1:17" x14ac:dyDescent="0.25">
      <c r="A39" t="s">
        <v>39</v>
      </c>
      <c r="B39" s="4">
        <v>0.2</v>
      </c>
      <c r="C39" s="4"/>
      <c r="H39" s="1">
        <f>H38*(1+$B$39)</f>
        <v>78.015346101761153</v>
      </c>
      <c r="I39" s="1">
        <f>I38*(1+$B$39)</f>
        <v>40.21409592874285</v>
      </c>
      <c r="P39" s="1">
        <f>P38*(1+$B$39)</f>
        <v>49.622435029747869</v>
      </c>
      <c r="Q39" s="1">
        <f>Q38*(1+$B$39)</f>
        <v>25.578574757601992</v>
      </c>
    </row>
  </sheetData>
  <pageMargins left="0" right="0" top="0" bottom="0" header="0" footer="0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" right="0" top="0" bottom="0" header="0" footer="0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" right="0" top="0" bottom="0" header="0" footer="0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2006-11-28T10:12:39Z</dcterms:created>
  <dcterms:modified xsi:type="dcterms:W3CDTF">2015-11-17T18:36:27Z</dcterms:modified>
</cp:coreProperties>
</file>