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90" windowWidth="11280" windowHeight="495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N17" i="1" l="1"/>
  <c r="P17" i="1" s="1"/>
  <c r="K17" i="1"/>
  <c r="H17" i="1"/>
  <c r="G17" i="1"/>
  <c r="A17" i="1"/>
  <c r="N21" i="1"/>
  <c r="N22" i="1"/>
  <c r="N23" i="1"/>
  <c r="N2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M26" i="1"/>
  <c r="L30" i="1"/>
  <c r="L24" i="1"/>
  <c r="L23" i="1"/>
  <c r="M22" i="1"/>
  <c r="M23" i="1"/>
  <c r="M24" i="1"/>
  <c r="M30" i="1"/>
  <c r="M29" i="1"/>
  <c r="M28" i="1"/>
  <c r="M25" i="1"/>
  <c r="E25" i="1"/>
  <c r="N7" i="1"/>
  <c r="N8" i="1"/>
  <c r="N9" i="1"/>
  <c r="N10" i="1"/>
  <c r="N11" i="1"/>
  <c r="N12" i="1"/>
  <c r="N13" i="1"/>
  <c r="N14" i="1"/>
  <c r="N15" i="1"/>
  <c r="N16" i="1"/>
  <c r="N18" i="1"/>
  <c r="N19" i="1"/>
  <c r="N20" i="1"/>
  <c r="N25" i="1"/>
  <c r="N28" i="1"/>
  <c r="N29" i="1"/>
  <c r="N30" i="1"/>
  <c r="N31" i="1"/>
  <c r="N32" i="1"/>
  <c r="N33" i="1"/>
  <c r="N34" i="1"/>
  <c r="N35" i="1"/>
  <c r="N36" i="1"/>
  <c r="N37" i="1"/>
  <c r="N6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5" i="1"/>
  <c r="K26" i="1"/>
  <c r="K27" i="1"/>
  <c r="K28" i="1"/>
  <c r="K29" i="1"/>
  <c r="K21" i="1"/>
  <c r="K22" i="1"/>
  <c r="K23" i="1"/>
  <c r="K24" i="1"/>
  <c r="K30" i="1"/>
  <c r="K31" i="1"/>
  <c r="K32" i="1"/>
  <c r="K33" i="1"/>
  <c r="K34" i="1"/>
  <c r="K4" i="1"/>
  <c r="D9" i="1"/>
  <c r="D4" i="1"/>
  <c r="E1" i="1"/>
  <c r="H34" i="1" s="1"/>
  <c r="O17" i="1" l="1"/>
  <c r="O25" i="1"/>
  <c r="H4" i="1"/>
  <c r="P12" i="1"/>
  <c r="P26" i="1"/>
  <c r="O24" i="1"/>
  <c r="H32" i="1"/>
  <c r="H22" i="1"/>
  <c r="H25" i="1"/>
  <c r="H15" i="1"/>
  <c r="O6" i="1"/>
  <c r="P25" i="1"/>
  <c r="G10" i="1"/>
  <c r="P28" i="1"/>
  <c r="G32" i="1"/>
  <c r="G25" i="1"/>
  <c r="H9" i="1"/>
  <c r="H13" i="1"/>
  <c r="G8" i="1"/>
  <c r="G30" i="1"/>
  <c r="G29" i="1"/>
  <c r="G20" i="1"/>
  <c r="G34" i="1"/>
  <c r="P7" i="1"/>
  <c r="P27" i="1"/>
  <c r="P34" i="1"/>
  <c r="P21" i="1"/>
  <c r="P18" i="1"/>
  <c r="P9" i="1"/>
  <c r="P10" i="1"/>
  <c r="O29" i="1"/>
  <c r="G13" i="1"/>
  <c r="H7" i="1"/>
  <c r="H24" i="1"/>
  <c r="H28" i="1"/>
  <c r="H19" i="1"/>
  <c r="H33" i="1"/>
  <c r="O8" i="1"/>
  <c r="P22" i="1"/>
  <c r="P33" i="1"/>
  <c r="P16" i="1"/>
  <c r="P30" i="1"/>
  <c r="H12" i="1"/>
  <c r="G6" i="1"/>
  <c r="G24" i="1"/>
  <c r="G28" i="1"/>
  <c r="G18" i="1"/>
  <c r="G33" i="1"/>
  <c r="P13" i="1"/>
  <c r="O32" i="1"/>
  <c r="O15" i="1"/>
  <c r="O16" i="1"/>
  <c r="G12" i="1"/>
  <c r="H5" i="1"/>
  <c r="H23" i="1"/>
  <c r="H27" i="1"/>
  <c r="H16" i="1"/>
  <c r="O5" i="1"/>
  <c r="O14" i="1"/>
  <c r="P32" i="1"/>
  <c r="H11" i="1"/>
  <c r="G5" i="1"/>
  <c r="G23" i="1"/>
  <c r="G26" i="1"/>
  <c r="G16" i="1"/>
  <c r="P5" i="1"/>
  <c r="P15" i="1"/>
  <c r="O33" i="1"/>
  <c r="O13" i="1"/>
  <c r="P31" i="1"/>
  <c r="P14" i="1"/>
  <c r="G9" i="1"/>
  <c r="G21" i="1"/>
  <c r="G15" i="1"/>
  <c r="P6" i="1"/>
  <c r="O26" i="1"/>
  <c r="H8" i="1"/>
  <c r="H31" i="1"/>
  <c r="H29" i="1"/>
  <c r="H20" i="1"/>
  <c r="H14" i="1"/>
  <c r="O7" i="1"/>
  <c r="O27" i="1"/>
  <c r="P4" i="1"/>
  <c r="O19" i="1"/>
  <c r="O30" i="1"/>
  <c r="P23" i="1"/>
  <c r="P24" i="1"/>
  <c r="O22" i="1"/>
  <c r="P29" i="1"/>
  <c r="O28" i="1"/>
  <c r="O10" i="1"/>
  <c r="O23" i="1"/>
  <c r="O20" i="1"/>
  <c r="O11" i="1"/>
  <c r="O31" i="1"/>
  <c r="P8" i="1"/>
  <c r="P20" i="1"/>
  <c r="P19" i="1"/>
  <c r="O12" i="1"/>
  <c r="P11" i="1"/>
  <c r="O9" i="1"/>
  <c r="O18" i="1"/>
  <c r="O21" i="1"/>
  <c r="O34" i="1"/>
  <c r="O4" i="1"/>
  <c r="G11" i="1"/>
  <c r="G7" i="1"/>
  <c r="G31" i="1"/>
  <c r="G22" i="1"/>
  <c r="G27" i="1"/>
  <c r="G19" i="1"/>
  <c r="G14" i="1"/>
  <c r="G4" i="1"/>
  <c r="H10" i="1"/>
  <c r="H6" i="1"/>
  <c r="H30" i="1"/>
  <c r="H21" i="1"/>
  <c r="H26" i="1"/>
  <c r="H18" i="1"/>
  <c r="H35" i="1" l="1"/>
  <c r="H36" i="1" s="1"/>
  <c r="H37" i="1" s="1"/>
  <c r="H38" i="1" s="1"/>
  <c r="H39" i="1" s="1"/>
  <c r="P35" i="1"/>
  <c r="P36" i="1" s="1"/>
  <c r="P37" i="1" s="1"/>
  <c r="P38" i="1" s="1"/>
  <c r="P39" i="1" s="1"/>
  <c r="G35" i="1"/>
  <c r="G36" i="1" s="1"/>
  <c r="G37" i="1" s="1"/>
  <c r="G38" i="1" s="1"/>
  <c r="G39" i="1" s="1"/>
  <c r="O35" i="1"/>
  <c r="O36" i="1" s="1"/>
  <c r="O37" i="1" s="1"/>
  <c r="O38" i="1" s="1"/>
  <c r="O39" i="1" s="1"/>
</calcChain>
</file>

<file path=xl/sharedStrings.xml><?xml version="1.0" encoding="utf-8"?>
<sst xmlns="http://schemas.openxmlformats.org/spreadsheetml/2006/main" count="50" uniqueCount="43">
  <si>
    <t>ESP-12</t>
  </si>
  <si>
    <t>USD</t>
  </si>
  <si>
    <t>BGN</t>
  </si>
  <si>
    <t>EUR</t>
  </si>
  <si>
    <t>Price,BGN</t>
  </si>
  <si>
    <t>EUR/USD</t>
  </si>
  <si>
    <t>BGN/EUR</t>
  </si>
  <si>
    <t>Price,EUR</t>
  </si>
  <si>
    <t>Count</t>
  </si>
  <si>
    <t>Article</t>
  </si>
  <si>
    <t>Board</t>
  </si>
  <si>
    <t>BTA24-600BW</t>
  </si>
  <si>
    <t>Total:</t>
  </si>
  <si>
    <t>LNK306</t>
  </si>
  <si>
    <t>US1K</t>
  </si>
  <si>
    <t>R1206</t>
  </si>
  <si>
    <t>CW 47nF 400Vdc 10% MKP10</t>
  </si>
  <si>
    <t>S10K250 Varistor</t>
  </si>
  <si>
    <t>S1M</t>
  </si>
  <si>
    <t>680 uH</t>
  </si>
  <si>
    <t>22 uF /10V X7R</t>
  </si>
  <si>
    <t>100nF/16V X7R</t>
  </si>
  <si>
    <t>R0603</t>
  </si>
  <si>
    <t>MAC4DLMT4G  Triac, 600 V, 5 mA, 4 A</t>
  </si>
  <si>
    <t>Optional Count</t>
  </si>
  <si>
    <t>Add Market</t>
  </si>
  <si>
    <t>Antenna</t>
  </si>
  <si>
    <t>Soldering</t>
  </si>
  <si>
    <t>125 mm antenna Full Length</t>
  </si>
  <si>
    <t>Box</t>
  </si>
  <si>
    <t>Assembly Product + Test</t>
  </si>
  <si>
    <t>Consult Board</t>
  </si>
  <si>
    <t>Laboratory/Certification</t>
  </si>
  <si>
    <t>Guarantee</t>
  </si>
  <si>
    <t>Profit</t>
  </si>
  <si>
    <t>Temp Sensor</t>
  </si>
  <si>
    <t>LED</t>
  </si>
  <si>
    <t>Current Sense Traf</t>
  </si>
  <si>
    <t>button</t>
  </si>
  <si>
    <t>vat incl</t>
  </si>
  <si>
    <t>4.7 uF /400V UUX2G4R7MNL1GS</t>
  </si>
  <si>
    <t>100 uF /16 V UWX1C101MCL1GB</t>
  </si>
  <si>
    <t>100nF/50V X7R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</si>
</sst>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" fillId="2" borderId="0" xfId="1"/>
    <xf numFmtId="2" fontId="1" fillId="2" borderId="0" xfId="1" applyNumberFormat="1"/>
    <xf numFmtId="10" fontId="0" fillId="0" borderId="0" xfId="0" applyNumberFormat="1"/>
    <xf numFmtId="2" fontId="2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topLeftCell="A4" workbookViewId="0">
      <selection activeCell="O6" sqref="O6:O25"/>
    </sheetView>
  </sheetViews>
  <sheetFormatPr defaultRowHeight="15" x14ac:dyDescent="0.25"/>
  <cols>
    <col min="1" max="1" width="14.7109375" customWidth="1"/>
    <col min="2" max="2" width="34" bestFit="1" customWidth="1"/>
    <col min="3" max="3" width="6.7109375" customWidth="1"/>
    <col min="4" max="6" width="9.140625" style="1"/>
    <col min="7" max="7" width="9.7109375" style="1" customWidth="1"/>
    <col min="8" max="8" width="9.140625" style="1"/>
    <col min="11" max="11" width="6.5703125" customWidth="1"/>
    <col min="14" max="14" width="9.140625" style="1"/>
    <col min="18" max="18" width="14.5703125" bestFit="1" customWidth="1"/>
  </cols>
  <sheetData>
    <row r="1" spans="1:18" x14ac:dyDescent="0.25">
      <c r="B1" t="s">
        <v>28</v>
      </c>
      <c r="D1" s="1" t="s">
        <v>5</v>
      </c>
      <c r="E1">
        <f>1/1.077</f>
        <v>0.92850510677808729</v>
      </c>
      <c r="F1" s="1" t="s">
        <v>6</v>
      </c>
      <c r="G1" s="1">
        <v>1.94</v>
      </c>
    </row>
    <row r="2" spans="1:18" x14ac:dyDescent="0.25">
      <c r="F2" s="1" t="s">
        <v>27</v>
      </c>
      <c r="N2" s="1" t="s">
        <v>27</v>
      </c>
    </row>
    <row r="3" spans="1:18" x14ac:dyDescent="0.25">
      <c r="B3" t="s">
        <v>9</v>
      </c>
      <c r="C3" t="s">
        <v>8</v>
      </c>
      <c r="D3" s="1" t="s">
        <v>1</v>
      </c>
      <c r="E3" s="1" t="s">
        <v>3</v>
      </c>
      <c r="F3" s="1" t="s">
        <v>2</v>
      </c>
      <c r="G3" s="1" t="s">
        <v>4</v>
      </c>
      <c r="H3" s="1" t="s">
        <v>7</v>
      </c>
      <c r="K3" t="s">
        <v>8</v>
      </c>
      <c r="L3" s="1" t="s">
        <v>1</v>
      </c>
      <c r="M3" s="1" t="s">
        <v>3</v>
      </c>
      <c r="N3" s="1" t="s">
        <v>2</v>
      </c>
      <c r="O3" s="1" t="s">
        <v>4</v>
      </c>
      <c r="P3" s="1" t="s">
        <v>7</v>
      </c>
      <c r="R3" s="1" t="s">
        <v>24</v>
      </c>
    </row>
    <row r="4" spans="1:18" x14ac:dyDescent="0.25">
      <c r="A4">
        <v>1</v>
      </c>
      <c r="B4" t="s">
        <v>0</v>
      </c>
      <c r="C4">
        <v>1</v>
      </c>
      <c r="D4" s="1">
        <f>1.94*1.2</f>
        <v>2.3279999999999998</v>
      </c>
      <c r="F4" s="1">
        <v>0.05</v>
      </c>
      <c r="G4" s="1">
        <f>((D4*$E$1+ E4)*$G$1 + F4)*C4</f>
        <v>4.2434261838440106</v>
      </c>
      <c r="H4" s="1">
        <f>((D4*$E$1+ E4)+ F4/$G$1)*C4</f>
        <v>2.1873330844556755</v>
      </c>
      <c r="J4">
        <v>5</v>
      </c>
      <c r="K4">
        <f>C4</f>
        <v>1</v>
      </c>
      <c r="L4" s="1">
        <v>1.94</v>
      </c>
      <c r="M4" s="1"/>
      <c r="N4" s="1">
        <v>0.05</v>
      </c>
      <c r="O4" s="1">
        <f>((L4*$E$1+ M4)*$G$1 + N4)*K4</f>
        <v>3.5445218198700088</v>
      </c>
      <c r="P4" s="1">
        <f>((L4*$E$1+ M4)+ N4/$G$1)*K4</f>
        <v>1.8270731030257779</v>
      </c>
    </row>
    <row r="5" spans="1:18" x14ac:dyDescent="0.25">
      <c r="A5">
        <f>A4+1</f>
        <v>2</v>
      </c>
      <c r="B5" t="s">
        <v>10</v>
      </c>
      <c r="C5">
        <v>1</v>
      </c>
      <c r="F5" s="1">
        <v>4</v>
      </c>
      <c r="G5" s="1">
        <f t="shared" ref="G5:G14" si="0">((D5*$E$1+ E5)*$G$1 + F5)*C5</f>
        <v>4</v>
      </c>
      <c r="H5" s="1">
        <f t="shared" ref="H5:H14" si="1">((D5*$E$1+ E5)+ F5/$G$1)*C5</f>
        <v>2.061855670103093</v>
      </c>
      <c r="J5">
        <v>1000</v>
      </c>
      <c r="K5">
        <f>C5</f>
        <v>1</v>
      </c>
      <c r="L5" s="1"/>
      <c r="M5" s="1"/>
      <c r="N5" s="1">
        <v>1</v>
      </c>
      <c r="O5" s="1">
        <f>((L5*$E$1+ M5)*$G$1 + N5)*K5</f>
        <v>1</v>
      </c>
      <c r="P5" s="1">
        <f>((L5*$E$1+ M5)+ N5/$G$1)*K5</f>
        <v>0.51546391752577325</v>
      </c>
    </row>
    <row r="6" spans="1:18" x14ac:dyDescent="0.25">
      <c r="A6">
        <f t="shared" ref="A6:A34" si="2">A5+1</f>
        <v>3</v>
      </c>
      <c r="B6" s="2" t="s">
        <v>11</v>
      </c>
      <c r="C6" s="2">
        <v>1</v>
      </c>
      <c r="D6" s="3">
        <v>1.35</v>
      </c>
      <c r="E6" s="3"/>
      <c r="F6" s="3">
        <v>0.01</v>
      </c>
      <c r="G6" s="3">
        <f t="shared" si="0"/>
        <v>2.4417548746518105</v>
      </c>
      <c r="H6" s="3">
        <f t="shared" si="1"/>
        <v>1.2586365333256757</v>
      </c>
      <c r="I6" s="2"/>
      <c r="J6" s="2">
        <v>500</v>
      </c>
      <c r="K6" s="2">
        <f>C6</f>
        <v>1</v>
      </c>
      <c r="L6" s="3">
        <v>1.0009999999999999</v>
      </c>
      <c r="M6" s="3"/>
      <c r="N6" s="3">
        <f>F6</f>
        <v>0.01</v>
      </c>
      <c r="O6" s="3">
        <f>((L6*$E$1+ M6)*$G$1 + N6)*K6</f>
        <v>1.8131012070566386</v>
      </c>
      <c r="P6" s="3">
        <f>((L6*$E$1+ M6)+ N6/$G$1)*K6</f>
        <v>0.934588251060123</v>
      </c>
      <c r="R6">
        <v>0</v>
      </c>
    </row>
    <row r="7" spans="1:18" x14ac:dyDescent="0.25">
      <c r="A7">
        <f t="shared" si="2"/>
        <v>4</v>
      </c>
      <c r="B7" t="s">
        <v>13</v>
      </c>
      <c r="C7">
        <v>1</v>
      </c>
      <c r="D7" s="1">
        <v>1.1000000000000001</v>
      </c>
      <c r="F7" s="1">
        <v>0.01</v>
      </c>
      <c r="G7" s="1">
        <f t="shared" si="0"/>
        <v>1.9914298978644387</v>
      </c>
      <c r="H7" s="1">
        <f t="shared" si="1"/>
        <v>1.0265102566311539</v>
      </c>
      <c r="J7">
        <v>500</v>
      </c>
      <c r="K7">
        <f>C7</f>
        <v>1</v>
      </c>
      <c r="L7" s="1"/>
      <c r="M7" s="1">
        <v>0.68</v>
      </c>
      <c r="N7" s="1">
        <f>F7</f>
        <v>0.01</v>
      </c>
      <c r="O7" s="1">
        <f>((L7*$E$1+ M7)*$G$1 + N7)*K7</f>
        <v>1.3292000000000002</v>
      </c>
      <c r="P7" s="1">
        <f>((L7*$E$1+ M7)+ N7/$G$1)*K7</f>
        <v>0.68515463917525776</v>
      </c>
    </row>
    <row r="8" spans="1:18" x14ac:dyDescent="0.25">
      <c r="A8">
        <f t="shared" si="2"/>
        <v>5</v>
      </c>
      <c r="B8" t="s">
        <v>14</v>
      </c>
      <c r="C8">
        <v>1</v>
      </c>
      <c r="D8" s="1">
        <v>3.6400000000000002E-2</v>
      </c>
      <c r="F8" s="1">
        <v>0.01</v>
      </c>
      <c r="G8" s="1">
        <f t="shared" si="0"/>
        <v>7.5567316620241409E-2</v>
      </c>
      <c r="H8" s="1">
        <f t="shared" si="1"/>
        <v>3.8952225061980116E-2</v>
      </c>
      <c r="J8">
        <v>1000</v>
      </c>
      <c r="K8">
        <f>C8</f>
        <v>1</v>
      </c>
      <c r="L8" s="1">
        <v>1.9109999999999999E-2</v>
      </c>
      <c r="M8" s="1"/>
      <c r="N8" s="1">
        <f>F8</f>
        <v>0.01</v>
      </c>
      <c r="O8" s="1">
        <f>((L8*$E$1+ M8)*$G$1 + N8)*K8</f>
        <v>4.4422841225626737E-2</v>
      </c>
      <c r="P8" s="1">
        <f>((L8*$E$1+ M8)+ N8/$G$1)*K8</f>
        <v>2.2898371765786976E-2</v>
      </c>
    </row>
    <row r="9" spans="1:18" x14ac:dyDescent="0.25">
      <c r="A9">
        <f t="shared" si="2"/>
        <v>6</v>
      </c>
      <c r="B9" t="s">
        <v>15</v>
      </c>
      <c r="C9">
        <v>20</v>
      </c>
      <c r="D9" s="1">
        <f>0.00637</f>
        <v>6.3699999999999998E-3</v>
      </c>
      <c r="F9" s="1">
        <v>0.01</v>
      </c>
      <c r="G9" s="1">
        <f t="shared" si="0"/>
        <v>0.42948560817084491</v>
      </c>
      <c r="H9" s="1">
        <f t="shared" si="1"/>
        <v>0.22138433410868297</v>
      </c>
      <c r="J9">
        <v>5000</v>
      </c>
      <c r="K9">
        <f>C9</f>
        <v>20</v>
      </c>
      <c r="L9" s="1">
        <v>1.5900000000000001E-3</v>
      </c>
      <c r="M9" s="1"/>
      <c r="N9" s="1">
        <f>F9</f>
        <v>0.01</v>
      </c>
      <c r="O9" s="1">
        <f>((L9*$E$1+ M9)*$G$1 + N9)*K9</f>
        <v>0.25728133704735373</v>
      </c>
      <c r="P9" s="1">
        <f>((L9*$E$1+ M9)+ N9/$G$1)*K9</f>
        <v>0.13261924590069782</v>
      </c>
    </row>
    <row r="10" spans="1:18" x14ac:dyDescent="0.25">
      <c r="A10">
        <f t="shared" si="2"/>
        <v>7</v>
      </c>
      <c r="B10" t="s">
        <v>16</v>
      </c>
      <c r="C10">
        <v>1</v>
      </c>
      <c r="D10" s="1">
        <v>0.13402</v>
      </c>
      <c r="F10" s="1">
        <v>0.01</v>
      </c>
      <c r="G10" s="1">
        <f t="shared" si="0"/>
        <v>0.25141021355617454</v>
      </c>
      <c r="H10" s="1">
        <f t="shared" si="1"/>
        <v>0.12959289358565698</v>
      </c>
      <c r="J10">
        <v>100</v>
      </c>
      <c r="K10">
        <f>C10</f>
        <v>1</v>
      </c>
      <c r="L10" s="1">
        <v>8.6470000000000005E-2</v>
      </c>
      <c r="M10" s="1"/>
      <c r="N10" s="1">
        <f>F10</f>
        <v>0.01</v>
      </c>
      <c r="O10" s="1">
        <f>((L10*$E$1+ M10)*$G$1 + N10)*K10</f>
        <v>0.16575840297121636</v>
      </c>
      <c r="P10" s="1">
        <f>((L10*$E$1+ M10)+ N10/$G$1)*K10</f>
        <v>8.5442475758358935E-2</v>
      </c>
    </row>
    <row r="11" spans="1:18" x14ac:dyDescent="0.25">
      <c r="A11">
        <f t="shared" si="2"/>
        <v>8</v>
      </c>
      <c r="B11" t="s">
        <v>17</v>
      </c>
      <c r="C11">
        <v>1</v>
      </c>
      <c r="E11" s="1">
        <v>7.0000000000000007E-2</v>
      </c>
      <c r="F11" s="1">
        <v>0.01</v>
      </c>
      <c r="G11" s="1">
        <f t="shared" si="0"/>
        <v>0.14580000000000001</v>
      </c>
      <c r="H11" s="1">
        <f t="shared" si="1"/>
        <v>7.5154639175257734E-2</v>
      </c>
      <c r="J11">
        <v>1000</v>
      </c>
      <c r="K11">
        <f>C11</f>
        <v>1</v>
      </c>
      <c r="L11" s="1"/>
      <c r="M11" s="1">
        <v>6.3E-2</v>
      </c>
      <c r="N11" s="1">
        <f>F11</f>
        <v>0.01</v>
      </c>
      <c r="O11" s="1">
        <f>((L11*$E$1+ M11)*$G$1 + N11)*K11</f>
        <v>0.13222</v>
      </c>
      <c r="P11" s="1">
        <f>((L11*$E$1+ M11)+ N11/$G$1)*K11</f>
        <v>6.8154639175257728E-2</v>
      </c>
    </row>
    <row r="12" spans="1:18" x14ac:dyDescent="0.25">
      <c r="A12">
        <f t="shared" si="2"/>
        <v>9</v>
      </c>
      <c r="B12" t="s">
        <v>18</v>
      </c>
      <c r="C12">
        <v>2</v>
      </c>
      <c r="D12" s="1">
        <v>2.4E-2</v>
      </c>
      <c r="F12" s="1">
        <v>0.01</v>
      </c>
      <c r="G12" s="1">
        <f t="shared" si="0"/>
        <v>0.10646239554317549</v>
      </c>
      <c r="H12" s="1">
        <f t="shared" si="1"/>
        <v>5.4877523475863652E-2</v>
      </c>
      <c r="J12">
        <v>5000</v>
      </c>
      <c r="K12">
        <f>C12</f>
        <v>2</v>
      </c>
      <c r="L12" s="1">
        <v>2.0299999999999999E-2</v>
      </c>
      <c r="M12" s="1"/>
      <c r="N12" s="1">
        <f>F12</f>
        <v>0.01</v>
      </c>
      <c r="O12" s="1">
        <f>((L12*$E$1+ M12)*$G$1 + N12)*K12</f>
        <v>9.3132776230269262E-2</v>
      </c>
      <c r="P12" s="1">
        <f>((L12*$E$1+ M12)+ N12/$G$1)*K12</f>
        <v>4.8006585685705802E-2</v>
      </c>
    </row>
    <row r="13" spans="1:18" x14ac:dyDescent="0.25">
      <c r="A13">
        <f t="shared" si="2"/>
        <v>10</v>
      </c>
      <c r="B13" t="s">
        <v>19</v>
      </c>
      <c r="C13">
        <v>1</v>
      </c>
      <c r="D13" s="1">
        <v>0.38</v>
      </c>
      <c r="F13" s="1">
        <v>0.01</v>
      </c>
      <c r="G13" s="1">
        <f t="shared" si="0"/>
        <v>0.69449396471680602</v>
      </c>
      <c r="H13" s="1">
        <f t="shared" si="1"/>
        <v>0.3579865797509309</v>
      </c>
      <c r="J13">
        <v>500</v>
      </c>
      <c r="K13">
        <f>C13</f>
        <v>1</v>
      </c>
      <c r="L13" s="1">
        <v>0.3</v>
      </c>
      <c r="M13" s="1"/>
      <c r="N13" s="1">
        <f>F13</f>
        <v>0.01</v>
      </c>
      <c r="O13" s="1">
        <f>((L13*$E$1+ M13)*$G$1 + N13)*K13</f>
        <v>0.55038997214484686</v>
      </c>
      <c r="P13" s="1">
        <f>((L13*$E$1+ M13)+ N13/$G$1)*K13</f>
        <v>0.28370617120868391</v>
      </c>
    </row>
    <row r="14" spans="1:18" x14ac:dyDescent="0.25">
      <c r="A14">
        <f t="shared" si="2"/>
        <v>11</v>
      </c>
      <c r="B14" t="s">
        <v>20</v>
      </c>
      <c r="C14">
        <v>3</v>
      </c>
      <c r="D14" s="1">
        <v>0.123</v>
      </c>
      <c r="F14" s="1">
        <v>0.01</v>
      </c>
      <c r="G14" s="1">
        <f t="shared" si="0"/>
        <v>0.69467966573816153</v>
      </c>
      <c r="H14" s="1">
        <f t="shared" si="1"/>
        <v>0.35808230192688739</v>
      </c>
      <c r="J14">
        <v>1000</v>
      </c>
      <c r="K14">
        <f>C14</f>
        <v>3</v>
      </c>
      <c r="L14" s="1">
        <v>8.4699999999999998E-2</v>
      </c>
      <c r="M14" s="1"/>
      <c r="N14" s="1">
        <f>F14</f>
        <v>0.01</v>
      </c>
      <c r="O14" s="1">
        <f>((L14*$E$1+ M14)*$G$1 + N14)*K14</f>
        <v>0.48771030640668522</v>
      </c>
      <c r="P14" s="1">
        <f>((L14*$E$1+ M14)+ N14/$G$1)*K14</f>
        <v>0.25139706515808519</v>
      </c>
    </row>
    <row r="15" spans="1:18" x14ac:dyDescent="0.25">
      <c r="A15">
        <f t="shared" si="2"/>
        <v>12</v>
      </c>
      <c r="B15" t="s">
        <v>40</v>
      </c>
      <c r="C15">
        <v>1</v>
      </c>
      <c r="E15" s="1">
        <v>1</v>
      </c>
      <c r="F15" s="1">
        <v>0.01</v>
      </c>
      <c r="G15" s="1">
        <f t="shared" ref="G15:G32" si="3">((D15*$E$1+ E15)*$G$1 + F15)*C15</f>
        <v>1.95</v>
      </c>
      <c r="H15" s="1">
        <f t="shared" ref="H15:H32" si="4">((D15*$E$1+ E15)+ F15/$G$1)*C15</f>
        <v>1.0051546391752577</v>
      </c>
      <c r="J15">
        <v>1000</v>
      </c>
      <c r="K15">
        <f>C15</f>
        <v>1</v>
      </c>
      <c r="L15" s="1">
        <v>0.24</v>
      </c>
      <c r="M15" s="1"/>
      <c r="N15" s="1">
        <f>F15</f>
        <v>0.01</v>
      </c>
      <c r="O15" s="1">
        <f>((L15*$E$1+ M15)*$G$1 + N15)*K15</f>
        <v>0.44231197771587744</v>
      </c>
      <c r="P15" s="1">
        <f>((L15*$E$1+ M15)+ N15/$G$1)*K15</f>
        <v>0.22799586480199868</v>
      </c>
    </row>
    <row r="16" spans="1:18" x14ac:dyDescent="0.25">
      <c r="A16">
        <f t="shared" si="2"/>
        <v>13</v>
      </c>
      <c r="B16" t="s">
        <v>41</v>
      </c>
      <c r="C16">
        <v>1</v>
      </c>
      <c r="E16" s="1">
        <v>0.125</v>
      </c>
      <c r="F16" s="1">
        <v>0.01</v>
      </c>
      <c r="G16" s="1">
        <f t="shared" si="3"/>
        <v>0.2525</v>
      </c>
      <c r="H16" s="1">
        <f t="shared" si="4"/>
        <v>0.13015463917525774</v>
      </c>
      <c r="J16">
        <v>1000</v>
      </c>
      <c r="K16">
        <f>C16</f>
        <v>1</v>
      </c>
      <c r="L16" s="1">
        <v>8.2000000000000003E-2</v>
      </c>
      <c r="M16" s="1"/>
      <c r="N16" s="1">
        <f>F16</f>
        <v>0.01</v>
      </c>
      <c r="O16" s="1">
        <f>((L16*$E$1+ M16)*$G$1 + N16)*K16</f>
        <v>0.15770659238625812</v>
      </c>
      <c r="P16" s="1">
        <f>((L16*$E$1+ M16)+ N16/$G$1)*K16</f>
        <v>8.1292057931060882E-2</v>
      </c>
    </row>
    <row r="17" spans="1:18" x14ac:dyDescent="0.25">
      <c r="A17">
        <f>A15+1</f>
        <v>13</v>
      </c>
      <c r="B17" t="s">
        <v>42</v>
      </c>
      <c r="C17">
        <v>1</v>
      </c>
      <c r="E17" s="1">
        <v>2.32E-3</v>
      </c>
      <c r="F17" s="1">
        <v>0.01</v>
      </c>
      <c r="G17" s="1">
        <f t="shared" ref="G17" si="5">((D17*$E$1+ E17)*$G$1 + F17)*C17</f>
        <v>1.4500800000000001E-2</v>
      </c>
      <c r="H17" s="1">
        <f t="shared" ref="H17" si="6">((D17*$E$1+ E17)+ F17/$G$1)*C17</f>
        <v>7.4746391752577319E-3</v>
      </c>
      <c r="J17">
        <v>4000</v>
      </c>
      <c r="K17">
        <f>C17</f>
        <v>1</v>
      </c>
      <c r="L17" s="1"/>
      <c r="M17" s="1">
        <v>1.39E-3</v>
      </c>
      <c r="N17" s="1">
        <f>F17</f>
        <v>0.01</v>
      </c>
      <c r="O17" s="1">
        <f>((L17*$E$1+ M17)*$G$1 + N17)*K17</f>
        <v>1.2696600000000001E-2</v>
      </c>
      <c r="P17" s="1">
        <f>((L17*$E$1+ M17)+ N17/$G$1)*K17</f>
        <v>6.5446391752577316E-3</v>
      </c>
    </row>
    <row r="18" spans="1:18" x14ac:dyDescent="0.25">
      <c r="A18">
        <f>A16+1</f>
        <v>14</v>
      </c>
      <c r="B18" t="s">
        <v>21</v>
      </c>
      <c r="C18">
        <v>20</v>
      </c>
      <c r="E18" s="1">
        <v>2.32E-3</v>
      </c>
      <c r="F18" s="1">
        <v>0.01</v>
      </c>
      <c r="G18" s="1">
        <f t="shared" si="3"/>
        <v>0.29001600000000005</v>
      </c>
      <c r="H18" s="1">
        <f t="shared" si="4"/>
        <v>0.14949278350515463</v>
      </c>
      <c r="J18">
        <v>4000</v>
      </c>
      <c r="K18">
        <f>C18</f>
        <v>20</v>
      </c>
      <c r="L18" s="1"/>
      <c r="M18" s="1">
        <v>1.39E-3</v>
      </c>
      <c r="N18" s="1">
        <f>F18</f>
        <v>0.01</v>
      </c>
      <c r="O18" s="1">
        <f>((L18*$E$1+ M18)*$G$1 + N18)*K18</f>
        <v>0.25393199999999999</v>
      </c>
      <c r="P18" s="1">
        <f>((L18*$E$1+ M18)+ N18/$G$1)*K18</f>
        <v>0.13089278350515463</v>
      </c>
    </row>
    <row r="19" spans="1:18" x14ac:dyDescent="0.25">
      <c r="A19">
        <f t="shared" si="2"/>
        <v>15</v>
      </c>
      <c r="B19" t="s">
        <v>22</v>
      </c>
      <c r="C19">
        <v>100</v>
      </c>
      <c r="E19" s="1">
        <v>2.1800000000000001E-3</v>
      </c>
      <c r="F19" s="1">
        <v>0.01</v>
      </c>
      <c r="G19" s="1">
        <f t="shared" si="3"/>
        <v>1.4229200000000002</v>
      </c>
      <c r="H19" s="1">
        <f t="shared" si="4"/>
        <v>0.73346391752577322</v>
      </c>
      <c r="J19">
        <v>5000</v>
      </c>
      <c r="K19">
        <f>C19</f>
        <v>100</v>
      </c>
      <c r="L19" s="1"/>
      <c r="M19" s="1">
        <v>5.5000000000000003E-4</v>
      </c>
      <c r="N19" s="1">
        <f>F19</f>
        <v>0.01</v>
      </c>
      <c r="O19" s="1">
        <f>((L19*$E$1+ M19)*$G$1 + N19)*K19</f>
        <v>1.1067</v>
      </c>
      <c r="P19" s="1">
        <f>((L19*$E$1+ M19)+ N19/$G$1)*K19</f>
        <v>0.57046391752577319</v>
      </c>
    </row>
    <row r="20" spans="1:18" x14ac:dyDescent="0.25">
      <c r="A20">
        <f t="shared" si="2"/>
        <v>16</v>
      </c>
      <c r="B20" s="2" t="s">
        <v>23</v>
      </c>
      <c r="C20" s="2">
        <v>0</v>
      </c>
      <c r="D20" s="3"/>
      <c r="E20" s="3">
        <v>0.31</v>
      </c>
      <c r="F20" s="3">
        <v>0.01</v>
      </c>
      <c r="G20" s="3">
        <f t="shared" si="3"/>
        <v>0</v>
      </c>
      <c r="H20" s="3">
        <f t="shared" si="4"/>
        <v>0</v>
      </c>
      <c r="I20" s="2"/>
      <c r="J20" s="2">
        <v>250</v>
      </c>
      <c r="K20" s="2">
        <f>C20</f>
        <v>0</v>
      </c>
      <c r="L20" s="3"/>
      <c r="M20" s="3">
        <v>0.26</v>
      </c>
      <c r="N20" s="3">
        <f>F20</f>
        <v>0.01</v>
      </c>
      <c r="O20" s="3">
        <f>((L20*$E$1+ M20)*$G$1 + N20)*K20</f>
        <v>0</v>
      </c>
      <c r="P20" s="3">
        <f>((L20*$E$1+ M20)+ N20/$G$1)*K20</f>
        <v>0</v>
      </c>
      <c r="R20">
        <v>3</v>
      </c>
    </row>
    <row r="21" spans="1:18" x14ac:dyDescent="0.25">
      <c r="A21">
        <f t="shared" si="2"/>
        <v>17</v>
      </c>
      <c r="B21" t="s">
        <v>35</v>
      </c>
      <c r="C21">
        <v>1</v>
      </c>
      <c r="E21" s="1">
        <v>6.4000000000000001E-2</v>
      </c>
      <c r="F21" s="1">
        <v>0.01</v>
      </c>
      <c r="G21" s="1">
        <f>((D21*$E$1+ E21)*$G$1 + F21)*C21</f>
        <v>0.13416</v>
      </c>
      <c r="H21" s="1">
        <f>((D21*$E$1+ E21)+ F21/$G$1)*C21</f>
        <v>6.9154639175257729E-2</v>
      </c>
      <c r="J21">
        <v>1000</v>
      </c>
      <c r="K21">
        <f>C21</f>
        <v>1</v>
      </c>
      <c r="L21" s="1"/>
      <c r="M21" s="1">
        <v>5.2999999999999999E-2</v>
      </c>
      <c r="N21" s="1">
        <f>F21</f>
        <v>0.01</v>
      </c>
      <c r="O21" s="1">
        <f>((L21*$E$1+ M21)*$G$1 + N21)*K21</f>
        <v>0.11281999999999999</v>
      </c>
      <c r="P21" s="1">
        <f>((L21*$E$1+ M21)+ N21/$G$1)*K21</f>
        <v>5.8154639175257733E-2</v>
      </c>
    </row>
    <row r="22" spans="1:18" x14ac:dyDescent="0.25">
      <c r="A22">
        <f t="shared" si="2"/>
        <v>18</v>
      </c>
      <c r="B22" t="s">
        <v>36</v>
      </c>
      <c r="C22">
        <v>3</v>
      </c>
      <c r="E22" s="1">
        <v>0.12</v>
      </c>
      <c r="F22" s="1">
        <v>0.01</v>
      </c>
      <c r="G22" s="1">
        <f>((D22*$E$1+ E22)*$G$1 + F22)*C22</f>
        <v>0.72839999999999994</v>
      </c>
      <c r="H22" s="1">
        <f>((D22*$E$1+ E22)+ F22/$G$1)*C22</f>
        <v>0.37546391752577324</v>
      </c>
      <c r="K22">
        <f>C22</f>
        <v>3</v>
      </c>
      <c r="L22" s="1"/>
      <c r="M22" s="1">
        <f>E22</f>
        <v>0.12</v>
      </c>
      <c r="N22" s="1">
        <f>F22</f>
        <v>0.01</v>
      </c>
      <c r="O22" s="1">
        <f>((L22*$E$1+ M22)*$G$1 + N22)*K22</f>
        <v>0.72839999999999994</v>
      </c>
      <c r="P22" s="1">
        <f>((L22*$E$1+ M22)+ N22/$G$1)*K22</f>
        <v>0.37546391752577324</v>
      </c>
    </row>
    <row r="23" spans="1:18" x14ac:dyDescent="0.25">
      <c r="A23">
        <f t="shared" si="2"/>
        <v>19</v>
      </c>
      <c r="B23" t="s">
        <v>37</v>
      </c>
      <c r="C23">
        <v>1</v>
      </c>
      <c r="D23" s="1">
        <v>1</v>
      </c>
      <c r="F23" s="1">
        <v>0.01</v>
      </c>
      <c r="G23" s="1">
        <f>((D23*$E$1+ E23)*$G$1 + F23)*C23</f>
        <v>1.8112999071494893</v>
      </c>
      <c r="H23" s="1">
        <f>((D23*$E$1+ E23)+ F23/$G$1)*C23</f>
        <v>0.933659745953345</v>
      </c>
      <c r="K23">
        <f>C23</f>
        <v>1</v>
      </c>
      <c r="L23" s="1">
        <f>D23</f>
        <v>1</v>
      </c>
      <c r="M23" s="1">
        <f>E23</f>
        <v>0</v>
      </c>
      <c r="N23" s="1">
        <f>F23</f>
        <v>0.01</v>
      </c>
      <c r="O23" s="1">
        <f>((L23*$E$1+ M23)*$G$1 + N23)*K23</f>
        <v>1.8112999071494893</v>
      </c>
      <c r="P23" s="1">
        <f>((L23*$E$1+ M23)+ N23/$G$1)*K23</f>
        <v>0.933659745953345</v>
      </c>
    </row>
    <row r="24" spans="1:18" x14ac:dyDescent="0.25">
      <c r="A24">
        <f t="shared" si="2"/>
        <v>20</v>
      </c>
      <c r="B24" t="s">
        <v>38</v>
      </c>
      <c r="C24">
        <v>1</v>
      </c>
      <c r="D24" s="1">
        <v>0.1</v>
      </c>
      <c r="F24" s="1">
        <v>0.01</v>
      </c>
      <c r="G24" s="1">
        <f>((D24*$E$1+ E24)*$G$1 + F24)*C24</f>
        <v>0.19012999071494896</v>
      </c>
      <c r="H24" s="1">
        <f>((D24*$E$1+ E24)+ F24/$G$1)*C24</f>
        <v>9.8005149853066464E-2</v>
      </c>
      <c r="K24">
        <f>C24</f>
        <v>1</v>
      </c>
      <c r="L24" s="1">
        <f>D24</f>
        <v>0.1</v>
      </c>
      <c r="M24" s="1">
        <f>E24</f>
        <v>0</v>
      </c>
      <c r="N24" s="1">
        <f>F24</f>
        <v>0.01</v>
      </c>
      <c r="O24" s="1">
        <f>((L24*$E$1+ M24)*$G$1 + N24)*K24</f>
        <v>0.19012999071494896</v>
      </c>
      <c r="P24" s="1">
        <f>((L24*$E$1+ M24)+ N24/$G$1)*K24</f>
        <v>9.8005149853066464E-2</v>
      </c>
    </row>
    <row r="25" spans="1:18" x14ac:dyDescent="0.25">
      <c r="A25">
        <f t="shared" si="2"/>
        <v>21</v>
      </c>
      <c r="B25" t="s">
        <v>26</v>
      </c>
      <c r="C25">
        <v>1</v>
      </c>
      <c r="E25" s="1">
        <f>0.5*0.125</f>
        <v>6.25E-2</v>
      </c>
      <c r="F25" s="1">
        <v>0.2</v>
      </c>
      <c r="G25" s="1">
        <f t="shared" si="3"/>
        <v>0.32125000000000004</v>
      </c>
      <c r="H25" s="1">
        <f t="shared" si="4"/>
        <v>0.16559278350515466</v>
      </c>
      <c r="K25">
        <f>C25</f>
        <v>1</v>
      </c>
      <c r="L25" s="1"/>
      <c r="M25" s="1">
        <f>0.5*0.125</f>
        <v>6.25E-2</v>
      </c>
      <c r="N25" s="1">
        <f>F25</f>
        <v>0.2</v>
      </c>
      <c r="O25" s="1">
        <f>((L25*$E$1+ M25)*$G$1 + N25)*K25</f>
        <v>0.32125000000000004</v>
      </c>
      <c r="P25" s="1">
        <f>((L25*$E$1+ M25)+ N25/$G$1)*K25</f>
        <v>0.16559278350515466</v>
      </c>
    </row>
    <row r="26" spans="1:18" x14ac:dyDescent="0.25">
      <c r="A26">
        <f t="shared" si="2"/>
        <v>22</v>
      </c>
      <c r="B26" t="s">
        <v>29</v>
      </c>
      <c r="C26">
        <v>1</v>
      </c>
      <c r="E26" s="1">
        <v>3</v>
      </c>
      <c r="G26" s="1">
        <f t="shared" si="3"/>
        <v>5.82</v>
      </c>
      <c r="H26" s="1">
        <f t="shared" si="4"/>
        <v>3</v>
      </c>
      <c r="J26">
        <v>5000</v>
      </c>
      <c r="K26">
        <f>C26</f>
        <v>1</v>
      </c>
      <c r="L26" s="1"/>
      <c r="M26" s="1">
        <f>2500/J26</f>
        <v>0.5</v>
      </c>
      <c r="N26" s="1">
        <v>1</v>
      </c>
      <c r="O26" s="5">
        <f>((L26*$E$1+ M26)*$G$1 + N26)*K26</f>
        <v>1.97</v>
      </c>
      <c r="P26" s="1">
        <f>((L26*$E$1+ M26)+ N26/$G$1)*K26</f>
        <v>1.0154639175257731</v>
      </c>
    </row>
    <row r="27" spans="1:18" x14ac:dyDescent="0.25">
      <c r="A27">
        <f t="shared" si="2"/>
        <v>23</v>
      </c>
      <c r="B27" t="s">
        <v>30</v>
      </c>
      <c r="C27">
        <v>1</v>
      </c>
      <c r="F27" s="1">
        <v>5</v>
      </c>
      <c r="G27" s="1">
        <f t="shared" si="3"/>
        <v>5</v>
      </c>
      <c r="H27" s="1">
        <f t="shared" si="4"/>
        <v>2.5773195876288661</v>
      </c>
      <c r="J27">
        <v>1000</v>
      </c>
      <c r="K27">
        <f>C27</f>
        <v>1</v>
      </c>
      <c r="L27" s="1"/>
      <c r="M27" s="1"/>
      <c r="N27" s="1">
        <v>2</v>
      </c>
      <c r="O27" s="5">
        <f>((L27*$E$1+ M27)*$G$1 + N27)*K27</f>
        <v>2</v>
      </c>
      <c r="P27" s="1">
        <f>((L27*$E$1+ M27)+ N27/$G$1)*K27</f>
        <v>1.0309278350515465</v>
      </c>
    </row>
    <row r="28" spans="1:18" x14ac:dyDescent="0.25">
      <c r="A28">
        <f t="shared" si="2"/>
        <v>24</v>
      </c>
      <c r="B28" t="s">
        <v>31</v>
      </c>
      <c r="C28">
        <v>1</v>
      </c>
      <c r="E28" s="1">
        <v>1</v>
      </c>
      <c r="G28" s="1">
        <f t="shared" si="3"/>
        <v>1.94</v>
      </c>
      <c r="H28" s="1">
        <f t="shared" si="4"/>
        <v>1</v>
      </c>
      <c r="K28">
        <f>C28</f>
        <v>1</v>
      </c>
      <c r="L28" s="1"/>
      <c r="M28" s="1">
        <f>E28</f>
        <v>1</v>
      </c>
      <c r="N28" s="1">
        <f>F28</f>
        <v>0</v>
      </c>
      <c r="O28" s="1">
        <f>((L28*$E$1+ M28)*$G$1 + N28)*K28</f>
        <v>1.94</v>
      </c>
      <c r="P28" s="1">
        <f>((L28*$E$1+ M28)+ N28/$G$1)*K28</f>
        <v>1</v>
      </c>
    </row>
    <row r="29" spans="1:18" x14ac:dyDescent="0.25">
      <c r="A29">
        <f t="shared" si="2"/>
        <v>25</v>
      </c>
      <c r="B29" t="s">
        <v>32</v>
      </c>
      <c r="C29">
        <v>1</v>
      </c>
      <c r="E29" s="1">
        <v>2.5</v>
      </c>
      <c r="G29" s="1">
        <f t="shared" si="3"/>
        <v>4.8499999999999996</v>
      </c>
      <c r="H29" s="1">
        <f t="shared" si="4"/>
        <v>2.5</v>
      </c>
      <c r="K29">
        <f>C29</f>
        <v>1</v>
      </c>
      <c r="L29" s="1"/>
      <c r="M29" s="1">
        <f>E29</f>
        <v>2.5</v>
      </c>
      <c r="N29" s="1">
        <f>F29</f>
        <v>0</v>
      </c>
      <c r="O29" s="1">
        <f>((L29*$E$1+ M29)*$G$1 + N29)*K29</f>
        <v>4.8499999999999996</v>
      </c>
      <c r="P29" s="1">
        <f>((L29*$E$1+ M29)+ N29/$G$1)*K29</f>
        <v>2.5</v>
      </c>
    </row>
    <row r="30" spans="1:18" x14ac:dyDescent="0.25">
      <c r="A30">
        <f t="shared" si="2"/>
        <v>26</v>
      </c>
      <c r="C30">
        <v>1</v>
      </c>
      <c r="G30" s="1">
        <f t="shared" si="3"/>
        <v>0</v>
      </c>
      <c r="H30" s="1">
        <f t="shared" si="4"/>
        <v>0</v>
      </c>
      <c r="K30">
        <f>C30</f>
        <v>1</v>
      </c>
      <c r="L30" s="1">
        <f>D30</f>
        <v>0</v>
      </c>
      <c r="M30" s="1">
        <f>E30</f>
        <v>0</v>
      </c>
      <c r="N30" s="1">
        <f>F30</f>
        <v>0</v>
      </c>
      <c r="O30" s="1">
        <f>((L30*$E$1+ M30)*$G$1 + N30)*K30</f>
        <v>0</v>
      </c>
      <c r="P30" s="1">
        <f>((L30*$E$1+ M30)+ N30/$G$1)*K30</f>
        <v>0</v>
      </c>
    </row>
    <row r="31" spans="1:18" x14ac:dyDescent="0.25">
      <c r="A31">
        <f t="shared" si="2"/>
        <v>27</v>
      </c>
      <c r="C31">
        <v>1</v>
      </c>
      <c r="G31" s="1">
        <f t="shared" si="3"/>
        <v>0</v>
      </c>
      <c r="H31" s="1">
        <f t="shared" si="4"/>
        <v>0</v>
      </c>
      <c r="K31">
        <f>C31</f>
        <v>1</v>
      </c>
      <c r="L31" s="1"/>
      <c r="M31" s="1"/>
      <c r="N31" s="1">
        <f>F31</f>
        <v>0</v>
      </c>
      <c r="O31" s="1">
        <f>((L31*$E$1+ M31)*$G$1 + N31)*K31</f>
        <v>0</v>
      </c>
      <c r="P31" s="1">
        <f>((L31*$E$1+ M31)+ N31/$G$1)*K31</f>
        <v>0</v>
      </c>
    </row>
    <row r="32" spans="1:18" x14ac:dyDescent="0.25">
      <c r="A32">
        <f t="shared" si="2"/>
        <v>28</v>
      </c>
      <c r="C32">
        <v>1</v>
      </c>
      <c r="G32" s="1">
        <f t="shared" si="3"/>
        <v>0</v>
      </c>
      <c r="H32" s="1">
        <f t="shared" si="4"/>
        <v>0</v>
      </c>
      <c r="K32">
        <f>C32</f>
        <v>1</v>
      </c>
      <c r="L32" s="1"/>
      <c r="M32" s="1"/>
      <c r="N32" s="1">
        <f>F32</f>
        <v>0</v>
      </c>
      <c r="O32" s="1">
        <f>((L32*$E$1+ M32)*$G$1 + N32)*K32</f>
        <v>0</v>
      </c>
      <c r="P32" s="1">
        <f>((L32*$E$1+ M32)+ N32/$G$1)*K32</f>
        <v>0</v>
      </c>
    </row>
    <row r="33" spans="1:16" x14ac:dyDescent="0.25">
      <c r="A33">
        <f t="shared" si="2"/>
        <v>29</v>
      </c>
      <c r="C33">
        <v>1</v>
      </c>
      <c r="G33" s="1">
        <f t="shared" ref="G33:G34" si="7">((D33*$E$1+ E33)*$G$1 + F33)*C33</f>
        <v>0</v>
      </c>
      <c r="H33" s="1">
        <f t="shared" ref="H33:H34" si="8">((D33*$E$1+ E33)+ F33/$G$1)*C33</f>
        <v>0</v>
      </c>
      <c r="K33">
        <f>C33</f>
        <v>1</v>
      </c>
      <c r="L33" s="1"/>
      <c r="M33" s="1"/>
      <c r="N33" s="1">
        <f>F33</f>
        <v>0</v>
      </c>
      <c r="O33" s="1">
        <f>((L33*$E$1+ M33)*$G$1 + N33)*K33</f>
        <v>0</v>
      </c>
      <c r="P33" s="1">
        <f>((L33*$E$1+ M33)+ N33/$G$1)*K33</f>
        <v>0</v>
      </c>
    </row>
    <row r="34" spans="1:16" x14ac:dyDescent="0.25">
      <c r="A34">
        <f t="shared" si="2"/>
        <v>30</v>
      </c>
      <c r="C34">
        <v>1</v>
      </c>
      <c r="G34" s="1">
        <f t="shared" si="7"/>
        <v>0</v>
      </c>
      <c r="H34" s="1">
        <f t="shared" si="8"/>
        <v>0</v>
      </c>
      <c r="K34">
        <f>C34</f>
        <v>1</v>
      </c>
      <c r="L34" s="1"/>
      <c r="M34" s="1"/>
      <c r="N34" s="1">
        <f>F34</f>
        <v>0</v>
      </c>
      <c r="O34" s="1">
        <f>((L34*$E$1+ M34)*$G$1 + N34)*K34</f>
        <v>0</v>
      </c>
      <c r="P34" s="1">
        <f>((L34*$E$1+ M34)+ N34/$G$1)*K34</f>
        <v>0</v>
      </c>
    </row>
    <row r="35" spans="1:16" x14ac:dyDescent="0.25">
      <c r="A35" t="s">
        <v>12</v>
      </c>
      <c r="G35" s="1">
        <f>SUM(G4:G34)</f>
        <v>39.799686818570109</v>
      </c>
      <c r="H35" s="1">
        <f>SUM(H4:H34)</f>
        <v>20.515302483799019</v>
      </c>
      <c r="L35" s="1"/>
      <c r="M35" s="1"/>
      <c r="N35" s="1">
        <f>F35</f>
        <v>0</v>
      </c>
      <c r="O35" s="1">
        <f>SUM(O4:O34)</f>
        <v>25.314985730919226</v>
      </c>
      <c r="P35" s="1">
        <f>SUM(P4:P34)</f>
        <v>13.04896171696867</v>
      </c>
    </row>
    <row r="36" spans="1:16" x14ac:dyDescent="0.25">
      <c r="A36" t="s">
        <v>34</v>
      </c>
      <c r="B36" s="4">
        <v>0.1</v>
      </c>
      <c r="G36" s="1">
        <f>G35*(1+$B$36)</f>
        <v>43.779655500427126</v>
      </c>
      <c r="H36" s="1">
        <f>H35*(1+$B$36)</f>
        <v>22.566832732178923</v>
      </c>
      <c r="N36" s="1">
        <f>F36</f>
        <v>0</v>
      </c>
      <c r="O36" s="1">
        <f>O35*(1+$B$36)</f>
        <v>27.846484304011149</v>
      </c>
      <c r="P36" s="1">
        <f>P35*(1+$B$36)</f>
        <v>14.353857888665537</v>
      </c>
    </row>
    <row r="37" spans="1:16" x14ac:dyDescent="0.25">
      <c r="A37" t="s">
        <v>33</v>
      </c>
      <c r="B37" s="4">
        <v>0.1</v>
      </c>
      <c r="G37" s="1">
        <f>G36*(1+$B$37)</f>
        <v>48.157621050469842</v>
      </c>
      <c r="H37" s="1">
        <f>H36*(1+$B$37)</f>
        <v>24.823516005396819</v>
      </c>
      <c r="N37" s="1">
        <f>F37</f>
        <v>0</v>
      </c>
      <c r="O37" s="1">
        <f>O36*(1+$B$37)</f>
        <v>30.631132734412265</v>
      </c>
      <c r="P37" s="1">
        <f>P36*(1+$B$37)</f>
        <v>15.789243677532092</v>
      </c>
    </row>
    <row r="38" spans="1:16" x14ac:dyDescent="0.25">
      <c r="A38" t="s">
        <v>25</v>
      </c>
      <c r="B38" s="4">
        <v>0.35</v>
      </c>
      <c r="G38" s="1">
        <f>G37*(1 +$B$38)</f>
        <v>65.012788418134292</v>
      </c>
      <c r="H38" s="1">
        <f>H37*(1 +$B$38)</f>
        <v>33.511746607285708</v>
      </c>
      <c r="O38" s="1">
        <f>O37*(1 +$B$38)</f>
        <v>41.352029191456559</v>
      </c>
      <c r="P38" s="1">
        <f>P37*(1 +$B$38)</f>
        <v>21.315478964668326</v>
      </c>
    </row>
    <row r="39" spans="1:16" x14ac:dyDescent="0.25">
      <c r="A39" t="s">
        <v>39</v>
      </c>
      <c r="B39" s="4">
        <v>0.2</v>
      </c>
      <c r="G39" s="1">
        <f>G38*(1+$B$39)</f>
        <v>78.015346101761153</v>
      </c>
      <c r="H39" s="1">
        <f>H38*(1+$B$39)</f>
        <v>40.21409592874285</v>
      </c>
      <c r="O39" s="1">
        <f>O38*(1+$B$39)</f>
        <v>49.622435029747869</v>
      </c>
      <c r="P39" s="1">
        <f>P38*(1+$B$39)</f>
        <v>25.578574757601992</v>
      </c>
    </row>
  </sheetData>
  <pageMargins left="0" right="0" top="0" bottom="0" header="0" footer="0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" right="0" top="0" bottom="0" header="0" footer="0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" right="0" top="0" bottom="0" header="0" footer="0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2006-11-28T10:12:39Z</dcterms:created>
  <dcterms:modified xsi:type="dcterms:W3CDTF">2015-11-15T22:56:22Z</dcterms:modified>
</cp:coreProperties>
</file>