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charts/chart18.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externalLinks/externalLink8.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externalLinks/externalLink11.xml" ContentType="application/vnd.openxmlformats-officedocument.spreadsheetml.externalLink+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4.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280" windowHeight="7965" tabRatio="704"/>
  </bookViews>
  <sheets>
    <sheet name="Fig 8.1" sheetId="15" r:id="rId1"/>
    <sheet name="Fig 8.2" sheetId="14" r:id="rId2"/>
    <sheet name="Fig 8.3" sheetId="13" r:id="rId3"/>
    <sheet name="Fig 8.4" sheetId="12" r:id="rId4"/>
    <sheet name="Afghanistan" sheetId="7" r:id="rId5"/>
    <sheet name="DRC" sheetId="10" r:id="rId6"/>
    <sheet name="Ethiopia" sheetId="5" r:id="rId7"/>
    <sheet name="Haiti" sheetId="9" r:id="rId8"/>
    <sheet name="Indonesia" sheetId="11" r:id="rId9"/>
    <sheet name="Iraq" sheetId="8" r:id="rId10"/>
    <sheet name="Pakistan" sheetId="4" r:id="rId11"/>
    <sheet name="Sudan" sheetId="1" r:id="rId12"/>
    <sheet name="Fig 8.5" sheetId="16" r:id="rId13"/>
    <sheet name="Fig 8.6" sheetId="17" r:id="rId14"/>
    <sheet name="Fig 8.7" sheetId="18" r:id="rId15"/>
    <sheet name="Fig 8.8" sheetId="19" r:id="rId16"/>
    <sheet name="Fig 8.9" sheetId="20" r:id="rId17"/>
    <sheet name="Fig 8.10" sheetId="21" r:id="rId18"/>
    <sheet name="Fig 8.12" sheetId="22"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A" localSheetId="12">#REF!</definedName>
    <definedName name="\A">#REF!</definedName>
    <definedName name="\B" localSheetId="12">#REF!</definedName>
    <definedName name="\B">#REF!</definedName>
    <definedName name="\C" localSheetId="12">#REF!</definedName>
    <definedName name="\C">#REF!</definedName>
    <definedName name="\D" localSheetId="12">#REF!</definedName>
    <definedName name="\D">#REF!</definedName>
    <definedName name="\E" localSheetId="12">#REF!</definedName>
    <definedName name="\E">#REF!</definedName>
    <definedName name="\F" localSheetId="12">#REF!</definedName>
    <definedName name="\F">#REF!</definedName>
    <definedName name="\G" localSheetId="12">#REF!</definedName>
    <definedName name="\G">#REF!</definedName>
    <definedName name="\M" localSheetId="12">#REF!</definedName>
    <definedName name="\M">#REF!</definedName>
    <definedName name="\Y" localSheetId="12">#REF!</definedName>
    <definedName name="\Y">#REF!</definedName>
    <definedName name="\Z" localSheetId="12">#REF!</definedName>
    <definedName name="\Z">#REF!</definedName>
    <definedName name="_EX9596" localSheetId="12">#REF!</definedName>
    <definedName name="_EX9596">#REF!</definedName>
    <definedName name="_xlnm._FilterDatabase" localSheetId="18" hidden="1">'Fig 8.12'!#REF!</definedName>
    <definedName name="_Key1" localSheetId="12" hidden="1">#REF!</definedName>
    <definedName name="_Key1" hidden="1">#REF!</definedName>
    <definedName name="_Order1" hidden="1">255</definedName>
    <definedName name="_Sort" localSheetId="12" hidden="1">#REF!</definedName>
    <definedName name="_Sort" hidden="1">#REF!</definedName>
    <definedName name="a" localSheetId="12">#REF!</definedName>
    <definedName name="a">#REF!</definedName>
    <definedName name="adrra" localSheetId="12">#REF!</definedName>
    <definedName name="adrra">#REF!</definedName>
    <definedName name="adsadrr" localSheetId="12" hidden="1">#REF!</definedName>
    <definedName name="adsadrr" hidden="1">#REF!</definedName>
    <definedName name="ALLBIRR" localSheetId="12">#REF!</definedName>
    <definedName name="ALLBIRR">#REF!</definedName>
    <definedName name="AllData" localSheetId="12">#REF!</definedName>
    <definedName name="AllData">#REF!</definedName>
    <definedName name="ALLSDR" localSheetId="12">#REF!</definedName>
    <definedName name="ALLSDR">#REF!</definedName>
    <definedName name="asdrae" localSheetId="12" hidden="1">#REF!</definedName>
    <definedName name="asdrae" hidden="1">#REF!</definedName>
    <definedName name="asdrra" localSheetId="12">#REF!</definedName>
    <definedName name="asdrra">#REF!</definedName>
    <definedName name="ase" localSheetId="12">#REF!</definedName>
    <definedName name="ase">#REF!</definedName>
    <definedName name="aser" localSheetId="12">#REF!</definedName>
    <definedName name="aser">#REF!</definedName>
    <definedName name="asraa" localSheetId="12">#REF!</definedName>
    <definedName name="asraa">#REF!</definedName>
    <definedName name="asrraa44" localSheetId="12">#REF!</definedName>
    <definedName name="asrraa44">#REF!</definedName>
    <definedName name="ASSUM" localSheetId="12">#REF!</definedName>
    <definedName name="ASSUM">#REF!</definedName>
    <definedName name="Average_Daily_Depreciation" localSheetId="12">'[8]Inter-Bank'!$G$5</definedName>
    <definedName name="Average_Daily_Depreciation">'[2]Inter-Bank'!$G$5</definedName>
    <definedName name="Average_Weekly_Depreciation" localSheetId="12">'[8]Inter-Bank'!$K$5</definedName>
    <definedName name="Average_Weekly_Depreciation">'[2]Inter-Bank'!$K$5</definedName>
    <definedName name="Average_Weekly_Inter_Bank_Exchange_Rate" localSheetId="12">'[8]Inter-Bank'!$H$5</definedName>
    <definedName name="Average_Weekly_Inter_Bank_Exchange_Rate">'[2]Inter-Bank'!$H$5</definedName>
    <definedName name="b" localSheetId="12">#REF!</definedName>
    <definedName name="b">#REF!</definedName>
    <definedName name="cc" localSheetId="12">#REF!</definedName>
    <definedName name="cc">#REF!</definedName>
    <definedName name="countries">'[3]WRF 2012-all-dev-countries'!$A$5:$A$152</definedName>
    <definedName name="Crt" localSheetId="12">#REF!</definedName>
    <definedName name="Crt">#REF!</definedName>
    <definedName name="DACcountries" localSheetId="13">'[10]2011 DAC deflators'!$A$5:$A$28</definedName>
    <definedName name="DACcountries">'[4]2011 DAC deflators'!$A$5:$A$28</definedName>
    <definedName name="Daily_Depreciation" localSheetId="12">'[8]Inter-Bank'!$E$5</definedName>
    <definedName name="Daily_Depreciation">'[2]Inter-Bank'!$E$5</definedName>
    <definedName name="Dataset" localSheetId="12">#REF!</definedName>
    <definedName name="Dataset">#REF!</definedName>
    <definedName name="dd" localSheetId="12">#REF!</definedName>
    <definedName name="dd">#REF!</definedName>
    <definedName name="Deal_Date" localSheetId="12">'[8]Inter-Bank'!$B$5</definedName>
    <definedName name="Deal_Date">'[2]Inter-Bank'!$B$5</definedName>
    <definedName name="DEBT" localSheetId="12">#REF!</definedName>
    <definedName name="DEBT">#REF!</definedName>
    <definedName name="ee" localSheetId="12">#REF!</definedName>
    <definedName name="ee">#REF!</definedName>
    <definedName name="Highest_Inter_Bank_Rate" localSheetId="12">'[8]Inter-Bank'!$L$5</definedName>
    <definedName name="Highest_Inter_Bank_Rate">'[2]Inter-Bank'!$L$5</definedName>
    <definedName name="INTEREST" localSheetId="12">#REF!</definedName>
    <definedName name="INTEREST">#REF!</definedName>
    <definedName name="Lowest_Inter_Bank_Rate" localSheetId="12">'[8]Inter-Bank'!$M$5</definedName>
    <definedName name="Lowest_Inter_Bank_Rate">'[2]Inter-Bank'!$M$5</definedName>
    <definedName name="MEDTERM" localSheetId="12">#REF!</definedName>
    <definedName name="MEDTERM">#REF!</definedName>
    <definedName name="nmBlankCell" localSheetId="12">#REF!</definedName>
    <definedName name="nmBlankCell">#REF!</definedName>
    <definedName name="nmBlankRow" localSheetId="12">#REF!</definedName>
    <definedName name="nmBlankRow">#REF!</definedName>
    <definedName name="nmColumnHeader" localSheetId="12">#REF!</definedName>
    <definedName name="nmColumnHeader">#REF!</definedName>
    <definedName name="nmData" localSheetId="12">#REF!</definedName>
    <definedName name="nmData">#REF!</definedName>
    <definedName name="nmIndexTable" localSheetId="12">#REF!</definedName>
    <definedName name="nmIndexTable">#REF!</definedName>
    <definedName name="nmReportFooter" localSheetId="12">#REF!</definedName>
    <definedName name="nmReportFooter">#REF!</definedName>
    <definedName name="nmReportHeader" localSheetId="0">#REF!:R0</definedName>
    <definedName name="nmReportHeader" localSheetId="1">#REF!:R0</definedName>
    <definedName name="nmReportHeader" localSheetId="12">#REF!:R0</definedName>
    <definedName name="nmReportHeader">#REF!:R0</definedName>
    <definedName name="nmReportNotes" localSheetId="12">#REF!</definedName>
    <definedName name="nmReportNotes">#REF!</definedName>
    <definedName name="nmRowHeader" localSheetId="12">#REF!</definedName>
    <definedName name="nmRowHeader">#REF!</definedName>
    <definedName name="_xlnm.Print_Area">[5]MONTHLY!$A$2:$U$25,[5]MONTHLY!$A$29:$U$66,[5]MONTHLY!$A$71:$U$124,[5]MONTHLY!$A$127:$U$180,[5]MONTHLY!$A$183:$U$238,[5]MONTHLY!$A$244:$U$287,[5]MONTHLY!$A$291:$U$330</definedName>
    <definedName name="Print_Area_M2">#REF!</definedName>
    <definedName name="Print_Area_MI" localSheetId="12">#REF!</definedName>
    <definedName name="Print_Area_MI">#REF!</definedName>
    <definedName name="_xlnm.Print_Titles" localSheetId="12">#REF!</definedName>
    <definedName name="_xlnm.Print_Titles">#REF!</definedName>
    <definedName name="qrtdata2" localSheetId="12">'[9]Authnot Prelim'!#REF!</definedName>
    <definedName name="qrtdata2">'[6]Authnot Prelim'!#REF!</definedName>
    <definedName name="QtrData" localSheetId="12">'[9]Authnot Prelim'!#REF!</definedName>
    <definedName name="QtrData">'[6]Authnot Prelim'!#REF!</definedName>
    <definedName name="raaesrr" localSheetId="12">#REF!</definedName>
    <definedName name="raaesrr">#REF!</definedName>
    <definedName name="raas" localSheetId="12">#REF!</definedName>
    <definedName name="raas">#REF!</definedName>
    <definedName name="rrasrra" localSheetId="12">#REF!</definedName>
    <definedName name="rrasrra">#REF!</definedName>
    <definedName name="Spread_Between_Highest_and_Lowest_Rates" localSheetId="12">'[8]Inter-Bank'!$N$5</definedName>
    <definedName name="Spread_Between_Highest_and_Lowest_Rates">'[2]Inter-Bank'!$N$5</definedName>
    <definedName name="ss">#REF!</definedName>
    <definedName name="Table_3.5b" localSheetId="12">#REF!</definedName>
    <definedName name="Table_3.5b">#REF!</definedName>
    <definedName name="table1" localSheetId="12">#REF!</definedName>
    <definedName name="table1">#REF!</definedName>
    <definedName name="TOC" localSheetId="12">#REF!</definedName>
    <definedName name="TOC">#REF!</definedName>
    <definedName name="tt" localSheetId="12">#REF!</definedName>
    <definedName name="tt">#REF!</definedName>
    <definedName name="tta" localSheetId="12">#REF!</definedName>
    <definedName name="tta">#REF!</definedName>
    <definedName name="ttaa" localSheetId="12">#REF!</definedName>
    <definedName name="ttaa">#REF!</definedName>
    <definedName name="USSR" localSheetId="12">#REF!</definedName>
    <definedName name="USSR">#REF!</definedName>
    <definedName name="Weekly_Depreciation" localSheetId="12">'[8]Inter-Bank'!$I$5</definedName>
    <definedName name="Weekly_Depreciation">'[2]Inter-Bank'!$I$5</definedName>
    <definedName name="Weighted_Average_Inter_Bank_Exchange_Rate" localSheetId="12">'[8]Inter-Bank'!$C$5</definedName>
    <definedName name="Weighted_Average_Inter_Bank_Exchange_Rate">'[2]Inter-Bank'!$C$5</definedName>
    <definedName name="zrrae" localSheetId="12">#REF!</definedName>
    <definedName name="zrrae">#REF!</definedName>
    <definedName name="zzrr" localSheetId="12">#REF!</definedName>
    <definedName name="zzrr">#REF!</definedName>
  </definedNames>
  <calcPr calcId="125725" calcOnSave="0"/>
</workbook>
</file>

<file path=xl/calcChain.xml><?xml version="1.0" encoding="utf-8"?>
<calcChain xmlns="http://schemas.openxmlformats.org/spreadsheetml/2006/main">
  <c r="D25" i="22"/>
  <c r="D24"/>
  <c r="D23"/>
  <c r="D22"/>
  <c r="D21"/>
  <c r="D20"/>
  <c r="D19"/>
  <c r="D18"/>
  <c r="D17"/>
  <c r="D16"/>
  <c r="D15"/>
  <c r="D14"/>
  <c r="D13"/>
  <c r="D12"/>
  <c r="D11"/>
  <c r="D10"/>
  <c r="D9"/>
  <c r="D8"/>
  <c r="D7"/>
  <c r="D6"/>
  <c r="P14" i="21"/>
  <c r="N14"/>
  <c r="M14"/>
  <c r="L14"/>
  <c r="K14"/>
  <c r="J14"/>
  <c r="I14"/>
  <c r="H14"/>
  <c r="G14"/>
  <c r="F14"/>
  <c r="E14"/>
  <c r="D14"/>
  <c r="C14"/>
  <c r="B14"/>
  <c r="O7"/>
  <c r="O14" s="1"/>
  <c r="G12" i="20"/>
  <c r="G11"/>
  <c r="G10"/>
  <c r="G9"/>
  <c r="G8"/>
  <c r="G7"/>
  <c r="G6"/>
  <c r="L9" i="19"/>
  <c r="K9"/>
  <c r="J9"/>
  <c r="I9"/>
  <c r="H9"/>
  <c r="G9"/>
  <c r="F9"/>
  <c r="E9"/>
  <c r="D9"/>
  <c r="C9"/>
  <c r="B9"/>
  <c r="M8" i="18" l="1"/>
  <c r="L8"/>
  <c r="K8"/>
  <c r="J8"/>
  <c r="I8"/>
  <c r="H8"/>
  <c r="G8"/>
  <c r="F8"/>
  <c r="E8"/>
  <c r="D8"/>
  <c r="M7"/>
  <c r="L7"/>
  <c r="K7"/>
  <c r="J7"/>
  <c r="I7"/>
  <c r="H7"/>
  <c r="G7"/>
  <c r="F7"/>
  <c r="E7"/>
  <c r="D7"/>
  <c r="C7"/>
  <c r="B7"/>
  <c r="M6"/>
  <c r="L6"/>
  <c r="K6"/>
  <c r="J6"/>
  <c r="I6"/>
  <c r="H6"/>
  <c r="G6"/>
  <c r="F6"/>
  <c r="E6"/>
  <c r="D6"/>
  <c r="C6"/>
  <c r="B6"/>
  <c r="D68" i="16"/>
  <c r="D67"/>
  <c r="E66"/>
  <c r="F67" s="1"/>
  <c r="I9" s="1"/>
  <c r="D66"/>
  <c r="E65"/>
  <c r="D65"/>
  <c r="D64"/>
  <c r="D63"/>
  <c r="D62"/>
  <c r="D61"/>
  <c r="D60"/>
  <c r="D59"/>
  <c r="D58"/>
  <c r="D57"/>
  <c r="D56"/>
  <c r="D55"/>
  <c r="E54"/>
  <c r="D54"/>
  <c r="E53"/>
  <c r="F55" s="1"/>
  <c r="I8" s="1"/>
  <c r="D53"/>
  <c r="D52"/>
  <c r="D51"/>
  <c r="D50"/>
  <c r="D49"/>
  <c r="D48"/>
  <c r="D47"/>
  <c r="D46"/>
  <c r="D45"/>
  <c r="D44"/>
  <c r="D43"/>
  <c r="E42"/>
  <c r="D42"/>
  <c r="E41"/>
  <c r="F43" s="1"/>
  <c r="I7" s="1"/>
  <c r="D41"/>
  <c r="D40"/>
  <c r="D39"/>
  <c r="D38"/>
  <c r="D37"/>
  <c r="D36"/>
  <c r="D35"/>
  <c r="D34"/>
  <c r="D33"/>
  <c r="D32"/>
  <c r="D31"/>
  <c r="E30"/>
  <c r="F31" s="1"/>
  <c r="I6" s="1"/>
  <c r="D30"/>
  <c r="E29"/>
  <c r="D29"/>
  <c r="D28"/>
  <c r="D27"/>
  <c r="D26"/>
  <c r="D25"/>
  <c r="D24"/>
  <c r="D23"/>
  <c r="D22"/>
  <c r="D21"/>
  <c r="D20"/>
  <c r="D19"/>
  <c r="E18"/>
  <c r="F19" s="1"/>
  <c r="I5" s="1"/>
  <c r="D18"/>
  <c r="E17"/>
  <c r="D17"/>
  <c r="D16"/>
  <c r="D15"/>
  <c r="D14"/>
  <c r="D13"/>
  <c r="D12"/>
  <c r="D11"/>
  <c r="D10"/>
  <c r="H9"/>
  <c r="D9"/>
  <c r="H8"/>
  <c r="D8"/>
  <c r="H7"/>
  <c r="D7"/>
  <c r="H6"/>
  <c r="D6"/>
  <c r="H5"/>
  <c r="C4" i="11" l="1"/>
  <c r="C13" i="7"/>
  <c r="C4" i="9"/>
  <c r="C5" s="1"/>
  <c r="D3" s="1"/>
  <c r="C3" i="1"/>
  <c r="C4" s="1"/>
  <c r="D2" s="1"/>
  <c r="C3" i="4"/>
  <c r="C4" s="1"/>
  <c r="C12"/>
  <c r="D9" s="1"/>
  <c r="C13" i="8"/>
  <c r="C3"/>
  <c r="C13" i="11"/>
  <c r="C14" i="9"/>
  <c r="D7" s="1"/>
  <c r="C3" i="5"/>
  <c r="C13"/>
  <c r="D8" s="1"/>
  <c r="C3" i="10"/>
  <c r="C13"/>
  <c r="D10" s="1"/>
  <c r="C3" i="7"/>
  <c r="C4" i="10"/>
  <c r="D2" s="1"/>
  <c r="C4" i="5"/>
  <c r="D2"/>
  <c r="C13" i="1"/>
  <c r="D7" s="1"/>
  <c r="C4" i="7"/>
  <c r="D2" s="1"/>
  <c r="D3" i="5"/>
  <c r="D7" i="7"/>
  <c r="D8"/>
  <c r="D9"/>
  <c r="D11"/>
  <c r="D12"/>
  <c r="D5"/>
  <c r="D6"/>
  <c r="D10" i="9"/>
  <c r="D7" i="8"/>
  <c r="D7" i="11"/>
  <c r="D10" i="4"/>
  <c r="D7" i="5"/>
  <c r="D12" i="11"/>
  <c r="D8"/>
  <c r="D5"/>
  <c r="D9"/>
  <c r="D10"/>
  <c r="D6"/>
  <c r="D11"/>
  <c r="D12" i="8"/>
  <c r="D8"/>
  <c r="D5"/>
  <c r="D9"/>
  <c r="D10"/>
  <c r="D6"/>
  <c r="D11"/>
  <c r="D11" i="9"/>
  <c r="D12"/>
  <c r="D13"/>
  <c r="D6"/>
  <c r="D10" i="7"/>
  <c r="D12" i="5"/>
  <c r="D5" i="10"/>
  <c r="D6"/>
  <c r="D11"/>
  <c r="D8"/>
  <c r="D6" i="5"/>
  <c r="D5" i="4"/>
  <c r="D7"/>
  <c r="D10" i="1"/>
  <c r="D5"/>
  <c r="D3" i="8" l="1"/>
  <c r="D12" i="1"/>
  <c r="D11"/>
  <c r="D6" i="4"/>
  <c r="D10" i="5"/>
  <c r="D7" i="10"/>
  <c r="D9" i="5"/>
  <c r="D8" i="9"/>
  <c r="D11" i="4"/>
  <c r="D9" i="10"/>
  <c r="C4" i="8"/>
  <c r="D2" s="1"/>
  <c r="D4" i="9"/>
  <c r="D3" i="1"/>
  <c r="D9"/>
  <c r="D8" i="4"/>
  <c r="D11" i="5"/>
  <c r="D12" i="10"/>
  <c r="D5" i="5"/>
  <c r="D9" i="9"/>
  <c r="D3" i="7"/>
  <c r="D3" i="10"/>
  <c r="D6" i="1"/>
  <c r="D8"/>
</calcChain>
</file>

<file path=xl/sharedStrings.xml><?xml version="1.0" encoding="utf-8"?>
<sst xmlns="http://schemas.openxmlformats.org/spreadsheetml/2006/main" count="366" uniqueCount="141">
  <si>
    <t>Humanitarian assistance</t>
  </si>
  <si>
    <t>Development assistance</t>
  </si>
  <si>
    <t>OOFs gross</t>
  </si>
  <si>
    <t>Remittances</t>
  </si>
  <si>
    <t>FDI</t>
  </si>
  <si>
    <t>Portfolio equity</t>
  </si>
  <si>
    <t>Peacekeeping</t>
  </si>
  <si>
    <t>International resources</t>
  </si>
  <si>
    <t>Bar</t>
  </si>
  <si>
    <t>Pie</t>
  </si>
  <si>
    <t>Domestic government expenditure</t>
  </si>
  <si>
    <t>%</t>
  </si>
  <si>
    <t>Total</t>
  </si>
  <si>
    <t>Short and long term debt</t>
  </si>
  <si>
    <t>2012 (US$ billions)</t>
  </si>
  <si>
    <t>US$ billions</t>
  </si>
  <si>
    <t>Source: Development Initiatives based on IMF WEO, OECD DAC, UN OCHA FTS, World Bank, UNCTAD and SIPRI data</t>
  </si>
  <si>
    <t>Notes: Humanitarian assistance is GHA's international humanitarian assistance figure. Development assistance is total ODA minus official humanitarian assistance</t>
  </si>
  <si>
    <t>Resource flow</t>
  </si>
  <si>
    <t>Afghanistan</t>
  </si>
  <si>
    <t>Democratic Republic of Congo</t>
  </si>
  <si>
    <t>Ethiopia</t>
  </si>
  <si>
    <t>Haiti</t>
  </si>
  <si>
    <t>Indonesia</t>
  </si>
  <si>
    <t>Iraq</t>
  </si>
  <si>
    <t>Pakistan</t>
  </si>
  <si>
    <t>Sudan</t>
  </si>
  <si>
    <t>Figure 8.4 2012 resource mix for top humanitarian recipients, 2003–2012</t>
  </si>
  <si>
    <t>Long term debt</t>
  </si>
  <si>
    <t>Short term debt</t>
  </si>
  <si>
    <t>Note: Figures are based on 2012 funding flows for 17 of the top 20 recipients of humanitarian assistance between 2003 and 2012. Negative values for short-term debt and portfolio equity have been changed to zero</t>
  </si>
  <si>
    <t>Figure 8.3 2012 resource mix for all developing countries, 2003–2012</t>
  </si>
  <si>
    <t>Notes: Figures are based on 2012 funding flows for 17 of the top 20 recipients of humanitarian assistance between 2003 and 2012. Humanitarian assistance is GHA's international humanitarian assistance figure. Development assistance is total ODA minus official humanitarian assistance. Negative values for short-term debt and portfolio equity have been changed to zero</t>
  </si>
  <si>
    <t>Figure 8.2 2012 resource mix for the top 20 recipients of humanitarian assistance, 2003–2012</t>
  </si>
  <si>
    <t>Government expenditure</t>
  </si>
  <si>
    <t>Notes: Recipient data for some flows, such as private development assistance from NGOs, is not available and is therefore excluded from this analysis. Data in this graph and throughout the chapter includes 17
of the top 20 recipients between 2003 and 2012. Due
to data limitations, West Bank &amp; Gaza Strip, Somalia
and Syria have been excluded from the analysis.
Negative values for short-term debt and portfolio
equity have been changed to zero.</t>
  </si>
  <si>
    <t>Source: Development Initiatives based on IMF World Economic Outlook (WEO), OECD DAC, UN OCHA FTS, World Bank, UNCTAD and SIPRI data</t>
  </si>
  <si>
    <t>Figure 8.1 Funding flows to top humanitarian assistance recipients, 2012</t>
  </si>
  <si>
    <t>Figure 8.5 Percentage change in remittances to the Philippines from previous quarter, November to January, 2009–2014</t>
  </si>
  <si>
    <t>Source: The Central Bank of the Philippines (Bangko Sentral Ng Pilipinas)</t>
  </si>
  <si>
    <t>Year</t>
  </si>
  <si>
    <t>Month</t>
  </si>
  <si>
    <t>Personal remittances (US$ millions)</t>
  </si>
  <si>
    <t>% change</t>
  </si>
  <si>
    <t>% change in remittances from previous quarter</t>
  </si>
  <si>
    <t>Jan</t>
  </si>
  <si>
    <t>Feb</t>
  </si>
  <si>
    <t>Mar</t>
  </si>
  <si>
    <t>Apr</t>
  </si>
  <si>
    <t>May</t>
  </si>
  <si>
    <t>Jun</t>
  </si>
  <si>
    <t>Jul</t>
  </si>
  <si>
    <t>Aug</t>
  </si>
  <si>
    <t>Sep</t>
  </si>
  <si>
    <t>Oct</t>
  </si>
  <si>
    <t>Nov</t>
  </si>
  <si>
    <t>Dec</t>
  </si>
  <si>
    <t>Aug 09-Oct 09</t>
  </si>
  <si>
    <t>Nov 09-Jan 10</t>
  </si>
  <si>
    <t>Aug 10-Oct 10</t>
  </si>
  <si>
    <t>Nov 10-Jan 11</t>
  </si>
  <si>
    <t>Aug 11-Oct 11</t>
  </si>
  <si>
    <t>Nov 11-Jan 12</t>
  </si>
  <si>
    <t>2013 </t>
  </si>
  <si>
    <t>Aug 12-Oct 12</t>
  </si>
  <si>
    <t>Nov 12-Jan 13</t>
  </si>
  <si>
    <r>
      <t>2014 </t>
    </r>
    <r>
      <rPr>
        <b/>
        <vertAlign val="superscript"/>
        <sz val="11"/>
        <rFont val="Calibri"/>
        <family val="2"/>
        <scheme val="minor"/>
      </rPr>
      <t>p/</t>
    </r>
  </si>
  <si>
    <t>Aug 13-Oct 13</t>
  </si>
  <si>
    <t>Nov 13-Jan 14</t>
  </si>
  <si>
    <t>Figure 8.6 ODA and development cooperation flows from OECD DAC and non-DAC donors, 2004–2013</t>
  </si>
  <si>
    <t>Source: Development Initiatives based on OECD DAC data and national development cooperation data for those countries not reporting to the DAC</t>
  </si>
  <si>
    <t>2004</t>
  </si>
  <si>
    <t>2005</t>
  </si>
  <si>
    <t>2006</t>
  </si>
  <si>
    <t>2007</t>
  </si>
  <si>
    <t>2008</t>
  </si>
  <si>
    <t>2009</t>
  </si>
  <si>
    <t>2010</t>
  </si>
  <si>
    <t>2011</t>
  </si>
  <si>
    <t>2012</t>
  </si>
  <si>
    <t>2013</t>
  </si>
  <si>
    <t>ODA from DAC donors</t>
  </si>
  <si>
    <t xml:space="preserve">ODA from non-DAC donors reporting to the DAC </t>
  </si>
  <si>
    <t>Development cooperation from donors not reporting to the DAC</t>
  </si>
  <si>
    <t>Figure 8.7 Official humanitarian assistance as a share of ODA from OECD DAC donors, 2004–2013</t>
  </si>
  <si>
    <t>Source: Development Initiatives based on OECD DAC data</t>
  </si>
  <si>
    <t>Note: 2013 data is partial and preliminary</t>
  </si>
  <si>
    <t>Total HA - DAC donors</t>
  </si>
  <si>
    <t>Official humanitarian assistance % ODA</t>
  </si>
  <si>
    <t>TOTAL ODA</t>
  </si>
  <si>
    <t>Figure 8.8 Bilateral ODA from OECD DAC donors to conflict, peace and security, 2002–2012</t>
  </si>
  <si>
    <t>Source: Development Initiatives based on OECD DAC CRS data</t>
  </si>
  <si>
    <t>US$ billion</t>
  </si>
  <si>
    <t>Government and civil society-general</t>
  </si>
  <si>
    <t>Conflict, peace and security</t>
  </si>
  <si>
    <t xml:space="preserve">Total </t>
  </si>
  <si>
    <t>Total gross ODA</t>
  </si>
  <si>
    <t>Conflict, peace and security % gross ODA</t>
  </si>
  <si>
    <t>Figure 8.9 Bilateral ODA from OECD DAC donors to conflict, peace and security, 2008–2012</t>
  </si>
  <si>
    <t>Notes: Post-conflict peace building code (15230) was changed to participation in international peacekeeping operations in 2010. SALW = small arms and light weapons</t>
  </si>
  <si>
    <t>2008-2012</t>
  </si>
  <si>
    <t>Security system management and reform</t>
  </si>
  <si>
    <t>Civilian peace-building, conflict prevention and resolution</t>
  </si>
  <si>
    <t>Participation in international peacekeeping operations</t>
  </si>
  <si>
    <t>Reintegration and SALW control</t>
  </si>
  <si>
    <t>Land mine clearance</t>
  </si>
  <si>
    <t xml:space="preserve">Child soldiers </t>
  </si>
  <si>
    <t>Figure 8.10 Cost of multilateral peacekeeping operations, 2003–2014</t>
  </si>
  <si>
    <t>Source: Development Initiatives based on SIPRI and UN data</t>
  </si>
  <si>
    <t>Notes: Includes ECCAS, OAS, ECOWAS missions as well as bilateral or independent missions such as the Swiss / Swedish on the Korean border. Iraq multinational force has been left out. UN figure includes political and observer missions. For 2013 only full figures for UN operations are available, and for 2014 only estimates for UN operations</t>
  </si>
  <si>
    <t>UN (est.)</t>
  </si>
  <si>
    <t>UN</t>
  </si>
  <si>
    <t>AU/UN</t>
  </si>
  <si>
    <t>NATO</t>
  </si>
  <si>
    <t>EU</t>
  </si>
  <si>
    <t>AU</t>
  </si>
  <si>
    <t>OSCE</t>
  </si>
  <si>
    <t>Other</t>
  </si>
  <si>
    <t>Figure 8.12 Top 20 recipients of approved climate adaptation funds, 2003-2013</t>
  </si>
  <si>
    <t>Source: Climate funds update</t>
  </si>
  <si>
    <t>Notes: The countries highlighted in green are in the top 20 humanitarina recipients, 2003–2012</t>
  </si>
  <si>
    <t>Recipient country</t>
  </si>
  <si>
    <t>Total approved</t>
  </si>
  <si>
    <t>Disbursed</t>
  </si>
  <si>
    <t>Approved not disbursed</t>
  </si>
  <si>
    <t>Bangladesh</t>
  </si>
  <si>
    <t>Cambodia</t>
  </si>
  <si>
    <t>Niger</t>
  </si>
  <si>
    <t>Philippines</t>
  </si>
  <si>
    <t>Mozambique</t>
  </si>
  <si>
    <t>Vietnam</t>
  </si>
  <si>
    <t>Nepal</t>
  </si>
  <si>
    <t>Zambia</t>
  </si>
  <si>
    <t>Tajikistan</t>
  </si>
  <si>
    <t>Samoa</t>
  </si>
  <si>
    <t>Yemen</t>
  </si>
  <si>
    <t>DRC</t>
  </si>
  <si>
    <t>Bolivia</t>
  </si>
  <si>
    <t>Kenya</t>
  </si>
  <si>
    <t>Rwanda</t>
  </si>
  <si>
    <t>Uganda</t>
  </si>
</sst>
</file>

<file path=xl/styles.xml><?xml version="1.0" encoding="utf-8"?>
<styleSheet xmlns="http://schemas.openxmlformats.org/spreadsheetml/2006/main">
  <numFmts count="37">
    <numFmt numFmtId="43" formatCode="_-* #,##0.00_-;\-* #,##0.00_-;_-* &quot;-&quot;??_-;_-@_-"/>
    <numFmt numFmtId="164" formatCode="General_)"/>
    <numFmt numFmtId="165" formatCode="_(* #,##0.00_);_(* \(#,##0.00\);_(* &quot;-&quot;??_);_(@_)"/>
    <numFmt numFmtId="166" formatCode="#,##0.0"/>
    <numFmt numFmtId="167" formatCode="#,##0.000"/>
    <numFmt numFmtId="168" formatCode="#\,##0."/>
    <numFmt numFmtId="169" formatCode="&quot;$&quot;#."/>
    <numFmt numFmtId="170" formatCode="0.0"/>
    <numFmt numFmtId="171" formatCode="_-* #,##0\ _F_t_-;\-* #,##0\ _F_t_-;_-* &quot;-&quot;\ _F_t_-;_-@_-"/>
    <numFmt numFmtId="172" formatCode="_-* #,##0.00\ _F_t_-;\-* #,##0.00\ _F_t_-;_-* &quot;-&quot;??\ _F_t_-;_-@_-"/>
    <numFmt numFmtId="173" formatCode="#.00"/>
    <numFmt numFmtId="174" formatCode="_-* #,##0\ &quot;Ft&quot;_-;\-* #,##0\ &quot;Ft&quot;_-;_-* &quot;-&quot;\ &quot;Ft&quot;_-;_-@_-"/>
    <numFmt numFmtId="175" formatCode="_-* #,##0.00\ &quot;Ft&quot;_-;\-* #,##0.00\ &quot;Ft&quot;_-;_-* &quot;-&quot;??\ &quot;Ft&quot;_-;_-@_-"/>
    <numFmt numFmtId="176" formatCode="mmm\ dd\,\ yyyy"/>
    <numFmt numFmtId="177" formatCode="#,##0.00_);[Red]\-#,##0.00_);0.00_);@_)"/>
    <numFmt numFmtId="178" formatCode="* _(#,##0.00_);[Red]* \(#,##0.00\);* _(&quot;-&quot;?_);@_)"/>
    <numFmt numFmtId="179" formatCode="\$\ * _(#,##0_);[Red]\$\ * \(#,##0\);\$\ * _(&quot;-&quot;?_);@_)"/>
    <numFmt numFmtId="180" formatCode="\$\ * _(#,##0.00_);[Red]\$\ * \(#,##0.00\);\$\ * _(&quot;-&quot;?_);@_)"/>
    <numFmt numFmtId="181" formatCode="[$EUR]\ * _(#,##0_);[Red][$EUR]\ * \(#,##0\);[$EUR]\ * _(&quot;-&quot;?_);@_)"/>
    <numFmt numFmtId="182" formatCode="[$EUR]\ * _(#,##0.00_);[Red][$EUR]\ * \(#,##0.00\);[$EUR]\ * _(&quot;-&quot;?_);@_)"/>
    <numFmt numFmtId="183" formatCode="\€\ * _(#,##0_);[Red]\€\ * \(#,##0\);\€\ * _(&quot;-&quot;?_);@_)"/>
    <numFmt numFmtId="184" formatCode="\€\ * _(#,##0.00_);[Red]\€\ * \(#,##0.00\);\€\ * _(&quot;-&quot;?_);@_)"/>
    <numFmt numFmtId="185" formatCode="[$GBP]\ * _(#,##0_);[Red][$GBP]\ * \(#,##0\);[$GBP]\ * _(&quot;-&quot;?_);@_)"/>
    <numFmt numFmtId="186" formatCode="[$GBP]\ * _(#,##0.00_);[Red][$GBP]\ * \(#,##0.00\);[$GBP]\ * _(&quot;-&quot;?_);@_)"/>
    <numFmt numFmtId="187" formatCode="\£\ * _(#,##0_);[Red]\£\ * \(#,##0\);\£\ * _(&quot;-&quot;?_);@_)"/>
    <numFmt numFmtId="188" formatCode="\£\ * _(#,##0.00_);[Red]\£\ * \(#,##0.00\);\£\ * _(&quot;-&quot;?_);@_)"/>
    <numFmt numFmtId="189" formatCode="[$USD]\ * _(#,##0_);[Red][$USD]\ * \(#,##0\);[$USD]\ * _(&quot;-&quot;?_);@_)"/>
    <numFmt numFmtId="190" formatCode="[$USD]\ * _(#,##0.00_);[Red][$USD]\ * \(#,##0.00\);[$USD]\ * _(&quot;-&quot;?_);@_)"/>
    <numFmt numFmtId="191" formatCode="mmm\ yy_)"/>
    <numFmt numFmtId="192" formatCode="yyyy_)"/>
    <numFmt numFmtId="193" formatCode="#,##0_);[Red]\-#,##0_);0_);@_)"/>
    <numFmt numFmtId="194" formatCode="#,##0%;[Red]\-#,##0%;0%;@_)"/>
    <numFmt numFmtId="195" formatCode="#,##0.00%;[Red]\-#,##0.00%;0.00%;@_)"/>
    <numFmt numFmtId="196" formatCode="_-* #,##0_-;\-* #,##0_-;_-* &quot;-&quot;??_-;_-@_-"/>
    <numFmt numFmtId="197" formatCode="0.0%"/>
    <numFmt numFmtId="198" formatCode="_-* #,##0.0_-;\-* #,##0.0_-;_-* &quot;-&quot;??_-;_-@_-"/>
    <numFmt numFmtId="199" formatCode="_(&quot;$&quot;* #,##0.00_);_(&quot;$&quot;* \(#,##0.00\);_(&quot;$&quot;* &quot;-&quot;??_);_(@_)"/>
  </numFmts>
  <fonts count="127">
    <font>
      <sz val="11"/>
      <color theme="1"/>
      <name val="Calibri"/>
      <family val="2"/>
      <scheme val="minor"/>
    </font>
    <font>
      <sz val="11"/>
      <color theme="1"/>
      <name val="Calibri"/>
      <family val="2"/>
      <scheme val="minor"/>
    </font>
    <font>
      <sz val="10"/>
      <name val="Arial"/>
      <family val="2"/>
    </font>
    <font>
      <b/>
      <sz val="10"/>
      <name val="Arial"/>
      <family val="2"/>
    </font>
    <font>
      <sz val="10"/>
      <color indexed="8"/>
      <name val="Calibri"/>
      <family val="2"/>
    </font>
    <font>
      <sz val="11"/>
      <color indexed="8"/>
      <name val="Calibri"/>
      <family val="2"/>
    </font>
    <font>
      <sz val="10"/>
      <color indexed="9"/>
      <name val="Calibri"/>
      <family val="2"/>
    </font>
    <font>
      <sz val="11"/>
      <color indexed="9"/>
      <name val="Calibri"/>
      <family val="2"/>
    </font>
    <font>
      <sz val="11"/>
      <name val="Calibri"/>
      <family val="2"/>
    </font>
    <font>
      <sz val="10"/>
      <name val="Times New Roman"/>
      <family val="1"/>
    </font>
    <font>
      <sz val="10"/>
      <color indexed="20"/>
      <name val="Calibri"/>
      <family val="2"/>
    </font>
    <font>
      <sz val="11"/>
      <color indexed="20"/>
      <name val="Calibri"/>
      <family val="2"/>
    </font>
    <font>
      <sz val="9"/>
      <color indexed="9"/>
      <name val="Times"/>
      <family val="1"/>
    </font>
    <font>
      <b/>
      <sz val="10"/>
      <color indexed="52"/>
      <name val="Calibri"/>
      <family val="2"/>
    </font>
    <font>
      <b/>
      <sz val="11"/>
      <color indexed="52"/>
      <name val="Calibri"/>
      <family val="2"/>
    </font>
    <font>
      <b/>
      <sz val="10"/>
      <color indexed="9"/>
      <name val="Calibri"/>
      <family val="2"/>
    </font>
    <font>
      <b/>
      <sz val="11"/>
      <color indexed="9"/>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9"/>
      <name val="Times"/>
    </font>
    <font>
      <sz val="1"/>
      <color indexed="8"/>
      <name val="Courier"/>
      <family val="3"/>
    </font>
    <font>
      <i/>
      <sz val="10"/>
      <color indexed="23"/>
      <name val="Calibri"/>
      <family val="2"/>
    </font>
    <font>
      <i/>
      <sz val="11"/>
      <color indexed="23"/>
      <name val="Calibri"/>
      <family val="2"/>
    </font>
    <font>
      <sz val="10"/>
      <name val="Arial CE"/>
      <charset val="238"/>
    </font>
    <font>
      <u/>
      <sz val="10"/>
      <color indexed="56"/>
      <name val="Times New Roman"/>
      <family val="1"/>
    </font>
    <font>
      <sz val="10"/>
      <color indexed="17"/>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Calibri"/>
      <family val="2"/>
    </font>
    <font>
      <u/>
      <sz val="9"/>
      <color indexed="12"/>
      <name val="Calibri"/>
      <family val="2"/>
    </font>
    <font>
      <u/>
      <sz val="8"/>
      <color indexed="12"/>
      <name val="Arial"/>
      <family val="2"/>
    </font>
    <font>
      <sz val="10"/>
      <color indexed="62"/>
      <name val="Calibri"/>
      <family val="2"/>
    </font>
    <font>
      <sz val="11"/>
      <color indexed="62"/>
      <name val="Calibri"/>
      <family val="2"/>
    </font>
    <font>
      <sz val="10"/>
      <color indexed="52"/>
      <name val="Calibri"/>
      <family val="2"/>
    </font>
    <font>
      <sz val="11"/>
      <color indexed="52"/>
      <name val="Calibri"/>
      <family val="2"/>
    </font>
    <font>
      <sz val="10"/>
      <color indexed="60"/>
      <name val="Calibri"/>
      <family val="2"/>
    </font>
    <font>
      <sz val="11"/>
      <color indexed="60"/>
      <name val="Calibri"/>
      <family val="2"/>
    </font>
    <font>
      <sz val="10"/>
      <color indexed="8"/>
      <name val="Arial"/>
      <family val="2"/>
    </font>
    <font>
      <sz val="10"/>
      <name val="MS Sans Serif"/>
      <family val="2"/>
    </font>
    <font>
      <sz val="11"/>
      <name val="Arial"/>
      <family val="2"/>
    </font>
    <font>
      <sz val="8"/>
      <name val="Arial"/>
      <family val="2"/>
    </font>
    <font>
      <sz val="10"/>
      <name val="Times"/>
      <charset val="238"/>
    </font>
    <font>
      <sz val="9"/>
      <name val="Times New Roman"/>
      <family val="1"/>
    </font>
    <font>
      <b/>
      <sz val="10"/>
      <color indexed="63"/>
      <name val="Calibri"/>
      <family val="2"/>
    </font>
    <font>
      <b/>
      <sz val="11"/>
      <color indexed="63"/>
      <name val="Calibri"/>
      <family val="2"/>
    </font>
    <font>
      <i/>
      <sz val="8"/>
      <name val="Tms Rmn"/>
    </font>
    <font>
      <b/>
      <sz val="18"/>
      <color indexed="56"/>
      <name val="Cambria"/>
      <family val="2"/>
    </font>
    <font>
      <b/>
      <sz val="8"/>
      <name val="Tms Rmn"/>
    </font>
    <font>
      <b/>
      <sz val="10"/>
      <color indexed="8"/>
      <name val="Calibri"/>
      <family val="2"/>
    </font>
    <font>
      <b/>
      <sz val="11"/>
      <color indexed="8"/>
      <name val="Calibri"/>
      <family val="2"/>
    </font>
    <font>
      <sz val="10"/>
      <color indexed="10"/>
      <name val="Calibri"/>
      <family val="2"/>
    </font>
    <font>
      <sz val="11"/>
      <color indexed="10"/>
      <name val="Calibri"/>
      <family val="2"/>
    </font>
    <font>
      <i/>
      <sz val="9"/>
      <color indexed="55"/>
      <name val="Arial"/>
      <family val="2"/>
    </font>
    <font>
      <b/>
      <sz val="9"/>
      <name val="Arial"/>
      <family val="2"/>
    </font>
    <font>
      <sz val="9"/>
      <name val="Arial"/>
      <family val="2"/>
    </font>
    <font>
      <b/>
      <sz val="22"/>
      <name val="Arial"/>
      <family val="2"/>
    </font>
    <font>
      <u/>
      <sz val="9.35"/>
      <color theme="10"/>
      <name val="Calibri"/>
      <family val="2"/>
    </font>
    <font>
      <i/>
      <sz val="9"/>
      <color indexed="16"/>
      <name val="Arial"/>
      <family val="2"/>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i/>
      <sz val="11"/>
      <color theme="1"/>
      <name val="Calibri"/>
      <family val="2"/>
      <scheme val="minor"/>
    </font>
    <font>
      <u/>
      <sz val="11"/>
      <color theme="10"/>
      <name val="Calibri"/>
      <family val="2"/>
    </font>
    <font>
      <b/>
      <sz val="11"/>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0"/>
      <color indexed="12"/>
      <name val="Arial"/>
      <family val="2"/>
    </font>
    <font>
      <u/>
      <sz val="11"/>
      <color indexed="12"/>
      <name val="Calibri"/>
      <family val="2"/>
      <scheme val="minor"/>
    </font>
    <font>
      <sz val="11"/>
      <color rgb="FFFFFFFF"/>
      <name val="Calibri"/>
      <family val="2"/>
      <scheme val="minor"/>
    </font>
    <font>
      <b/>
      <sz val="11"/>
      <color rgb="FF000000"/>
      <name val="Calibri"/>
      <family val="2"/>
      <scheme val="minor"/>
    </font>
    <font>
      <sz val="11"/>
      <color rgb="FF000000"/>
      <name val="Calibri"/>
      <family val="2"/>
      <scheme val="minor"/>
    </font>
    <font>
      <b/>
      <vertAlign val="superscript"/>
      <sz val="11"/>
      <name val="Calibri"/>
      <family val="2"/>
      <scheme val="minor"/>
    </font>
    <font>
      <sz val="10"/>
      <color theme="1"/>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sz val="11"/>
      <color theme="1"/>
      <name val="Calibri"/>
      <family val="2"/>
    </font>
    <font>
      <i/>
      <sz val="10"/>
      <color rgb="FF7F7F7F"/>
      <name val="Calibri"/>
      <family val="2"/>
    </font>
    <font>
      <u/>
      <sz val="10"/>
      <color rgb="FF001F4B"/>
      <name val="Times New Roman"/>
      <family val="1"/>
    </font>
    <font>
      <sz val="10"/>
      <color rgb="FF006100"/>
      <name val="Calibri"/>
      <family val="2"/>
    </font>
    <font>
      <b/>
      <sz val="15"/>
      <color theme="3"/>
      <name val="Calibri"/>
      <family val="2"/>
    </font>
    <font>
      <b/>
      <sz val="13"/>
      <color theme="3"/>
      <name val="Calibri"/>
      <family val="2"/>
    </font>
    <font>
      <b/>
      <sz val="11"/>
      <color theme="3"/>
      <name val="Calibri"/>
      <family val="2"/>
    </font>
    <font>
      <u/>
      <sz val="10"/>
      <color theme="10"/>
      <name val="Calibri"/>
      <family val="2"/>
    </font>
    <font>
      <u/>
      <sz val="9"/>
      <color theme="10"/>
      <name val="Calibri"/>
      <family val="2"/>
    </font>
    <font>
      <u/>
      <sz val="8"/>
      <color theme="10"/>
      <name val="Arial"/>
      <family val="2"/>
    </font>
    <font>
      <sz val="10"/>
      <name val="Courier New Cyr"/>
      <charset val="204"/>
    </font>
    <font>
      <sz val="10"/>
      <color rgb="FF3F3F76"/>
      <name val="Calibri"/>
      <family val="2"/>
    </font>
    <font>
      <sz val="10"/>
      <color rgb="FFFA7D00"/>
      <name val="Calibri"/>
      <family val="2"/>
    </font>
    <font>
      <sz val="10"/>
      <color rgb="FF9C6500"/>
      <name val="Calibri"/>
      <family val="2"/>
    </font>
    <font>
      <sz val="10"/>
      <color theme="1"/>
      <name val="Arial"/>
      <family val="2"/>
    </font>
    <font>
      <sz val="12"/>
      <color theme="1"/>
      <name val="Calibri"/>
      <family val="2"/>
      <scheme val="minor"/>
    </font>
    <font>
      <sz val="10"/>
      <name val="Arial Cyr"/>
      <charset val="204"/>
    </font>
    <font>
      <sz val="10"/>
      <name val="Arial CE"/>
      <family val="2"/>
      <charset val="238"/>
    </font>
    <font>
      <b/>
      <sz val="10"/>
      <color rgb="FF3F3F3F"/>
      <name val="Calibri"/>
      <family val="2"/>
    </font>
    <font>
      <b/>
      <sz val="10"/>
      <color theme="1"/>
      <name val="Calibri"/>
      <family val="2"/>
    </font>
    <font>
      <sz val="10"/>
      <color rgb="FFFF0000"/>
      <name val="Calibri"/>
      <family val="2"/>
    </font>
    <font>
      <sz val="10"/>
      <name val="Times New Roman CYR"/>
      <charset val="204"/>
    </font>
    <font>
      <sz val="10"/>
      <name val="Times New Roman Cyr"/>
    </font>
    <font>
      <sz val="10"/>
      <name val="Arial"/>
    </font>
    <font>
      <sz val="11"/>
      <color theme="0" tint="-0.499984740745262"/>
      <name val="Calibri"/>
      <family val="2"/>
      <scheme val="minor"/>
    </font>
    <font>
      <u/>
      <sz val="11"/>
      <color theme="10"/>
      <name val="Calibri"/>
      <family val="2"/>
      <scheme val="minor"/>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4"/>
        <bgColor indexed="64"/>
      </patternFill>
    </fill>
    <fill>
      <patternFill patternType="solid">
        <fgColor indexed="27"/>
        <bgColor indexed="64"/>
      </patternFill>
    </fill>
    <fill>
      <patternFill patternType="solid">
        <fgColor indexed="52"/>
        <bgColor indexed="64"/>
      </patternFill>
    </fill>
    <fill>
      <patternFill patternType="solid">
        <fgColor indexed="49"/>
        <bgColor indexed="64"/>
      </patternFill>
    </fill>
    <fill>
      <patternFill patternType="solid">
        <fgColor indexed="53"/>
        <bgColor indexed="64"/>
      </patternFill>
    </fill>
    <fill>
      <patternFill patternType="solid">
        <fgColor indexed="42"/>
        <bgColor indexed="64"/>
      </patternFill>
    </fill>
    <fill>
      <patternFill patternType="solid">
        <fgColor indexed="47"/>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DBE5EB"/>
        <bgColor indexed="64"/>
      </patternFill>
    </fill>
    <fill>
      <patternFill patternType="solid">
        <fgColor rgb="FFFFFFFF"/>
        <bgColor indexed="64"/>
      </patternFill>
    </fill>
    <fill>
      <patternFill patternType="solid">
        <fgColor rgb="FFF9F6ED"/>
        <bgColor indexed="64"/>
      </patternFill>
    </fill>
    <fill>
      <patternFill patternType="solid">
        <fgColor rgb="FFB9D6F1"/>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rgb="FF6699CC"/>
        <bgColor indexed="64"/>
      </patternFill>
    </fill>
    <fill>
      <patternFill patternType="solid">
        <fgColor rgb="FF7BA9D4"/>
        <bgColor indexed="64"/>
      </patternFill>
    </fill>
    <fill>
      <patternFill patternType="solid">
        <fgColor rgb="FFFDD580"/>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1125">
    <xf numFmtId="0" fontId="0" fillId="0" borderId="0"/>
    <xf numFmtId="0" fontId="2" fillId="0" borderId="0"/>
    <xf numFmtId="43" fontId="2" fillId="0" borderId="0" applyFont="0" applyFill="0" applyBorder="0" applyAlignment="0" applyProtection="0"/>
    <xf numFmtId="0" fontId="2" fillId="0" borderId="0"/>
    <xf numFmtId="0" fontId="4" fillId="2" borderId="0" applyNumberFormat="0" applyBorder="0" applyAlignment="0" applyProtection="0"/>
    <xf numFmtId="0" fontId="5" fillId="2" borderId="0" applyNumberFormat="0" applyBorder="0" applyAlignment="0" applyProtection="0"/>
    <xf numFmtId="0" fontId="4" fillId="3" borderId="0" applyNumberFormat="0" applyBorder="0" applyAlignment="0" applyProtection="0"/>
    <xf numFmtId="0" fontId="5" fillId="3"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4" fillId="9" borderId="0" applyNumberFormat="0" applyBorder="0" applyAlignment="0" applyProtection="0"/>
    <xf numFmtId="0" fontId="5" fillId="9" borderId="0" applyNumberFormat="0" applyBorder="0" applyAlignment="0" applyProtection="0"/>
    <xf numFmtId="0" fontId="4" fillId="10" borderId="0" applyNumberFormat="0" applyBorder="0" applyAlignment="0" applyProtection="0"/>
    <xf numFmtId="0" fontId="5" fillId="10"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7" fillId="12" borderId="0" applyNumberFormat="0" applyBorder="0" applyAlignment="0" applyProtection="0"/>
    <xf numFmtId="0" fontId="6" fillId="9" borderId="0" applyNumberFormat="0" applyBorder="0" applyAlignment="0" applyProtection="0"/>
    <xf numFmtId="0" fontId="7" fillId="9" borderId="0" applyNumberFormat="0" applyBorder="0" applyAlignment="0" applyProtection="0"/>
    <xf numFmtId="0" fontId="6" fillId="10" borderId="0" applyNumberFormat="0" applyBorder="0" applyAlignment="0" applyProtection="0"/>
    <xf numFmtId="0" fontId="7" fillId="10" borderId="0" applyNumberFormat="0" applyBorder="0" applyAlignment="0" applyProtection="0"/>
    <xf numFmtId="0" fontId="6" fillId="13" borderId="0" applyNumberFormat="0" applyBorder="0" applyAlignment="0" applyProtection="0"/>
    <xf numFmtId="0" fontId="7" fillId="13" borderId="0" applyNumberFormat="0" applyBorder="0" applyAlignment="0" applyProtection="0"/>
    <xf numFmtId="0" fontId="6" fillId="14" borderId="0" applyNumberFormat="0" applyBorder="0" applyAlignment="0" applyProtection="0"/>
    <xf numFmtId="0" fontId="7" fillId="14" borderId="0" applyNumberFormat="0" applyBorder="0" applyAlignment="0" applyProtection="0"/>
    <xf numFmtId="0" fontId="6" fillId="15" borderId="0" applyNumberFormat="0" applyBorder="0" applyAlignment="0" applyProtection="0"/>
    <xf numFmtId="0" fontId="7" fillId="15" borderId="0" applyNumberFormat="0" applyBorder="0" applyAlignment="0" applyProtection="0"/>
    <xf numFmtId="0" fontId="6" fillId="16" borderId="0" applyNumberFormat="0" applyBorder="0" applyAlignment="0" applyProtection="0"/>
    <xf numFmtId="0" fontId="7" fillId="16" borderId="0" applyNumberFormat="0" applyBorder="0" applyAlignment="0" applyProtection="0"/>
    <xf numFmtId="0" fontId="6" fillId="17" borderId="0" applyNumberFormat="0" applyBorder="0" applyAlignment="0" applyProtection="0"/>
    <xf numFmtId="0" fontId="7" fillId="17" borderId="0" applyNumberFormat="0" applyBorder="0" applyAlignment="0" applyProtection="0"/>
    <xf numFmtId="0" fontId="6" fillId="18" borderId="0" applyNumberFormat="0" applyBorder="0" applyAlignment="0" applyProtection="0"/>
    <xf numFmtId="0" fontId="7" fillId="18" borderId="0" applyNumberFormat="0" applyBorder="0" applyAlignment="0" applyProtection="0"/>
    <xf numFmtId="0" fontId="6" fillId="13" borderId="0" applyNumberFormat="0" applyBorder="0" applyAlignment="0" applyProtection="0"/>
    <xf numFmtId="0" fontId="7" fillId="13" borderId="0" applyNumberFormat="0" applyBorder="0" applyAlignment="0" applyProtection="0"/>
    <xf numFmtId="0" fontId="6" fillId="14" borderId="0" applyNumberFormat="0" applyBorder="0" applyAlignment="0" applyProtection="0"/>
    <xf numFmtId="0" fontId="7" fillId="14" borderId="0" applyNumberFormat="0" applyBorder="0" applyAlignment="0" applyProtection="0"/>
    <xf numFmtId="0" fontId="6" fillId="19" borderId="0" applyNumberFormat="0" applyBorder="0" applyAlignment="0" applyProtection="0"/>
    <xf numFmtId="0" fontId="7" fillId="19" borderId="0" applyNumberFormat="0" applyBorder="0" applyAlignment="0" applyProtection="0"/>
    <xf numFmtId="0" fontId="8" fillId="0" borderId="0" applyAlignment="0"/>
    <xf numFmtId="0" fontId="9" fillId="0" borderId="1">
      <alignment horizontal="center" vertical="center"/>
    </xf>
    <xf numFmtId="0" fontId="10" fillId="3" borderId="0" applyNumberFormat="0" applyBorder="0" applyAlignment="0" applyProtection="0"/>
    <xf numFmtId="0" fontId="11" fillId="3" borderId="0" applyNumberFormat="0" applyBorder="0" applyAlignment="0" applyProtection="0"/>
    <xf numFmtId="164" fontId="12" fillId="0" borderId="0">
      <alignment vertical="top"/>
    </xf>
    <xf numFmtId="0" fontId="13" fillId="20" borderId="2" applyNumberFormat="0" applyAlignment="0" applyProtection="0"/>
    <xf numFmtId="0" fontId="14" fillId="20" borderId="2" applyNumberFormat="0" applyAlignment="0" applyProtection="0"/>
    <xf numFmtId="0" fontId="15" fillId="21" borderId="3" applyNumberFormat="0" applyAlignment="0" applyProtection="0"/>
    <xf numFmtId="0" fontId="16" fillId="21" borderId="3" applyNumberFormat="0" applyAlignment="0" applyProtection="0"/>
    <xf numFmtId="1" fontId="17" fillId="22" borderId="4">
      <alignment horizontal="right" vertical="center"/>
    </xf>
    <xf numFmtId="3" fontId="18" fillId="22" borderId="5">
      <alignment horizontal="right" vertical="center" indent="1"/>
    </xf>
    <xf numFmtId="0" fontId="19" fillId="22" borderId="4">
      <alignment horizontal="right" vertical="center" indent="1"/>
    </xf>
    <xf numFmtId="3" fontId="20" fillId="22" borderId="5">
      <alignment horizontal="right" vertical="center" indent="1"/>
    </xf>
    <xf numFmtId="0" fontId="18" fillId="22" borderId="5">
      <alignment horizontal="left" vertical="center" indent="1"/>
    </xf>
    <xf numFmtId="0" fontId="2" fillId="22" borderId="6"/>
    <xf numFmtId="0" fontId="2" fillId="22" borderId="7">
      <alignment vertical="center"/>
    </xf>
    <xf numFmtId="0" fontId="17" fillId="23" borderId="4">
      <alignment horizontal="center" vertical="center"/>
    </xf>
    <xf numFmtId="0" fontId="17" fillId="24" borderId="5">
      <alignment horizontal="center" vertical="center"/>
    </xf>
    <xf numFmtId="0" fontId="21" fillId="25" borderId="5">
      <alignment horizontal="center" vertical="center"/>
    </xf>
    <xf numFmtId="0" fontId="21" fillId="26" borderId="5">
      <alignment horizontal="center" vertical="center"/>
    </xf>
    <xf numFmtId="1" fontId="17" fillId="22" borderId="4">
      <alignment horizontal="right" vertical="center"/>
    </xf>
    <xf numFmtId="3" fontId="18" fillId="22" borderId="5">
      <alignment horizontal="right" vertical="center" indent="1"/>
    </xf>
    <xf numFmtId="0" fontId="2" fillId="22" borderId="0"/>
    <xf numFmtId="0" fontId="2" fillId="22" borderId="0">
      <alignment vertical="center"/>
    </xf>
    <xf numFmtId="0" fontId="22" fillId="22" borderId="4">
      <alignment horizontal="left" vertical="center" indent="1"/>
    </xf>
    <xf numFmtId="0" fontId="22" fillId="22" borderId="8">
      <alignment horizontal="left" vertical="center" indent="1"/>
    </xf>
    <xf numFmtId="0" fontId="22" fillId="22" borderId="9">
      <alignment horizontal="left" vertical="center" indent="1"/>
    </xf>
    <xf numFmtId="0" fontId="21" fillId="22" borderId="10">
      <alignment horizontal="left" vertical="center" indent="1"/>
    </xf>
    <xf numFmtId="0" fontId="21" fillId="22" borderId="11">
      <alignment horizontal="left" vertical="center" indent="1"/>
    </xf>
    <xf numFmtId="0" fontId="22" fillId="22" borderId="4">
      <alignment horizontal="left" indent="1"/>
    </xf>
    <xf numFmtId="0" fontId="22" fillId="22" borderId="5">
      <alignment horizontal="left" vertical="center" indent="1"/>
    </xf>
    <xf numFmtId="0" fontId="19" fillId="22" borderId="4">
      <alignment horizontal="right" vertical="center" indent="1"/>
    </xf>
    <xf numFmtId="3" fontId="20" fillId="22" borderId="5">
      <alignment horizontal="right" vertical="center" indent="1"/>
    </xf>
    <xf numFmtId="0" fontId="22" fillId="22" borderId="7">
      <alignment vertical="center"/>
    </xf>
    <xf numFmtId="0" fontId="23" fillId="27" borderId="4">
      <alignment horizontal="left" vertical="center" indent="1"/>
    </xf>
    <xf numFmtId="0" fontId="24" fillId="28" borderId="5">
      <alignment horizontal="left" vertical="center" indent="1"/>
    </xf>
    <xf numFmtId="0" fontId="23" fillId="29" borderId="4">
      <alignment horizontal="left" vertical="center" indent="1"/>
    </xf>
    <xf numFmtId="0" fontId="24" fillId="28" borderId="5">
      <alignment horizontal="left" vertical="center" indent="1"/>
    </xf>
    <xf numFmtId="0" fontId="25" fillId="22" borderId="4">
      <alignment horizontal="left" vertical="center"/>
    </xf>
    <xf numFmtId="0" fontId="18" fillId="22" borderId="5">
      <alignment horizontal="left" vertical="center" indent="1"/>
    </xf>
    <xf numFmtId="0" fontId="26" fillId="22" borderId="5">
      <alignment horizontal="left" vertical="center" wrapText="1" indent="1"/>
    </xf>
    <xf numFmtId="0" fontId="27" fillId="22" borderId="6"/>
    <xf numFmtId="0" fontId="22" fillId="22" borderId="7">
      <alignment vertical="center"/>
    </xf>
    <xf numFmtId="0" fontId="17" fillId="30" borderId="4">
      <alignment horizontal="left" vertical="center" indent="1"/>
    </xf>
    <xf numFmtId="0" fontId="17" fillId="31" borderId="5">
      <alignment horizontal="left" vertical="center" indent="1"/>
    </xf>
    <xf numFmtId="165" fontId="8" fillId="0" borderId="0" applyFont="0" applyFill="0" applyBorder="0" applyAlignment="0" applyProtection="0"/>
    <xf numFmtId="165" fontId="8" fillId="0" borderId="0" applyFont="0" applyFill="0" applyBorder="0" applyAlignment="0" applyProtection="0"/>
    <xf numFmtId="43" fontId="1"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 fontId="28" fillId="0" borderId="0">
      <alignment horizontal="right"/>
    </xf>
    <xf numFmtId="166" fontId="28" fillId="0" borderId="0">
      <alignment horizontal="right" vertical="top"/>
    </xf>
    <xf numFmtId="167" fontId="28" fillId="0" borderId="0">
      <alignment horizontal="right" vertical="top"/>
    </xf>
    <xf numFmtId="3" fontId="28" fillId="0" borderId="0">
      <alignment horizontal="right"/>
    </xf>
    <xf numFmtId="166" fontId="28" fillId="0" borderId="0">
      <alignment horizontal="right" vertical="top"/>
    </xf>
    <xf numFmtId="168" fontId="29" fillId="0" borderId="0">
      <protection locked="0"/>
    </xf>
    <xf numFmtId="169" fontId="29" fillId="0" borderId="0">
      <protection locked="0"/>
    </xf>
    <xf numFmtId="0" fontId="29" fillId="0" borderId="0">
      <protection locked="0"/>
    </xf>
    <xf numFmtId="170" fontId="9" fillId="0" borderId="0" applyBorder="0"/>
    <xf numFmtId="170" fontId="9" fillId="0" borderId="12"/>
    <xf numFmtId="0" fontId="30" fillId="0" borderId="0" applyNumberFormat="0" applyFill="0" applyBorder="0" applyAlignment="0" applyProtection="0"/>
    <xf numFmtId="0" fontId="31" fillId="0" borderId="0" applyNumberFormat="0" applyFill="0" applyBorder="0" applyAlignment="0" applyProtection="0"/>
    <xf numFmtId="171" fontId="32" fillId="0" borderId="0" applyFont="0" applyFill="0" applyBorder="0" applyAlignment="0" applyProtection="0"/>
    <xf numFmtId="172" fontId="32" fillId="0" borderId="0" applyFont="0" applyFill="0" applyBorder="0" applyAlignment="0" applyProtection="0"/>
    <xf numFmtId="173" fontId="29" fillId="0" borderId="0">
      <protection locked="0"/>
    </xf>
    <xf numFmtId="0" fontId="33" fillId="0" borderId="0" applyNumberFormat="0" applyFill="0" applyBorder="0" applyAlignment="0" applyProtection="0"/>
    <xf numFmtId="0" fontId="34" fillId="4" borderId="0" applyNumberFormat="0" applyBorder="0" applyAlignment="0" applyProtection="0"/>
    <xf numFmtId="0" fontId="35" fillId="4" borderId="0" applyNumberFormat="0" applyBorder="0" applyAlignment="0" applyProtection="0"/>
    <xf numFmtId="0" fontId="3" fillId="0" borderId="0"/>
    <xf numFmtId="0" fontId="3" fillId="0" borderId="0">
      <alignment horizontal="left" indent="1"/>
    </xf>
    <xf numFmtId="0" fontId="2" fillId="0" borderId="0">
      <alignment horizontal="left" indent="2"/>
    </xf>
    <xf numFmtId="0" fontId="2" fillId="0" borderId="0">
      <alignment horizontal="left" indent="3"/>
    </xf>
    <xf numFmtId="0" fontId="2" fillId="0" borderId="0">
      <alignment horizontal="left" indent="4"/>
    </xf>
    <xf numFmtId="0" fontId="36" fillId="0" borderId="13" applyNumberFormat="0" applyFill="0" applyAlignment="0" applyProtection="0"/>
    <xf numFmtId="0" fontId="36" fillId="0" borderId="13"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3" fillId="0" borderId="0" applyNumberFormat="0" applyFill="0" applyBorder="0" applyAlignment="0" applyProtection="0"/>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7" borderId="2" applyNumberFormat="0" applyAlignment="0" applyProtection="0"/>
    <xf numFmtId="0" fontId="43" fillId="7" borderId="2" applyNumberFormat="0" applyAlignment="0" applyProtection="0"/>
    <xf numFmtId="0" fontId="44" fillId="0" borderId="16" applyNumberFormat="0" applyFill="0" applyAlignment="0" applyProtection="0"/>
    <xf numFmtId="0" fontId="45" fillId="0" borderId="16" applyNumberFormat="0" applyFill="0" applyAlignment="0" applyProtection="0"/>
    <xf numFmtId="0" fontId="46" fillId="32" borderId="0" applyNumberFormat="0" applyBorder="0" applyAlignment="0" applyProtection="0"/>
    <xf numFmtId="0" fontId="47" fillId="3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48" fillId="0" borderId="0"/>
    <xf numFmtId="0" fontId="5" fillId="0" borderId="0"/>
    <xf numFmtId="0" fontId="5" fillId="0" borderId="0"/>
    <xf numFmtId="0" fontId="5" fillId="0" borderId="0"/>
    <xf numFmtId="0" fontId="5" fillId="0" borderId="0"/>
    <xf numFmtId="0" fontId="5" fillId="0" borderId="0"/>
    <xf numFmtId="0" fontId="2" fillId="0" borderId="0"/>
    <xf numFmtId="0" fontId="49" fillId="0" borderId="0"/>
    <xf numFmtId="0" fontId="49" fillId="0" borderId="0"/>
    <xf numFmtId="0" fontId="5" fillId="0" borderId="0"/>
    <xf numFmtId="0" fontId="5" fillId="0" borderId="0"/>
    <xf numFmtId="0" fontId="5" fillId="0" borderId="0"/>
    <xf numFmtId="0" fontId="8" fillId="0" borderId="0"/>
    <xf numFmtId="0" fontId="50" fillId="0" borderId="0"/>
    <xf numFmtId="0" fontId="5" fillId="0" borderId="0"/>
    <xf numFmtId="0" fontId="5" fillId="0" borderId="0"/>
    <xf numFmtId="0" fontId="5" fillId="0" borderId="0"/>
    <xf numFmtId="0" fontId="5" fillId="0" borderId="0"/>
    <xf numFmtId="0" fontId="8" fillId="0" borderId="0"/>
    <xf numFmtId="0" fontId="8" fillId="0" borderId="0"/>
    <xf numFmtId="0" fontId="5" fillId="0" borderId="0"/>
    <xf numFmtId="0" fontId="5" fillId="0" borderId="0"/>
    <xf numFmtId="0" fontId="5" fillId="0" borderId="0"/>
    <xf numFmtId="0" fontId="2" fillId="0" borderId="0"/>
    <xf numFmtId="0" fontId="2" fillId="0" borderId="0"/>
    <xf numFmtId="0" fontId="4" fillId="0" borderId="0"/>
    <xf numFmtId="0" fontId="5" fillId="0" borderId="0"/>
    <xf numFmtId="0" fontId="4" fillId="0" borderId="0"/>
    <xf numFmtId="0" fontId="5" fillId="0" borderId="0"/>
    <xf numFmtId="0" fontId="5" fillId="0" borderId="0"/>
    <xf numFmtId="0" fontId="5" fillId="0" borderId="0"/>
    <xf numFmtId="0" fontId="5" fillId="0" borderId="0"/>
    <xf numFmtId="0" fontId="51" fillId="0" borderId="0"/>
    <xf numFmtId="0" fontId="5" fillId="0" borderId="0"/>
    <xf numFmtId="0" fontId="52" fillId="0" borderId="0"/>
    <xf numFmtId="1" fontId="28" fillId="0" borderId="0">
      <alignment horizontal="right" vertical="top"/>
    </xf>
    <xf numFmtId="0" fontId="4" fillId="33" borderId="17" applyNumberFormat="0" applyFont="0" applyAlignment="0" applyProtection="0"/>
    <xf numFmtId="0" fontId="5" fillId="33" borderId="17" applyNumberFormat="0" applyFont="0" applyAlignment="0" applyProtection="0"/>
    <xf numFmtId="0" fontId="53" fillId="0" borderId="0">
      <alignment horizontal="left"/>
    </xf>
    <xf numFmtId="0" fontId="54" fillId="20" borderId="18" applyNumberFormat="0" applyAlignment="0" applyProtection="0"/>
    <xf numFmtId="0" fontId="55" fillId="20" borderId="18" applyNumberFormat="0" applyAlignment="0" applyProtection="0"/>
    <xf numFmtId="174" fontId="32" fillId="0" borderId="0" applyFont="0" applyFill="0" applyBorder="0" applyAlignment="0" applyProtection="0"/>
    <xf numFmtId="175" fontId="3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0" fontId="9" fillId="0" borderId="19">
      <alignment horizontal="center" vertical="center"/>
    </xf>
    <xf numFmtId="0" fontId="49" fillId="0" borderId="0"/>
    <xf numFmtId="176" fontId="2" fillId="0" borderId="0" applyFill="0" applyBorder="0" applyAlignment="0" applyProtection="0">
      <alignment wrapText="1"/>
    </xf>
    <xf numFmtId="0" fontId="3" fillId="0" borderId="0" applyNumberFormat="0" applyFill="0" applyBorder="0">
      <alignment horizontal="center" wrapText="1"/>
    </xf>
    <xf numFmtId="0" fontId="3" fillId="0" borderId="0" applyNumberFormat="0" applyFill="0" applyBorder="0">
      <alignment horizontal="center" wrapText="1"/>
    </xf>
    <xf numFmtId="0" fontId="56" fillId="0" borderId="0"/>
    <xf numFmtId="0" fontId="57" fillId="0" borderId="0" applyNumberFormat="0" applyFill="0" applyBorder="0" applyAlignment="0" applyProtection="0"/>
    <xf numFmtId="0" fontId="58" fillId="0" borderId="0"/>
    <xf numFmtId="0" fontId="59" fillId="0" borderId="20" applyNumberFormat="0" applyFill="0" applyAlignment="0" applyProtection="0"/>
    <xf numFmtId="0" fontId="60" fillId="0" borderId="20"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1" fontId="28" fillId="0" borderId="0">
      <alignment vertical="top" wrapText="1"/>
    </xf>
    <xf numFmtId="0" fontId="1" fillId="0" borderId="0"/>
    <xf numFmtId="43"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177" fontId="63" fillId="0" borderId="0" applyNumberFormat="0" applyAlignment="0">
      <alignment vertical="center"/>
    </xf>
    <xf numFmtId="0" fontId="64" fillId="34" borderId="0" applyNumberFormat="0">
      <alignment horizontal="center" vertical="top" wrapText="1"/>
    </xf>
    <xf numFmtId="0" fontId="64" fillId="34" borderId="0" applyNumberFormat="0">
      <alignment horizontal="left" vertical="top" wrapText="1"/>
    </xf>
    <xf numFmtId="0" fontId="64" fillId="34" borderId="0" applyNumberFormat="0">
      <alignment horizontal="centerContinuous" vertical="top"/>
    </xf>
    <xf numFmtId="0" fontId="65" fillId="34" borderId="0" applyNumberFormat="0">
      <alignment horizontal="center" vertical="top" wrapText="1"/>
    </xf>
    <xf numFmtId="178" fontId="65" fillId="0" borderId="0" applyFont="0" applyFill="0" applyBorder="0" applyAlignment="0" applyProtection="0">
      <alignment vertical="center"/>
    </xf>
    <xf numFmtId="179" fontId="65" fillId="0" borderId="0" applyFont="0" applyFill="0" applyBorder="0" applyAlignment="0" applyProtection="0">
      <alignment vertical="center"/>
    </xf>
    <xf numFmtId="180" fontId="65" fillId="0" borderId="0" applyFont="0" applyFill="0" applyBorder="0" applyAlignment="0" applyProtection="0">
      <alignment vertical="center"/>
    </xf>
    <xf numFmtId="181" fontId="65" fillId="0" borderId="0" applyFont="0" applyFill="0" applyBorder="0" applyAlignment="0" applyProtection="0">
      <alignment vertical="center"/>
    </xf>
    <xf numFmtId="182" fontId="65" fillId="0" borderId="0" applyFont="0" applyFill="0" applyBorder="0" applyAlignment="0" applyProtection="0">
      <alignment vertical="center"/>
    </xf>
    <xf numFmtId="183" fontId="65" fillId="0" borderId="0" applyFont="0" applyFill="0" applyBorder="0" applyAlignment="0" applyProtection="0">
      <alignment vertical="center"/>
    </xf>
    <xf numFmtId="184" fontId="65" fillId="0" borderId="0" applyFont="0" applyFill="0" applyBorder="0" applyAlignment="0" applyProtection="0">
      <alignment vertical="center"/>
    </xf>
    <xf numFmtId="185" fontId="65" fillId="0" borderId="0" applyFont="0" applyFill="0" applyBorder="0" applyAlignment="0" applyProtection="0">
      <alignment vertical="center"/>
    </xf>
    <xf numFmtId="186" fontId="65" fillId="0" borderId="0" applyFont="0" applyFill="0" applyBorder="0" applyAlignment="0" applyProtection="0">
      <alignment vertical="center"/>
    </xf>
    <xf numFmtId="187" fontId="65" fillId="0" borderId="0" applyFont="0" applyFill="0" applyBorder="0" applyAlignment="0" applyProtection="0">
      <alignment vertical="center"/>
    </xf>
    <xf numFmtId="188" fontId="65" fillId="0" borderId="0" applyFont="0" applyFill="0" applyBorder="0" applyAlignment="0" applyProtection="0">
      <alignment vertical="center"/>
    </xf>
    <xf numFmtId="189" fontId="65" fillId="0" borderId="0" applyFont="0" applyFill="0" applyBorder="0" applyAlignment="0" applyProtection="0">
      <alignment vertical="center"/>
    </xf>
    <xf numFmtId="190" fontId="65" fillId="0" borderId="0" applyFont="0" applyFill="0" applyBorder="0" applyAlignment="0" applyProtection="0">
      <alignment vertical="center"/>
    </xf>
    <xf numFmtId="191" fontId="65" fillId="0" borderId="0" applyFont="0" applyFill="0" applyBorder="0" applyAlignment="0" applyProtection="0">
      <alignment vertical="center"/>
    </xf>
    <xf numFmtId="192" fontId="65" fillId="0" borderId="0" applyFont="0" applyFill="0" applyBorder="0" applyAlignment="0" applyProtection="0">
      <alignment vertical="center"/>
    </xf>
    <xf numFmtId="0" fontId="66" fillId="34" borderId="0" applyNumberFormat="0">
      <alignment vertical="center"/>
    </xf>
    <xf numFmtId="0" fontId="65" fillId="35" borderId="0" applyNumberFormat="0" applyFont="0" applyBorder="0" applyAlignment="0" applyProtection="0">
      <alignment vertical="center"/>
    </xf>
    <xf numFmtId="0" fontId="67" fillId="0" borderId="0" applyNumberFormat="0" applyFill="0" applyBorder="0" applyAlignment="0" applyProtection="0">
      <alignment vertical="top"/>
      <protection locked="0"/>
    </xf>
    <xf numFmtId="0" fontId="65" fillId="0" borderId="21" applyNumberFormat="0" applyAlignment="0">
      <alignment vertical="center"/>
    </xf>
    <xf numFmtId="0" fontId="65" fillId="0" borderId="22" applyNumberFormat="0" applyAlignment="0">
      <alignment vertical="center"/>
      <protection locked="0"/>
    </xf>
    <xf numFmtId="193" fontId="65" fillId="36" borderId="22" applyNumberFormat="0" applyAlignment="0">
      <alignment vertical="center"/>
      <protection locked="0"/>
    </xf>
    <xf numFmtId="0" fontId="65" fillId="30" borderId="0" applyNumberFormat="0" applyAlignment="0">
      <alignment vertical="center"/>
    </xf>
    <xf numFmtId="0" fontId="65" fillId="37" borderId="0" applyNumberFormat="0" applyAlignment="0">
      <alignment vertical="center"/>
    </xf>
    <xf numFmtId="0" fontId="65" fillId="0" borderId="23" applyNumberFormat="0" applyAlignment="0">
      <alignment vertical="center"/>
      <protection locked="0"/>
    </xf>
    <xf numFmtId="0" fontId="68" fillId="0" borderId="0" applyNumberFormat="0" applyAlignment="0">
      <alignment vertical="center"/>
    </xf>
    <xf numFmtId="0" fontId="5" fillId="0" borderId="0"/>
    <xf numFmtId="193" fontId="65" fillId="0" borderId="0" applyFont="0" applyFill="0" applyBorder="0" applyAlignment="0" applyProtection="0">
      <alignment vertical="center"/>
    </xf>
    <xf numFmtId="177" fontId="65" fillId="0" borderId="0" applyFont="0" applyFill="0" applyBorder="0" applyAlignment="0" applyProtection="0">
      <alignment vertical="center"/>
    </xf>
    <xf numFmtId="194" fontId="65" fillId="0" borderId="0" applyFont="0" applyFill="0" applyBorder="0" applyAlignment="0" applyProtection="0">
      <alignment horizontal="right" vertical="center"/>
    </xf>
    <xf numFmtId="195" fontId="65" fillId="0" borderId="0" applyFont="0" applyFill="0" applyBorder="0" applyAlignment="0" applyProtection="0">
      <alignment vertical="center"/>
    </xf>
    <xf numFmtId="0" fontId="64" fillId="0" borderId="0" applyNumberFormat="0" applyFill="0" applyBorder="0">
      <alignment horizontal="left" vertical="center" wrapText="1"/>
    </xf>
    <xf numFmtId="0" fontId="65" fillId="0" borderId="0" applyNumberFormat="0" applyFill="0" applyBorder="0">
      <alignment horizontal="left" vertical="center" wrapText="1" indent="1"/>
    </xf>
    <xf numFmtId="0" fontId="48" fillId="0" borderId="0">
      <alignment vertical="top"/>
    </xf>
    <xf numFmtId="193" fontId="64" fillId="0" borderId="24" applyNumberFormat="0" applyFill="0" applyAlignment="0" applyProtection="0">
      <alignment vertical="center"/>
    </xf>
    <xf numFmtId="193" fontId="65" fillId="0" borderId="25" applyNumberFormat="0" applyFont="0" applyFill="0" applyAlignment="0" applyProtection="0">
      <alignment vertical="center"/>
    </xf>
    <xf numFmtId="0" fontId="65" fillId="23" borderId="0" applyNumberFormat="0" applyFont="0" applyBorder="0" applyAlignment="0" applyProtection="0">
      <alignment vertical="center"/>
    </xf>
    <xf numFmtId="0" fontId="65" fillId="0" borderId="0" applyNumberFormat="0" applyFont="0" applyFill="0" applyAlignment="0" applyProtection="0">
      <alignment vertical="center"/>
    </xf>
    <xf numFmtId="193" fontId="65" fillId="0" borderId="0" applyNumberFormat="0" applyFont="0" applyBorder="0" applyAlignment="0" applyProtection="0">
      <alignment vertical="center"/>
    </xf>
    <xf numFmtId="49" fontId="65" fillId="0" borderId="0" applyFont="0" applyFill="0" applyBorder="0" applyAlignment="0" applyProtection="0">
      <alignment horizontal="center" vertical="center"/>
    </xf>
    <xf numFmtId="193" fontId="64" fillId="34" borderId="0" applyNumberFormat="0" applyAlignment="0" applyProtection="0">
      <alignment vertical="center"/>
    </xf>
    <xf numFmtId="0" fontId="65" fillId="0" borderId="0" applyNumberFormat="0" applyFont="0" applyBorder="0" applyAlignment="0" applyProtection="0">
      <alignment vertical="center"/>
    </xf>
    <xf numFmtId="0" fontId="65" fillId="0" borderId="0" applyNumberFormat="0" applyFont="0" applyAlignment="0" applyProtection="0">
      <alignment vertical="center"/>
    </xf>
    <xf numFmtId="43" fontId="1"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74" fillId="0" borderId="0" applyNumberFormat="0" applyFill="0" applyBorder="0" applyAlignment="0" applyProtection="0">
      <alignment vertical="top"/>
      <protection locked="0"/>
    </xf>
    <xf numFmtId="43" fontId="1" fillId="0" borderId="0" applyFont="0" applyFill="0" applyBorder="0" applyAlignment="0" applyProtection="0"/>
    <xf numFmtId="0" fontId="90" fillId="0" borderId="0" applyNumberFormat="0" applyFill="0" applyBorder="0" applyAlignment="0" applyProtection="0">
      <alignment vertical="top"/>
      <protection locked="0"/>
    </xf>
    <xf numFmtId="0" fontId="1" fillId="0" borderId="0"/>
    <xf numFmtId="0" fontId="5" fillId="2" borderId="0" applyNumberFormat="0" applyBorder="0" applyAlignment="0" applyProtection="0"/>
    <xf numFmtId="0" fontId="5" fillId="2" borderId="0" applyNumberFormat="0" applyBorder="0" applyAlignment="0" applyProtection="0"/>
    <xf numFmtId="0" fontId="96"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6"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96"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6"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96"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6" fillId="67" borderId="0" applyNumberFormat="0" applyBorder="0" applyAlignment="0" applyProtection="0"/>
    <xf numFmtId="0" fontId="1" fillId="67" borderId="0" applyNumberFormat="0" applyBorder="0" applyAlignment="0" applyProtection="0"/>
    <xf numFmtId="0" fontId="1" fillId="6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6"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6"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96" fillId="56"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6" fillId="60" borderId="0" applyNumberFormat="0" applyBorder="0" applyAlignment="0" applyProtection="0"/>
    <xf numFmtId="0" fontId="1" fillId="60" borderId="0" applyNumberFormat="0" applyBorder="0" applyAlignment="0" applyProtection="0"/>
    <xf numFmtId="0" fontId="1" fillId="6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6"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96" fillId="68" borderId="0" applyNumberFormat="0" applyBorder="0" applyAlignment="0" applyProtection="0"/>
    <xf numFmtId="0" fontId="1" fillId="68" borderId="0" applyNumberFormat="0" applyBorder="0" applyAlignment="0" applyProtection="0"/>
    <xf numFmtId="0" fontId="1" fillId="6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97" fillId="49" borderId="0" applyNumberFormat="0" applyBorder="0" applyAlignment="0" applyProtection="0"/>
    <xf numFmtId="0" fontId="89" fillId="49"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97" fillId="53" borderId="0" applyNumberFormat="0" applyBorder="0" applyAlignment="0" applyProtection="0"/>
    <xf numFmtId="0" fontId="89" fillId="5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97" fillId="57" borderId="0" applyNumberFormat="0" applyBorder="0" applyAlignment="0" applyProtection="0"/>
    <xf numFmtId="0" fontId="89" fillId="5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97" fillId="61" borderId="0" applyNumberFormat="0" applyBorder="0" applyAlignment="0" applyProtection="0"/>
    <xf numFmtId="0" fontId="89" fillId="6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97" fillId="65" borderId="0" applyNumberFormat="0" applyBorder="0" applyAlignment="0" applyProtection="0"/>
    <xf numFmtId="0" fontId="89" fillId="65"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97" fillId="69" borderId="0" applyNumberFormat="0" applyBorder="0" applyAlignment="0" applyProtection="0"/>
    <xf numFmtId="0" fontId="89" fillId="69"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97" fillId="46" borderId="0" applyNumberFormat="0" applyBorder="0" applyAlignment="0" applyProtection="0"/>
    <xf numFmtId="0" fontId="89" fillId="4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97" fillId="50" borderId="0" applyNumberFormat="0" applyBorder="0" applyAlignment="0" applyProtection="0"/>
    <xf numFmtId="0" fontId="89" fillId="5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97" fillId="54" borderId="0" applyNumberFormat="0" applyBorder="0" applyAlignment="0" applyProtection="0"/>
    <xf numFmtId="0" fontId="89" fillId="5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97" fillId="58" borderId="0" applyNumberFormat="0" applyBorder="0" applyAlignment="0" applyProtection="0"/>
    <xf numFmtId="0" fontId="89" fillId="5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97" fillId="62" borderId="0" applyNumberFormat="0" applyBorder="0" applyAlignment="0" applyProtection="0"/>
    <xf numFmtId="0" fontId="89" fillId="62"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97" fillId="66" borderId="0" applyNumberFormat="0" applyBorder="0" applyAlignment="0" applyProtection="0"/>
    <xf numFmtId="0" fontId="89" fillId="66"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98" fillId="40" borderId="0" applyNumberFormat="0" applyBorder="0" applyAlignment="0" applyProtection="0"/>
    <xf numFmtId="0" fontId="81" fillId="40"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4" fillId="20" borderId="2" applyNumberFormat="0" applyAlignment="0" applyProtection="0"/>
    <xf numFmtId="0" fontId="14" fillId="20" borderId="2" applyNumberFormat="0" applyAlignment="0" applyProtection="0"/>
    <xf numFmtId="0" fontId="99" fillId="43" borderId="29" applyNumberFormat="0" applyAlignment="0" applyProtection="0"/>
    <xf numFmtId="0" fontId="14" fillId="20" borderId="2" applyNumberFormat="0" applyAlignment="0" applyProtection="0"/>
    <xf numFmtId="0" fontId="85" fillId="43" borderId="29" applyNumberFormat="0" applyAlignment="0" applyProtection="0"/>
    <xf numFmtId="0" fontId="14" fillId="20" borderId="2" applyNumberFormat="0" applyAlignment="0" applyProtection="0"/>
    <xf numFmtId="0" fontId="14" fillId="20" borderId="2" applyNumberFormat="0" applyAlignment="0" applyProtection="0"/>
    <xf numFmtId="0" fontId="14" fillId="20" borderId="2" applyNumberFormat="0" applyAlignment="0" applyProtection="0"/>
    <xf numFmtId="0" fontId="14" fillId="20" borderId="2" applyNumberFormat="0" applyAlignment="0" applyProtection="0"/>
    <xf numFmtId="0" fontId="14" fillId="20" borderId="2" applyNumberFormat="0" applyAlignment="0" applyProtection="0"/>
    <xf numFmtId="0" fontId="14" fillId="20" borderId="2" applyNumberFormat="0" applyAlignment="0" applyProtection="0"/>
    <xf numFmtId="0" fontId="16" fillId="21" borderId="3" applyNumberFormat="0" applyAlignment="0" applyProtection="0"/>
    <xf numFmtId="0" fontId="16" fillId="21" borderId="3" applyNumberFormat="0" applyAlignment="0" applyProtection="0"/>
    <xf numFmtId="0" fontId="100" fillId="44" borderId="32" applyNumberFormat="0" applyAlignment="0" applyProtection="0"/>
    <xf numFmtId="0" fontId="16" fillId="21" borderId="3" applyNumberFormat="0" applyAlignment="0" applyProtection="0"/>
    <xf numFmtId="0" fontId="75" fillId="44" borderId="32"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3" fontId="18" fillId="71" borderId="5">
      <alignment horizontal="right" vertical="center" indent="1"/>
    </xf>
    <xf numFmtId="3" fontId="20" fillId="71" borderId="5">
      <alignment horizontal="right" vertical="center" indent="1"/>
    </xf>
    <xf numFmtId="0" fontId="18" fillId="71" borderId="5">
      <alignment horizontal="left" vertical="center" indent="1"/>
    </xf>
    <xf numFmtId="0" fontId="2" fillId="72" borderId="7">
      <alignment vertical="center"/>
    </xf>
    <xf numFmtId="0" fontId="2" fillId="72" borderId="7">
      <alignment vertical="center"/>
    </xf>
    <xf numFmtId="0" fontId="17" fillId="73" borderId="5">
      <alignment horizontal="center" vertical="center"/>
    </xf>
    <xf numFmtId="0" fontId="17" fillId="73" borderId="5">
      <alignment horizontal="center" vertical="center"/>
    </xf>
    <xf numFmtId="0" fontId="21" fillId="74" borderId="5">
      <alignment horizontal="center" vertical="center"/>
    </xf>
    <xf numFmtId="0" fontId="21" fillId="74" borderId="5">
      <alignment horizontal="center" vertical="center"/>
    </xf>
    <xf numFmtId="0" fontId="21" fillId="75" borderId="5">
      <alignment horizontal="center" vertical="center"/>
    </xf>
    <xf numFmtId="0" fontId="21" fillId="75" borderId="5">
      <alignment horizontal="center" vertical="center"/>
    </xf>
    <xf numFmtId="3" fontId="18" fillId="76" borderId="5">
      <alignment horizontal="right" vertical="center" indent="1"/>
    </xf>
    <xf numFmtId="0" fontId="2" fillId="72" borderId="0">
      <alignment vertical="center"/>
    </xf>
    <xf numFmtId="0" fontId="2" fillId="72" borderId="0">
      <alignment vertical="center"/>
    </xf>
    <xf numFmtId="0" fontId="22" fillId="72" borderId="9">
      <alignment horizontal="left" vertical="center" indent="1"/>
    </xf>
    <xf numFmtId="0" fontId="22" fillId="72" borderId="9">
      <alignment horizontal="left" vertical="center" indent="1"/>
    </xf>
    <xf numFmtId="0" fontId="21" fillId="72" borderId="11">
      <alignment horizontal="left" vertical="center" indent="1"/>
    </xf>
    <xf numFmtId="0" fontId="21" fillId="72" borderId="11">
      <alignment horizontal="left" vertical="center" indent="1"/>
    </xf>
    <xf numFmtId="0" fontId="22" fillId="77" borderId="5">
      <alignment horizontal="left" vertical="center" indent="1"/>
    </xf>
    <xf numFmtId="0" fontId="22" fillId="77" borderId="5">
      <alignment horizontal="left" vertical="center" indent="1"/>
    </xf>
    <xf numFmtId="3" fontId="20" fillId="76" borderId="5">
      <alignment horizontal="right" vertical="center" indent="1"/>
    </xf>
    <xf numFmtId="0" fontId="22" fillId="72" borderId="7">
      <alignment vertical="center"/>
    </xf>
    <xf numFmtId="0" fontId="22" fillId="72" borderId="7">
      <alignment vertical="center"/>
    </xf>
    <xf numFmtId="0" fontId="24" fillId="78" borderId="5">
      <alignment horizontal="left" vertical="center" indent="1"/>
    </xf>
    <xf numFmtId="0" fontId="24" fillId="79" borderId="5">
      <alignment horizontal="left" vertical="center" indent="1"/>
    </xf>
    <xf numFmtId="0" fontId="18" fillId="72" borderId="5">
      <alignment horizontal="left" vertical="center" indent="1"/>
    </xf>
    <xf numFmtId="0" fontId="26" fillId="72" borderId="5">
      <alignment horizontal="left" vertical="center" wrapText="1" indent="1"/>
    </xf>
    <xf numFmtId="0" fontId="22" fillId="72" borderId="7">
      <alignment vertical="center"/>
    </xf>
    <xf numFmtId="0" fontId="22" fillId="72" borderId="7">
      <alignment vertical="center"/>
    </xf>
    <xf numFmtId="0" fontId="17" fillId="80" borderId="5">
      <alignment horizontal="left" vertical="center" indent="1"/>
    </xf>
    <xf numFmtId="0" fontId="17" fillId="80" borderId="5">
      <alignment horizontal="left" vertical="center" indent="1"/>
    </xf>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2" fillId="0" borderId="0" applyFont="0" applyFill="0" applyBorder="0" applyAlignment="0" applyProtection="0"/>
    <xf numFmtId="165"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96" fillId="0" borderId="0" applyFont="0" applyFill="0" applyBorder="0" applyAlignment="0" applyProtection="0"/>
    <xf numFmtId="165" fontId="48" fillId="0" borderId="0" applyFont="0" applyFill="0" applyBorder="0" applyAlignment="0" applyProtection="0"/>
    <xf numFmtId="165" fontId="101" fillId="0" borderId="0" applyFont="0" applyFill="0" applyBorder="0" applyAlignment="0" applyProtection="0"/>
    <xf numFmtId="165" fontId="96" fillId="0" borderId="0" applyFont="0" applyFill="0" applyBorder="0" applyAlignment="0" applyProtection="0"/>
    <xf numFmtId="43" fontId="2" fillId="0" borderId="0" applyFont="0" applyFill="0" applyBorder="0" applyAlignment="0" applyProtection="0"/>
    <xf numFmtId="165" fontId="101"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9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5"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5" fillId="0" borderId="0" applyFont="0" applyFill="0" applyBorder="0" applyAlignment="0" applyProtection="0"/>
    <xf numFmtId="165" fontId="101" fillId="0" borderId="0" applyFont="0" applyFill="0" applyBorder="0" applyAlignment="0" applyProtection="0"/>
    <xf numFmtId="165" fontId="101"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99" fontId="2" fillId="0" borderId="0" applyFont="0" applyFill="0" applyBorder="0" applyAlignment="0" applyProtection="0"/>
    <xf numFmtId="199" fontId="2"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02"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03" fillId="0" borderId="0" applyNumberFormat="0" applyFill="0" applyBorder="0" applyAlignment="0" applyProtection="0"/>
    <xf numFmtId="0" fontId="35" fillId="4" borderId="0" applyNumberFormat="0" applyBorder="0" applyAlignment="0" applyProtection="0"/>
    <xf numFmtId="0" fontId="35" fillId="4" borderId="0" applyNumberFormat="0" applyBorder="0" applyAlignment="0" applyProtection="0"/>
    <xf numFmtId="0" fontId="104" fillId="39" borderId="0" applyNumberFormat="0" applyBorder="0" applyAlignment="0" applyProtection="0"/>
    <xf numFmtId="0" fontId="80" fillId="39"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6" fillId="0" borderId="13" applyNumberFormat="0" applyFill="0" applyAlignment="0" applyProtection="0"/>
    <xf numFmtId="0" fontId="36" fillId="0" borderId="13" applyNumberFormat="0" applyFill="0" applyAlignment="0" applyProtection="0"/>
    <xf numFmtId="0" fontId="105" fillId="0" borderId="26" applyNumberFormat="0" applyFill="0" applyAlignment="0" applyProtection="0"/>
    <xf numFmtId="0" fontId="36" fillId="0" borderId="13" applyNumberFormat="0" applyFill="0" applyAlignment="0" applyProtection="0"/>
    <xf numFmtId="0" fontId="77" fillId="0" borderId="26" applyNumberFormat="0" applyFill="0" applyAlignment="0" applyProtection="0"/>
    <xf numFmtId="0" fontId="36" fillId="0" borderId="13" applyNumberFormat="0" applyFill="0" applyAlignment="0" applyProtection="0"/>
    <xf numFmtId="0" fontId="36" fillId="0" borderId="13" applyNumberFormat="0" applyFill="0" applyAlignment="0" applyProtection="0"/>
    <xf numFmtId="0" fontId="36" fillId="0" borderId="13" applyNumberFormat="0" applyFill="0" applyAlignment="0" applyProtection="0"/>
    <xf numFmtId="0" fontId="36" fillId="0" borderId="13" applyNumberFormat="0" applyFill="0" applyAlignment="0" applyProtection="0"/>
    <xf numFmtId="0" fontId="36" fillId="0" borderId="13" applyNumberFormat="0" applyFill="0" applyAlignment="0" applyProtection="0"/>
    <xf numFmtId="0" fontId="36" fillId="0" borderId="13"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106" fillId="0" borderId="27" applyNumberFormat="0" applyFill="0" applyAlignment="0" applyProtection="0"/>
    <xf numFmtId="0" fontId="37" fillId="0" borderId="14" applyNumberFormat="0" applyFill="0" applyAlignment="0" applyProtection="0"/>
    <xf numFmtId="0" fontId="78" fillId="0" borderId="27"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107" fillId="0" borderId="28" applyNumberFormat="0" applyFill="0" applyAlignment="0" applyProtection="0"/>
    <xf numFmtId="0" fontId="38" fillId="0" borderId="15" applyNumberFormat="0" applyFill="0" applyAlignment="0" applyProtection="0"/>
    <xf numFmtId="0" fontId="79" fillId="0" borderId="28"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7" fillId="0" borderId="0" applyNumberFormat="0" applyFill="0" applyBorder="0" applyAlignment="0" applyProtection="0"/>
    <xf numFmtId="0" fontId="7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1" fillId="0" borderId="0"/>
    <xf numFmtId="0" fontId="43" fillId="7" borderId="2" applyNumberFormat="0" applyAlignment="0" applyProtection="0"/>
    <xf numFmtId="0" fontId="43" fillId="7" borderId="2" applyNumberFormat="0" applyAlignment="0" applyProtection="0"/>
    <xf numFmtId="0" fontId="112" fillId="42" borderId="29" applyNumberFormat="0" applyAlignment="0" applyProtection="0"/>
    <xf numFmtId="0" fontId="43" fillId="7" borderId="2" applyNumberFormat="0" applyAlignment="0" applyProtection="0"/>
    <xf numFmtId="0" fontId="83" fillId="42" borderId="29"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3" fillId="7" borderId="2" applyNumberFormat="0" applyAlignment="0" applyProtection="0"/>
    <xf numFmtId="0" fontId="45" fillId="0" borderId="16" applyNumberFormat="0" applyFill="0" applyAlignment="0" applyProtection="0"/>
    <xf numFmtId="0" fontId="45" fillId="0" borderId="16" applyNumberFormat="0" applyFill="0" applyAlignment="0" applyProtection="0"/>
    <xf numFmtId="0" fontId="113" fillId="0" borderId="31" applyNumberFormat="0" applyFill="0" applyAlignment="0" applyProtection="0"/>
    <xf numFmtId="0" fontId="45" fillId="0" borderId="16" applyNumberFormat="0" applyFill="0" applyAlignment="0" applyProtection="0"/>
    <xf numFmtId="0" fontId="86" fillId="0" borderId="31"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0" fontId="45" fillId="0" borderId="16" applyNumberFormat="0" applyFill="0" applyAlignment="0" applyProtection="0"/>
    <xf numFmtId="165" fontId="2" fillId="0" borderId="0" applyFont="0" applyFill="0" applyBorder="0" applyAlignment="0" applyProtection="0"/>
    <xf numFmtId="0" fontId="47" fillId="32" borderId="0" applyNumberFormat="0" applyBorder="0" applyAlignment="0" applyProtection="0"/>
    <xf numFmtId="0" fontId="47" fillId="32" borderId="0" applyNumberFormat="0" applyBorder="0" applyAlignment="0" applyProtection="0"/>
    <xf numFmtId="0" fontId="114" fillId="41" borderId="0" applyNumberFormat="0" applyBorder="0" applyAlignment="0" applyProtection="0"/>
    <xf numFmtId="0" fontId="82" fillId="41"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101" fillId="0" borderId="0"/>
    <xf numFmtId="0" fontId="101"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2"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101" fillId="0" borderId="0"/>
    <xf numFmtId="0" fontId="101"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101" fillId="0" borderId="0"/>
    <xf numFmtId="0" fontId="101" fillId="0" borderId="0"/>
    <xf numFmtId="0" fontId="101" fillId="0" borderId="0"/>
    <xf numFmtId="0" fontId="101" fillId="0" borderId="0"/>
    <xf numFmtId="0" fontId="5" fillId="0" borderId="0"/>
    <xf numFmtId="0" fontId="101" fillId="0" borderId="0"/>
    <xf numFmtId="0" fontId="101" fillId="0" borderId="0"/>
    <xf numFmtId="0" fontId="5" fillId="0" borderId="0"/>
    <xf numFmtId="0" fontId="1" fillId="0" borderId="0"/>
    <xf numFmtId="0" fontId="1" fillId="0" borderId="0"/>
    <xf numFmtId="0" fontId="5" fillId="0" borderId="0"/>
    <xf numFmtId="0" fontId="5" fillId="0" borderId="0"/>
    <xf numFmtId="0" fontId="5" fillId="0" borderId="0"/>
    <xf numFmtId="0" fontId="8" fillId="0" borderId="0"/>
    <xf numFmtId="0" fontId="5"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101" fillId="0" borderId="0"/>
    <xf numFmtId="0" fontId="1" fillId="0" borderId="0"/>
    <xf numFmtId="0" fontId="1" fillId="0" borderId="0"/>
    <xf numFmtId="0" fontId="2" fillId="0" borderId="0"/>
    <xf numFmtId="0" fontId="5" fillId="0" borderId="0"/>
    <xf numFmtId="0" fontId="2" fillId="0" borderId="0"/>
    <xf numFmtId="0" fontId="5" fillId="0" borderId="0"/>
    <xf numFmtId="0" fontId="2" fillId="0" borderId="0"/>
    <xf numFmtId="0" fontId="101" fillId="0" borderId="0"/>
    <xf numFmtId="0" fontId="101" fillId="0" borderId="0"/>
    <xf numFmtId="0" fontId="5" fillId="0" borderId="0"/>
    <xf numFmtId="0" fontId="2" fillId="0" borderId="0"/>
    <xf numFmtId="0" fontId="1" fillId="0" borderId="0"/>
    <xf numFmtId="0" fontId="1" fillId="0" borderId="0"/>
    <xf numFmtId="0" fontId="5" fillId="0" borderId="0"/>
    <xf numFmtId="0" fontId="1" fillId="0" borderId="0"/>
    <xf numFmtId="0" fontId="1" fillId="0" borderId="0"/>
    <xf numFmtId="0" fontId="5" fillId="0" borderId="0"/>
    <xf numFmtId="0" fontId="2" fillId="0" borderId="0"/>
    <xf numFmtId="0" fontId="1" fillId="0" borderId="0"/>
    <xf numFmtId="0" fontId="1" fillId="0" borderId="0"/>
    <xf numFmtId="0" fontId="5" fillId="0" borderId="0"/>
    <xf numFmtId="0" fontId="2" fillId="0" borderId="0"/>
    <xf numFmtId="0" fontId="115" fillId="0" borderId="0"/>
    <xf numFmtId="0" fontId="48" fillId="0" borderId="0"/>
    <xf numFmtId="0" fontId="1" fillId="0" borderId="0"/>
    <xf numFmtId="0" fontId="1" fillId="0" borderId="0"/>
    <xf numFmtId="0" fontId="5" fillId="0" borderId="0"/>
    <xf numFmtId="0" fontId="2" fillId="0" borderId="0"/>
    <xf numFmtId="0" fontId="1" fillId="0" borderId="0"/>
    <xf numFmtId="0" fontId="1" fillId="0" borderId="0"/>
    <xf numFmtId="0" fontId="5" fillId="0" borderId="0"/>
    <xf numFmtId="0" fontId="2" fillId="0" borderId="0"/>
    <xf numFmtId="0" fontId="1" fillId="0" borderId="0"/>
    <xf numFmtId="0" fontId="1" fillId="0" borderId="0"/>
    <xf numFmtId="0" fontId="5" fillId="0" borderId="0"/>
    <xf numFmtId="0" fontId="1" fillId="0" borderId="0"/>
    <xf numFmtId="0" fontId="1" fillId="0" borderId="0"/>
    <xf numFmtId="0" fontId="5" fillId="0" borderId="0"/>
    <xf numFmtId="0" fontId="2" fillId="0" borderId="0"/>
    <xf numFmtId="0" fontId="1" fillId="0" borderId="0"/>
    <xf numFmtId="0" fontId="1" fillId="0" borderId="0"/>
    <xf numFmtId="0" fontId="5"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2" fillId="0" borderId="0"/>
    <xf numFmtId="0" fontId="1" fillId="0" borderId="0"/>
    <xf numFmtId="0" fontId="1" fillId="0" borderId="0"/>
    <xf numFmtId="0" fontId="5" fillId="0" borderId="0"/>
    <xf numFmtId="0" fontId="2" fillId="0" borderId="0"/>
    <xf numFmtId="0" fontId="8" fillId="0" borderId="0"/>
    <xf numFmtId="0" fontId="8" fillId="0" borderId="0"/>
    <xf numFmtId="0" fontId="50"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2" fillId="0" borderId="0"/>
    <xf numFmtId="0" fontId="1" fillId="0" borderId="0"/>
    <xf numFmtId="0" fontId="2" fillId="0" borderId="0"/>
    <xf numFmtId="0" fontId="1" fillId="0" borderId="0"/>
    <xf numFmtId="0" fontId="8" fillId="0" borderId="0"/>
    <xf numFmtId="0" fontId="1" fillId="0" borderId="0"/>
    <xf numFmtId="0" fontId="8" fillId="0" borderId="0"/>
    <xf numFmtId="0" fontId="116" fillId="0" borderId="0"/>
    <xf numFmtId="0" fontId="2" fillId="0" borderId="0"/>
    <xf numFmtId="0" fontId="1" fillId="0" borderId="0"/>
    <xf numFmtId="0" fontId="2" fillId="0" borderId="0"/>
    <xf numFmtId="0" fontId="96"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101" fillId="0" borderId="0"/>
    <xf numFmtId="0" fontId="101" fillId="0" borderId="0"/>
    <xf numFmtId="0" fontId="101" fillId="0" borderId="0"/>
    <xf numFmtId="0" fontId="101"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01" fillId="0" borderId="0"/>
    <xf numFmtId="0" fontId="101"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101" fillId="0" borderId="0"/>
    <xf numFmtId="0" fontId="5" fillId="0" borderId="0"/>
    <xf numFmtId="0" fontId="32" fillId="0" borderId="0"/>
    <xf numFmtId="0" fontId="118" fillId="0" borderId="0"/>
    <xf numFmtId="0" fontId="32" fillId="0" borderId="0"/>
    <xf numFmtId="0" fontId="2" fillId="33" borderId="17" applyNumberFormat="0" applyFont="0" applyAlignment="0" applyProtection="0"/>
    <xf numFmtId="0" fontId="2" fillId="33" borderId="17" applyNumberFormat="0" applyFont="0" applyAlignment="0" applyProtection="0"/>
    <xf numFmtId="0" fontId="96" fillId="45" borderId="33" applyNumberFormat="0" applyFont="0" applyAlignment="0" applyProtection="0"/>
    <xf numFmtId="0" fontId="2" fillId="33" borderId="17" applyNumberFormat="0" applyFont="0" applyAlignment="0" applyProtection="0"/>
    <xf numFmtId="0" fontId="1" fillId="45" borderId="33" applyNumberFormat="0" applyFont="0" applyAlignment="0" applyProtection="0"/>
    <xf numFmtId="0" fontId="1" fillId="45" borderId="33" applyNumberFormat="0" applyFont="0" applyAlignment="0" applyProtection="0"/>
    <xf numFmtId="0" fontId="2" fillId="33" borderId="17" applyNumberFormat="0" applyFont="0" applyAlignment="0" applyProtection="0"/>
    <xf numFmtId="0" fontId="2" fillId="33" borderId="17" applyNumberFormat="0" applyFont="0" applyAlignment="0" applyProtection="0"/>
    <xf numFmtId="0" fontId="2" fillId="33" borderId="17" applyNumberFormat="0" applyFont="0" applyAlignment="0" applyProtection="0"/>
    <xf numFmtId="0" fontId="2" fillId="33" borderId="17" applyNumberFormat="0" applyFont="0" applyAlignment="0" applyProtection="0"/>
    <xf numFmtId="0" fontId="2" fillId="33" borderId="17" applyNumberFormat="0" applyFont="0" applyAlignment="0" applyProtection="0"/>
    <xf numFmtId="0" fontId="2" fillId="33" borderId="17" applyNumberFormat="0" applyFont="0" applyAlignment="0" applyProtection="0"/>
    <xf numFmtId="0" fontId="55" fillId="20" borderId="18" applyNumberFormat="0" applyAlignment="0" applyProtection="0"/>
    <xf numFmtId="0" fontId="55" fillId="20" borderId="18" applyNumberFormat="0" applyAlignment="0" applyProtection="0"/>
    <xf numFmtId="0" fontId="119" fillId="43" borderId="30" applyNumberFormat="0" applyAlignment="0" applyProtection="0"/>
    <xf numFmtId="0" fontId="55" fillId="20" borderId="18" applyNumberFormat="0" applyAlignment="0" applyProtection="0"/>
    <xf numFmtId="0" fontId="84" fillId="43" borderId="30" applyNumberFormat="0" applyAlignment="0" applyProtection="0"/>
    <xf numFmtId="0" fontId="55" fillId="20" borderId="18" applyNumberFormat="0" applyAlignment="0" applyProtection="0"/>
    <xf numFmtId="0" fontId="55" fillId="20" borderId="18" applyNumberFormat="0" applyAlignment="0" applyProtection="0"/>
    <xf numFmtId="0" fontId="55" fillId="20" borderId="18" applyNumberFormat="0" applyAlignment="0" applyProtection="0"/>
    <xf numFmtId="0" fontId="55" fillId="20" borderId="18" applyNumberFormat="0" applyAlignment="0" applyProtection="0"/>
    <xf numFmtId="0" fontId="55" fillId="20" borderId="18" applyNumberFormat="0" applyAlignment="0" applyProtection="0"/>
    <xf numFmtId="0" fontId="55" fillId="20" borderId="18" applyNumberFormat="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9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2"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0" fontId="2" fillId="0" borderId="0"/>
    <xf numFmtId="0" fontId="57" fillId="0" borderId="0" applyNumberFormat="0" applyFill="0" applyBorder="0" applyAlignment="0" applyProtection="0"/>
    <xf numFmtId="0" fontId="57" fillId="0" borderId="0" applyNumberFormat="0" applyFill="0" applyBorder="0" applyAlignment="0" applyProtection="0"/>
    <xf numFmtId="0" fontId="76"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60" fillId="0" borderId="20" applyNumberFormat="0" applyFill="0" applyAlignment="0" applyProtection="0"/>
    <xf numFmtId="0" fontId="60" fillId="0" borderId="20" applyNumberFormat="0" applyFill="0" applyAlignment="0" applyProtection="0"/>
    <xf numFmtId="0" fontId="120" fillId="0" borderId="34" applyNumberFormat="0" applyFill="0" applyAlignment="0" applyProtection="0"/>
    <xf numFmtId="0" fontId="60" fillId="0" borderId="20" applyNumberFormat="0" applyFill="0" applyAlignment="0" applyProtection="0"/>
    <xf numFmtId="0" fontId="71" fillId="0" borderId="34"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0" fillId="0" borderId="20"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1" fillId="0" borderId="0" applyNumberFormat="0" applyFill="0" applyBorder="0" applyAlignment="0" applyProtection="0"/>
    <xf numFmtId="0" fontId="87"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2" fillId="0" borderId="0"/>
    <xf numFmtId="0" fontId="123" fillId="0" borderId="0"/>
    <xf numFmtId="0" fontId="124" fillId="0" borderId="0"/>
  </cellStyleXfs>
  <cellXfs count="109">
    <xf numFmtId="0" fontId="0" fillId="0" borderId="0" xfId="0"/>
    <xf numFmtId="0" fontId="0" fillId="0" borderId="0" xfId="0" applyFont="1"/>
    <xf numFmtId="0" fontId="69" fillId="0" borderId="0" xfId="1" applyFont="1"/>
    <xf numFmtId="0" fontId="70" fillId="0" borderId="0" xfId="1" applyFont="1"/>
    <xf numFmtId="0" fontId="69" fillId="0" borderId="0" xfId="1" applyFont="1" applyBorder="1"/>
    <xf numFmtId="0" fontId="70" fillId="0" borderId="0" xfId="1" applyFont="1" applyFill="1"/>
    <xf numFmtId="0" fontId="69" fillId="0" borderId="0" xfId="166" applyFont="1"/>
    <xf numFmtId="9" fontId="69" fillId="0" borderId="0" xfId="315" applyFont="1"/>
    <xf numFmtId="0" fontId="1" fillId="0" borderId="0" xfId="0" applyFont="1"/>
    <xf numFmtId="9" fontId="1" fillId="0" borderId="0" xfId="318" applyFont="1"/>
    <xf numFmtId="198" fontId="1" fillId="0" borderId="0" xfId="0" applyNumberFormat="1" applyFont="1"/>
    <xf numFmtId="170" fontId="0" fillId="0" borderId="0" xfId="0" applyNumberFormat="1"/>
    <xf numFmtId="9" fontId="1" fillId="0" borderId="0" xfId="318" applyFont="1" applyFill="1"/>
    <xf numFmtId="197" fontId="1" fillId="0" borderId="0" xfId="318" applyNumberFormat="1" applyFont="1" applyFill="1"/>
    <xf numFmtId="10" fontId="1" fillId="0" borderId="0" xfId="318" applyNumberFormat="1" applyFont="1" applyFill="1"/>
    <xf numFmtId="0" fontId="72" fillId="0" borderId="0" xfId="166" applyFont="1" applyFill="1"/>
    <xf numFmtId="198" fontId="73" fillId="0" borderId="0" xfId="0" applyNumberFormat="1" applyFont="1"/>
    <xf numFmtId="0" fontId="71" fillId="0" borderId="0" xfId="0" applyFont="1"/>
    <xf numFmtId="0" fontId="70" fillId="0" borderId="0" xfId="1" applyFont="1" applyAlignment="1">
      <alignment horizontal="left"/>
    </xf>
    <xf numFmtId="0" fontId="0" fillId="0" borderId="0" xfId="0" applyAlignment="1">
      <alignment horizontal="center" vertical="center" textRotation="90"/>
    </xf>
    <xf numFmtId="0" fontId="72" fillId="0" borderId="0" xfId="1" applyFont="1"/>
    <xf numFmtId="170" fontId="73" fillId="0" borderId="0" xfId="0" applyNumberFormat="1" applyFont="1"/>
    <xf numFmtId="9" fontId="73" fillId="0" borderId="0" xfId="318" applyFont="1"/>
    <xf numFmtId="0" fontId="73" fillId="0" borderId="0" xfId="0" applyFont="1"/>
    <xf numFmtId="43" fontId="73" fillId="0" borderId="0" xfId="0" applyNumberFormat="1" applyFont="1"/>
    <xf numFmtId="198" fontId="69" fillId="0" borderId="0" xfId="166" applyNumberFormat="1" applyFont="1" applyFill="1"/>
    <xf numFmtId="9" fontId="1" fillId="0" borderId="0" xfId="318" applyNumberFormat="1" applyFont="1" applyFill="1"/>
    <xf numFmtId="170" fontId="0" fillId="0" borderId="0" xfId="0" applyNumberFormat="1" applyFill="1"/>
    <xf numFmtId="0" fontId="1" fillId="0" borderId="0" xfId="0" applyFont="1" applyFill="1"/>
    <xf numFmtId="198" fontId="0" fillId="0" borderId="0" xfId="0" applyNumberFormat="1" applyFill="1"/>
    <xf numFmtId="196" fontId="69" fillId="0" borderId="0" xfId="2" applyNumberFormat="1" applyFont="1" applyFill="1"/>
    <xf numFmtId="0" fontId="72" fillId="0" borderId="0" xfId="166" applyFont="1"/>
    <xf numFmtId="198" fontId="72" fillId="0" borderId="0" xfId="2" applyNumberFormat="1" applyFont="1" applyFill="1"/>
    <xf numFmtId="198" fontId="0" fillId="0" borderId="0" xfId="0" applyNumberFormat="1" applyFont="1" applyFill="1"/>
    <xf numFmtId="0" fontId="0" fillId="0" borderId="0" xfId="0" applyFont="1" applyFill="1"/>
    <xf numFmtId="9" fontId="0" fillId="0" borderId="0" xfId="318" applyFont="1" applyFill="1"/>
    <xf numFmtId="10" fontId="0" fillId="0" borderId="0" xfId="318" applyNumberFormat="1" applyFont="1" applyFill="1"/>
    <xf numFmtId="198" fontId="73" fillId="0" borderId="0" xfId="0" applyNumberFormat="1" applyFont="1" applyFill="1"/>
    <xf numFmtId="0" fontId="74" fillId="0" borderId="0" xfId="319" applyAlignment="1" applyProtection="1"/>
    <xf numFmtId="0" fontId="75" fillId="38" borderId="0" xfId="0" applyFont="1" applyFill="1" applyAlignment="1"/>
    <xf numFmtId="0" fontId="75" fillId="38" borderId="0" xfId="0" applyFont="1" applyFill="1"/>
    <xf numFmtId="0" fontId="0" fillId="0" borderId="0" xfId="0" applyAlignment="1">
      <alignment horizontal="center" vertical="center" textRotation="90"/>
    </xf>
    <xf numFmtId="0" fontId="0" fillId="0" borderId="0" xfId="0" applyAlignment="1">
      <alignment horizontal="center" textRotation="90"/>
    </xf>
    <xf numFmtId="0" fontId="0" fillId="0" borderId="0" xfId="0" applyAlignment="1">
      <alignment horizontal="center" vertical="center" textRotation="90" wrapText="1"/>
    </xf>
    <xf numFmtId="0" fontId="69" fillId="0" borderId="0" xfId="166" applyFont="1" applyBorder="1"/>
    <xf numFmtId="196" fontId="69" fillId="0" borderId="0" xfId="166" applyNumberFormat="1" applyFont="1" applyBorder="1"/>
    <xf numFmtId="0" fontId="69" fillId="0" borderId="0" xfId="166" applyFont="1" applyFill="1" applyBorder="1"/>
    <xf numFmtId="0" fontId="69" fillId="0" borderId="0" xfId="166" applyFont="1" applyBorder="1" applyAlignment="1"/>
    <xf numFmtId="198" fontId="72" fillId="0" borderId="0" xfId="166" applyNumberFormat="1" applyFont="1" applyBorder="1"/>
    <xf numFmtId="0" fontId="72" fillId="0" borderId="0" xfId="166" applyFont="1" applyBorder="1"/>
    <xf numFmtId="197" fontId="69" fillId="0" borderId="0" xfId="315" applyNumberFormat="1" applyFont="1" applyFill="1" applyBorder="1"/>
    <xf numFmtId="198" fontId="69" fillId="0" borderId="0" xfId="166" applyNumberFormat="1" applyFont="1" applyFill="1" applyBorder="1"/>
    <xf numFmtId="0" fontId="69" fillId="0" borderId="0" xfId="166" applyFont="1" applyBorder="1" applyAlignment="1">
      <alignment horizontal="center" vertical="center" textRotation="90"/>
    </xf>
    <xf numFmtId="9" fontId="69" fillId="0" borderId="0" xfId="315" applyNumberFormat="1" applyFont="1" applyFill="1" applyBorder="1"/>
    <xf numFmtId="0" fontId="72" fillId="0" borderId="0" xfId="166" applyFont="1" applyFill="1" applyBorder="1"/>
    <xf numFmtId="9" fontId="69" fillId="0" borderId="0" xfId="315" applyFont="1" applyBorder="1" applyAlignment="1"/>
    <xf numFmtId="198" fontId="69" fillId="0" borderId="0" xfId="2" applyNumberFormat="1" applyFont="1" applyFill="1" applyBorder="1"/>
    <xf numFmtId="0" fontId="70" fillId="0" borderId="0" xfId="166" applyFont="1" applyBorder="1" applyAlignment="1"/>
    <xf numFmtId="0" fontId="70" fillId="0" borderId="0" xfId="166" applyFont="1" applyFill="1" applyBorder="1" applyAlignment="1"/>
    <xf numFmtId="0" fontId="75" fillId="38" borderId="0" xfId="166" applyFont="1" applyFill="1" applyBorder="1"/>
    <xf numFmtId="197" fontId="69" fillId="0" borderId="0" xfId="315" applyNumberFormat="1" applyFont="1" applyBorder="1"/>
    <xf numFmtId="198" fontId="69" fillId="0" borderId="0" xfId="166" applyNumberFormat="1" applyFont="1" applyBorder="1"/>
    <xf numFmtId="0" fontId="69" fillId="70" borderId="0" xfId="166" applyFont="1" applyFill="1" applyBorder="1"/>
    <xf numFmtId="9" fontId="69" fillId="0" borderId="0" xfId="315" applyFont="1" applyFill="1" applyBorder="1"/>
    <xf numFmtId="9" fontId="69" fillId="0" borderId="0" xfId="315" applyFont="1" applyBorder="1"/>
    <xf numFmtId="0" fontId="70" fillId="0" borderId="0" xfId="166" applyFont="1"/>
    <xf numFmtId="0" fontId="75" fillId="38" borderId="0" xfId="166" applyFont="1" applyFill="1"/>
    <xf numFmtId="198" fontId="69" fillId="0" borderId="0" xfId="2" applyNumberFormat="1" applyFont="1"/>
    <xf numFmtId="0" fontId="69" fillId="0" borderId="0" xfId="166" applyFont="1" applyAlignment="1"/>
    <xf numFmtId="0" fontId="75" fillId="38" borderId="0" xfId="166" applyFont="1" applyFill="1" applyAlignment="1"/>
    <xf numFmtId="0" fontId="91" fillId="0" borderId="0" xfId="321" applyFont="1" applyAlignment="1" applyProtection="1"/>
    <xf numFmtId="0" fontId="70" fillId="0" borderId="35" xfId="0" applyFont="1" applyBorder="1" applyAlignment="1">
      <alignment horizontal="left"/>
    </xf>
    <xf numFmtId="0" fontId="70" fillId="0" borderId="0" xfId="0" applyFont="1" applyAlignment="1">
      <alignment horizontal="left"/>
    </xf>
    <xf numFmtId="0" fontId="70" fillId="0" borderId="0" xfId="0" applyFont="1" applyAlignment="1">
      <alignment horizontal="left" wrapText="1"/>
    </xf>
    <xf numFmtId="0" fontId="92" fillId="0" borderId="0" xfId="0" applyFont="1" applyAlignment="1">
      <alignment horizontal="center"/>
    </xf>
    <xf numFmtId="0" fontId="71" fillId="0" borderId="0" xfId="0" applyFont="1" applyAlignment="1">
      <alignment wrapText="1"/>
    </xf>
    <xf numFmtId="0" fontId="93" fillId="0" borderId="35" xfId="0" applyFont="1" applyBorder="1" applyAlignment="1">
      <alignment horizontal="center"/>
    </xf>
    <xf numFmtId="0" fontId="94" fillId="0" borderId="0" xfId="0" applyFont="1" applyAlignment="1">
      <alignment horizontal="center"/>
    </xf>
    <xf numFmtId="3" fontId="69" fillId="0" borderId="0" xfId="0" applyNumberFormat="1" applyFont="1" applyAlignment="1">
      <alignment horizontal="right"/>
    </xf>
    <xf numFmtId="3" fontId="70" fillId="0" borderId="0" xfId="322" applyNumberFormat="1" applyFont="1" applyFill="1" applyBorder="1" applyAlignment="1">
      <alignment horizontal="right"/>
    </xf>
    <xf numFmtId="197" fontId="0" fillId="0" borderId="0" xfId="318" applyNumberFormat="1" applyFont="1"/>
    <xf numFmtId="0" fontId="94" fillId="0" borderId="35" xfId="0" applyFont="1" applyBorder="1" applyAlignment="1">
      <alignment horizontal="center"/>
    </xf>
    <xf numFmtId="197" fontId="69" fillId="0" borderId="0" xfId="0" applyNumberFormat="1" applyFont="1" applyAlignment="1">
      <alignment horizontal="right"/>
    </xf>
    <xf numFmtId="197" fontId="69" fillId="0" borderId="0" xfId="318" applyNumberFormat="1" applyFont="1" applyAlignment="1">
      <alignment horizontal="right"/>
    </xf>
    <xf numFmtId="0" fontId="94" fillId="0" borderId="35" xfId="0" applyFont="1" applyBorder="1"/>
    <xf numFmtId="0" fontId="69" fillId="0" borderId="0" xfId="0" applyFont="1" applyAlignment="1">
      <alignment horizontal="center"/>
    </xf>
    <xf numFmtId="0" fontId="70" fillId="0" borderId="35" xfId="0" applyFont="1" applyBorder="1" applyAlignment="1">
      <alignment horizontal="center"/>
    </xf>
    <xf numFmtId="0" fontId="75" fillId="38" borderId="0" xfId="1124" applyFont="1" applyFill="1"/>
    <xf numFmtId="0" fontId="69" fillId="0" borderId="0" xfId="1124" applyFont="1"/>
    <xf numFmtId="0" fontId="70" fillId="0" borderId="0" xfId="1124" applyFont="1"/>
    <xf numFmtId="170" fontId="69" fillId="0" borderId="0" xfId="1124" applyNumberFormat="1" applyFont="1"/>
    <xf numFmtId="2" fontId="0" fillId="0" borderId="0" xfId="0" applyNumberFormat="1" applyFont="1"/>
    <xf numFmtId="170" fontId="0" fillId="0" borderId="0" xfId="0" applyNumberFormat="1" applyFont="1"/>
    <xf numFmtId="10" fontId="0" fillId="0" borderId="0" xfId="0" applyNumberFormat="1" applyFont="1"/>
    <xf numFmtId="197" fontId="0" fillId="0" borderId="0" xfId="0" applyNumberFormat="1" applyFont="1"/>
    <xf numFmtId="0" fontId="75" fillId="38" borderId="0" xfId="833" applyFont="1" applyFill="1"/>
    <xf numFmtId="0" fontId="69" fillId="0" borderId="0" xfId="833" applyFont="1"/>
    <xf numFmtId="0" fontId="70" fillId="0" borderId="0" xfId="833" applyFont="1" applyFill="1"/>
    <xf numFmtId="0" fontId="125" fillId="0" borderId="0" xfId="833" applyFont="1"/>
    <xf numFmtId="198" fontId="125" fillId="0" borderId="0" xfId="833" applyNumberFormat="1" applyFont="1"/>
    <xf numFmtId="198" fontId="69" fillId="0" borderId="0" xfId="833" applyNumberFormat="1" applyFont="1"/>
    <xf numFmtId="197" fontId="69" fillId="0" borderId="0" xfId="318" applyNumberFormat="1" applyFont="1"/>
    <xf numFmtId="0" fontId="69" fillId="0" borderId="0" xfId="833" applyFont="1" applyFill="1"/>
    <xf numFmtId="0" fontId="69" fillId="0" borderId="0" xfId="833" applyFont="1" applyFill="1" applyBorder="1" applyAlignment="1">
      <alignment vertical="top" wrapText="1"/>
    </xf>
    <xf numFmtId="198" fontId="69" fillId="0" borderId="0" xfId="320" applyNumberFormat="1" applyFont="1"/>
    <xf numFmtId="9" fontId="69" fillId="0" borderId="0" xfId="318" applyFont="1"/>
    <xf numFmtId="0" fontId="69" fillId="0" borderId="0" xfId="833" applyFont="1" applyFill="1" applyBorder="1"/>
    <xf numFmtId="0" fontId="126" fillId="0" borderId="0" xfId="319" applyFont="1" applyAlignment="1" applyProtection="1"/>
    <xf numFmtId="1" fontId="0" fillId="0" borderId="0" xfId="0" applyNumberFormat="1" applyFont="1"/>
  </cellXfs>
  <cellStyles count="1125">
    <cellStyle name="_x000d__x000a_JournalTemplate=C:\COMFO\CTALK\JOURSTD.TPL_x000d__x000a_LbStateAddress=3 3 0 251 1 89 2 311_x000d__x000a_LbStateJou" xfId="3"/>
    <cellStyle name="20% - Accent1 2" xfId="4"/>
    <cellStyle name="20% - Accent1 2 2" xfId="323"/>
    <cellStyle name="20% - Accent1 2 3" xfId="324"/>
    <cellStyle name="20% - Accent1 2 4" xfId="325"/>
    <cellStyle name="20% - Accent1 3" xfId="5"/>
    <cellStyle name="20% - Accent1 3 2" xfId="326"/>
    <cellStyle name="20% - Accent1 3 3" xfId="327"/>
    <cellStyle name="20% - Accent1 4" xfId="328"/>
    <cellStyle name="20% - Accent1 5" xfId="329"/>
    <cellStyle name="20% - Accent1 6" xfId="330"/>
    <cellStyle name="20% - Accent1 7" xfId="331"/>
    <cellStyle name="20% - Accent1 8" xfId="332"/>
    <cellStyle name="20% - Accent1 9" xfId="333"/>
    <cellStyle name="20% - Accent2 2" xfId="6"/>
    <cellStyle name="20% - Accent2 2 2" xfId="334"/>
    <cellStyle name="20% - Accent2 2 3" xfId="335"/>
    <cellStyle name="20% - Accent2 2 4" xfId="336"/>
    <cellStyle name="20% - Accent2 3" xfId="7"/>
    <cellStyle name="20% - Accent2 3 2" xfId="337"/>
    <cellStyle name="20% - Accent2 3 3" xfId="338"/>
    <cellStyle name="20% - Accent2 4" xfId="339"/>
    <cellStyle name="20% - Accent2 5" xfId="340"/>
    <cellStyle name="20% - Accent2 6" xfId="341"/>
    <cellStyle name="20% - Accent2 7" xfId="342"/>
    <cellStyle name="20% - Accent2 8" xfId="343"/>
    <cellStyle name="20% - Accent2 9" xfId="344"/>
    <cellStyle name="20% - Accent3 2" xfId="8"/>
    <cellStyle name="20% - Accent3 2 2" xfId="345"/>
    <cellStyle name="20% - Accent3 2 3" xfId="346"/>
    <cellStyle name="20% - Accent3 2 4" xfId="347"/>
    <cellStyle name="20% - Accent3 3" xfId="9"/>
    <cellStyle name="20% - Accent3 3 2" xfId="348"/>
    <cellStyle name="20% - Accent3 3 3" xfId="349"/>
    <cellStyle name="20% - Accent3 4" xfId="350"/>
    <cellStyle name="20% - Accent3 5" xfId="351"/>
    <cellStyle name="20% - Accent3 6" xfId="352"/>
    <cellStyle name="20% - Accent3 7" xfId="353"/>
    <cellStyle name="20% - Accent3 8" xfId="354"/>
    <cellStyle name="20% - Accent3 9" xfId="355"/>
    <cellStyle name="20% - Accent4 2" xfId="10"/>
    <cellStyle name="20% - Accent4 2 2" xfId="356"/>
    <cellStyle name="20% - Accent4 2 3" xfId="357"/>
    <cellStyle name="20% - Accent4 2 4" xfId="358"/>
    <cellStyle name="20% - Accent4 3" xfId="11"/>
    <cellStyle name="20% - Accent4 3 2" xfId="359"/>
    <cellStyle name="20% - Accent4 3 3" xfId="360"/>
    <cellStyle name="20% - Accent4 4" xfId="361"/>
    <cellStyle name="20% - Accent4 5" xfId="362"/>
    <cellStyle name="20% - Accent4 6" xfId="363"/>
    <cellStyle name="20% - Accent4 7" xfId="364"/>
    <cellStyle name="20% - Accent4 8" xfId="365"/>
    <cellStyle name="20% - Accent4 9" xfId="366"/>
    <cellStyle name="20% - Accent5 2" xfId="12"/>
    <cellStyle name="20% - Accent5 2 2" xfId="367"/>
    <cellStyle name="20% - Accent5 2 3" xfId="368"/>
    <cellStyle name="20% - Accent5 2 4" xfId="369"/>
    <cellStyle name="20% - Accent5 3" xfId="13"/>
    <cellStyle name="20% - Accent5 3 2" xfId="370"/>
    <cellStyle name="20% - Accent5 3 3" xfId="371"/>
    <cellStyle name="20% - Accent5 4" xfId="372"/>
    <cellStyle name="20% - Accent5 5" xfId="373"/>
    <cellStyle name="20% - Accent5 6" xfId="374"/>
    <cellStyle name="20% - Accent5 7" xfId="375"/>
    <cellStyle name="20% - Accent5 8" xfId="376"/>
    <cellStyle name="20% - Accent5 9" xfId="377"/>
    <cellStyle name="20% - Accent6 2" xfId="14"/>
    <cellStyle name="20% - Accent6 2 2" xfId="378"/>
    <cellStyle name="20% - Accent6 2 3" xfId="379"/>
    <cellStyle name="20% - Accent6 2 4" xfId="380"/>
    <cellStyle name="20% - Accent6 3" xfId="15"/>
    <cellStyle name="20% - Accent6 3 2" xfId="381"/>
    <cellStyle name="20% - Accent6 3 3" xfId="382"/>
    <cellStyle name="20% - Accent6 4" xfId="383"/>
    <cellStyle name="20% - Accent6 5" xfId="384"/>
    <cellStyle name="20% - Accent6 6" xfId="385"/>
    <cellStyle name="20% - Accent6 7" xfId="386"/>
    <cellStyle name="20% - Accent6 8" xfId="387"/>
    <cellStyle name="20% - Accent6 9" xfId="388"/>
    <cellStyle name="40% - Accent1 2" xfId="16"/>
    <cellStyle name="40% - Accent1 2 2" xfId="389"/>
    <cellStyle name="40% - Accent1 2 3" xfId="390"/>
    <cellStyle name="40% - Accent1 2 4" xfId="391"/>
    <cellStyle name="40% - Accent1 3" xfId="17"/>
    <cellStyle name="40% - Accent1 3 2" xfId="392"/>
    <cellStyle name="40% - Accent1 3 3" xfId="393"/>
    <cellStyle name="40% - Accent1 4" xfId="394"/>
    <cellStyle name="40% - Accent1 5" xfId="395"/>
    <cellStyle name="40% - Accent1 6" xfId="396"/>
    <cellStyle name="40% - Accent1 7" xfId="397"/>
    <cellStyle name="40% - Accent1 8" xfId="398"/>
    <cellStyle name="40% - Accent1 9" xfId="399"/>
    <cellStyle name="40% - Accent2 2" xfId="18"/>
    <cellStyle name="40% - Accent2 2 2" xfId="400"/>
    <cellStyle name="40% - Accent2 2 3" xfId="401"/>
    <cellStyle name="40% - Accent2 2 4" xfId="402"/>
    <cellStyle name="40% - Accent2 3" xfId="19"/>
    <cellStyle name="40% - Accent2 3 2" xfId="403"/>
    <cellStyle name="40% - Accent2 3 3" xfId="404"/>
    <cellStyle name="40% - Accent2 4" xfId="405"/>
    <cellStyle name="40% - Accent2 5" xfId="406"/>
    <cellStyle name="40% - Accent2 6" xfId="407"/>
    <cellStyle name="40% - Accent2 7" xfId="408"/>
    <cellStyle name="40% - Accent2 8" xfId="409"/>
    <cellStyle name="40% - Accent2 9" xfId="410"/>
    <cellStyle name="40% - Accent3 2" xfId="20"/>
    <cellStyle name="40% - Accent3 2 2" xfId="411"/>
    <cellStyle name="40% - Accent3 2 3" xfId="412"/>
    <cellStyle name="40% - Accent3 2 4" xfId="413"/>
    <cellStyle name="40% - Accent3 3" xfId="21"/>
    <cellStyle name="40% - Accent3 3 2" xfId="414"/>
    <cellStyle name="40% - Accent3 3 3" xfId="415"/>
    <cellStyle name="40% - Accent3 4" xfId="416"/>
    <cellStyle name="40% - Accent3 5" xfId="417"/>
    <cellStyle name="40% - Accent3 6" xfId="418"/>
    <cellStyle name="40% - Accent3 7" xfId="419"/>
    <cellStyle name="40% - Accent3 8" xfId="420"/>
    <cellStyle name="40% - Accent3 9" xfId="421"/>
    <cellStyle name="40% - Accent4 2" xfId="22"/>
    <cellStyle name="40% - Accent4 2 2" xfId="422"/>
    <cellStyle name="40% - Accent4 2 3" xfId="423"/>
    <cellStyle name="40% - Accent4 2 4" xfId="424"/>
    <cellStyle name="40% - Accent4 3" xfId="23"/>
    <cellStyle name="40% - Accent4 3 2" xfId="425"/>
    <cellStyle name="40% - Accent4 3 3" xfId="426"/>
    <cellStyle name="40% - Accent4 4" xfId="427"/>
    <cellStyle name="40% - Accent4 5" xfId="428"/>
    <cellStyle name="40% - Accent4 6" xfId="429"/>
    <cellStyle name="40% - Accent4 7" xfId="430"/>
    <cellStyle name="40% - Accent4 8" xfId="431"/>
    <cellStyle name="40% - Accent4 9" xfId="432"/>
    <cellStyle name="40% - Accent5 2" xfId="24"/>
    <cellStyle name="40% - Accent5 2 2" xfId="433"/>
    <cellStyle name="40% - Accent5 2 3" xfId="434"/>
    <cellStyle name="40% - Accent5 2 4" xfId="435"/>
    <cellStyle name="40% - Accent5 3" xfId="25"/>
    <cellStyle name="40% - Accent5 3 2" xfId="436"/>
    <cellStyle name="40% - Accent5 3 3" xfId="437"/>
    <cellStyle name="40% - Accent5 4" xfId="438"/>
    <cellStyle name="40% - Accent5 5" xfId="439"/>
    <cellStyle name="40% - Accent5 6" xfId="440"/>
    <cellStyle name="40% - Accent5 7" xfId="441"/>
    <cellStyle name="40% - Accent5 8" xfId="442"/>
    <cellStyle name="40% - Accent5 9" xfId="443"/>
    <cellStyle name="40% - Accent6 2" xfId="26"/>
    <cellStyle name="40% - Accent6 2 2" xfId="444"/>
    <cellStyle name="40% - Accent6 2 3" xfId="445"/>
    <cellStyle name="40% - Accent6 2 4" xfId="446"/>
    <cellStyle name="40% - Accent6 3" xfId="27"/>
    <cellStyle name="40% - Accent6 3 2" xfId="447"/>
    <cellStyle name="40% - Accent6 3 3" xfId="448"/>
    <cellStyle name="40% - Accent6 4" xfId="449"/>
    <cellStyle name="40% - Accent6 5" xfId="450"/>
    <cellStyle name="40% - Accent6 6" xfId="451"/>
    <cellStyle name="40% - Accent6 7" xfId="452"/>
    <cellStyle name="40% - Accent6 8" xfId="453"/>
    <cellStyle name="40% - Accent6 9" xfId="454"/>
    <cellStyle name="60% - Accent1 2" xfId="28"/>
    <cellStyle name="60% - Accent1 2 2" xfId="455"/>
    <cellStyle name="60% - Accent1 2 3" xfId="456"/>
    <cellStyle name="60% - Accent1 2 4" xfId="457"/>
    <cellStyle name="60% - Accent1 3" xfId="29"/>
    <cellStyle name="60% - Accent1 3 2" xfId="458"/>
    <cellStyle name="60% - Accent1 4" xfId="459"/>
    <cellStyle name="60% - Accent1 5" xfId="460"/>
    <cellStyle name="60% - Accent1 6" xfId="461"/>
    <cellStyle name="60% - Accent1 7" xfId="462"/>
    <cellStyle name="60% - Accent1 8" xfId="463"/>
    <cellStyle name="60% - Accent1 9" xfId="464"/>
    <cellStyle name="60% - Accent2 2" xfId="30"/>
    <cellStyle name="60% - Accent2 2 2" xfId="465"/>
    <cellStyle name="60% - Accent2 2 3" xfId="466"/>
    <cellStyle name="60% - Accent2 2 4" xfId="467"/>
    <cellStyle name="60% - Accent2 3" xfId="31"/>
    <cellStyle name="60% - Accent2 3 2" xfId="468"/>
    <cellStyle name="60% - Accent2 4" xfId="469"/>
    <cellStyle name="60% - Accent2 5" xfId="470"/>
    <cellStyle name="60% - Accent2 6" xfId="471"/>
    <cellStyle name="60% - Accent2 7" xfId="472"/>
    <cellStyle name="60% - Accent2 8" xfId="473"/>
    <cellStyle name="60% - Accent2 9" xfId="474"/>
    <cellStyle name="60% - Accent3 2" xfId="32"/>
    <cellStyle name="60% - Accent3 2 2" xfId="475"/>
    <cellStyle name="60% - Accent3 2 3" xfId="476"/>
    <cellStyle name="60% - Accent3 2 4" xfId="477"/>
    <cellStyle name="60% - Accent3 3" xfId="33"/>
    <cellStyle name="60% - Accent3 3 2" xfId="478"/>
    <cellStyle name="60% - Accent3 4" xfId="479"/>
    <cellStyle name="60% - Accent3 5" xfId="480"/>
    <cellStyle name="60% - Accent3 6" xfId="481"/>
    <cellStyle name="60% - Accent3 7" xfId="482"/>
    <cellStyle name="60% - Accent3 8" xfId="483"/>
    <cellStyle name="60% - Accent3 9" xfId="484"/>
    <cellStyle name="60% - Accent4 2" xfId="34"/>
    <cellStyle name="60% - Accent4 2 2" xfId="485"/>
    <cellStyle name="60% - Accent4 2 3" xfId="486"/>
    <cellStyle name="60% - Accent4 2 4" xfId="487"/>
    <cellStyle name="60% - Accent4 3" xfId="35"/>
    <cellStyle name="60% - Accent4 3 2" xfId="488"/>
    <cellStyle name="60% - Accent4 4" xfId="489"/>
    <cellStyle name="60% - Accent4 5" xfId="490"/>
    <cellStyle name="60% - Accent4 6" xfId="491"/>
    <cellStyle name="60% - Accent4 7" xfId="492"/>
    <cellStyle name="60% - Accent4 8" xfId="493"/>
    <cellStyle name="60% - Accent4 9" xfId="494"/>
    <cellStyle name="60% - Accent5 2" xfId="36"/>
    <cellStyle name="60% - Accent5 2 2" xfId="495"/>
    <cellStyle name="60% - Accent5 2 3" xfId="496"/>
    <cellStyle name="60% - Accent5 2 4" xfId="497"/>
    <cellStyle name="60% - Accent5 3" xfId="37"/>
    <cellStyle name="60% - Accent5 3 2" xfId="498"/>
    <cellStyle name="60% - Accent5 4" xfId="499"/>
    <cellStyle name="60% - Accent5 5" xfId="500"/>
    <cellStyle name="60% - Accent5 6" xfId="501"/>
    <cellStyle name="60% - Accent5 7" xfId="502"/>
    <cellStyle name="60% - Accent5 8" xfId="503"/>
    <cellStyle name="60% - Accent5 9" xfId="504"/>
    <cellStyle name="60% - Accent6 2" xfId="38"/>
    <cellStyle name="60% - Accent6 2 2" xfId="505"/>
    <cellStyle name="60% - Accent6 2 3" xfId="506"/>
    <cellStyle name="60% - Accent6 2 4" xfId="507"/>
    <cellStyle name="60% - Accent6 3" xfId="39"/>
    <cellStyle name="60% - Accent6 3 2" xfId="508"/>
    <cellStyle name="60% - Accent6 4" xfId="509"/>
    <cellStyle name="60% - Accent6 5" xfId="510"/>
    <cellStyle name="60% - Accent6 6" xfId="511"/>
    <cellStyle name="60% - Accent6 7" xfId="512"/>
    <cellStyle name="60% - Accent6 8" xfId="513"/>
    <cellStyle name="60% - Accent6 9" xfId="514"/>
    <cellStyle name="Accent1 2" xfId="40"/>
    <cellStyle name="Accent1 2 2" xfId="515"/>
    <cellStyle name="Accent1 2 3" xfId="516"/>
    <cellStyle name="Accent1 2 4" xfId="517"/>
    <cellStyle name="Accent1 3" xfId="41"/>
    <cellStyle name="Accent1 3 2" xfId="518"/>
    <cellStyle name="Accent1 4" xfId="519"/>
    <cellStyle name="Accent1 5" xfId="520"/>
    <cellStyle name="Accent1 6" xfId="521"/>
    <cellStyle name="Accent1 7" xfId="522"/>
    <cellStyle name="Accent1 8" xfId="523"/>
    <cellStyle name="Accent1 9" xfId="524"/>
    <cellStyle name="Accent2 2" xfId="42"/>
    <cellStyle name="Accent2 2 2" xfId="525"/>
    <cellStyle name="Accent2 2 3" xfId="526"/>
    <cellStyle name="Accent2 2 4" xfId="527"/>
    <cellStyle name="Accent2 3" xfId="43"/>
    <cellStyle name="Accent2 3 2" xfId="528"/>
    <cellStyle name="Accent2 4" xfId="529"/>
    <cellStyle name="Accent2 5" xfId="530"/>
    <cellStyle name="Accent2 6" xfId="531"/>
    <cellStyle name="Accent2 7" xfId="532"/>
    <cellStyle name="Accent2 8" xfId="533"/>
    <cellStyle name="Accent2 9" xfId="534"/>
    <cellStyle name="Accent3 2" xfId="44"/>
    <cellStyle name="Accent3 2 2" xfId="535"/>
    <cellStyle name="Accent3 2 3" xfId="536"/>
    <cellStyle name="Accent3 2 4" xfId="537"/>
    <cellStyle name="Accent3 3" xfId="45"/>
    <cellStyle name="Accent3 3 2" xfId="538"/>
    <cellStyle name="Accent3 4" xfId="539"/>
    <cellStyle name="Accent3 5" xfId="540"/>
    <cellStyle name="Accent3 6" xfId="541"/>
    <cellStyle name="Accent3 7" xfId="542"/>
    <cellStyle name="Accent3 8" xfId="543"/>
    <cellStyle name="Accent3 9" xfId="544"/>
    <cellStyle name="Accent4 2" xfId="46"/>
    <cellStyle name="Accent4 2 2" xfId="545"/>
    <cellStyle name="Accent4 2 3" xfId="546"/>
    <cellStyle name="Accent4 2 4" xfId="547"/>
    <cellStyle name="Accent4 3" xfId="47"/>
    <cellStyle name="Accent4 3 2" xfId="548"/>
    <cellStyle name="Accent4 4" xfId="549"/>
    <cellStyle name="Accent4 5" xfId="550"/>
    <cellStyle name="Accent4 6" xfId="551"/>
    <cellStyle name="Accent4 7" xfId="552"/>
    <cellStyle name="Accent4 8" xfId="553"/>
    <cellStyle name="Accent4 9" xfId="554"/>
    <cellStyle name="Accent5 2" xfId="48"/>
    <cellStyle name="Accent5 2 2" xfId="555"/>
    <cellStyle name="Accent5 2 3" xfId="556"/>
    <cellStyle name="Accent5 2 4" xfId="557"/>
    <cellStyle name="Accent5 3" xfId="49"/>
    <cellStyle name="Accent5 3 2" xfId="558"/>
    <cellStyle name="Accent5 4" xfId="559"/>
    <cellStyle name="Accent5 5" xfId="560"/>
    <cellStyle name="Accent5 6" xfId="561"/>
    <cellStyle name="Accent5 7" xfId="562"/>
    <cellStyle name="Accent5 8" xfId="563"/>
    <cellStyle name="Accent5 9" xfId="564"/>
    <cellStyle name="Accent6 2" xfId="50"/>
    <cellStyle name="Accent6 2 2" xfId="565"/>
    <cellStyle name="Accent6 2 3" xfId="566"/>
    <cellStyle name="Accent6 2 4" xfId="567"/>
    <cellStyle name="Accent6 3" xfId="51"/>
    <cellStyle name="Accent6 3 2" xfId="568"/>
    <cellStyle name="Accent6 4" xfId="569"/>
    <cellStyle name="Accent6 5" xfId="570"/>
    <cellStyle name="Accent6 6" xfId="571"/>
    <cellStyle name="Accent6 7" xfId="572"/>
    <cellStyle name="Accent6 8" xfId="573"/>
    <cellStyle name="Accent6 9" xfId="574"/>
    <cellStyle name="Ani" xfId="52"/>
    <cellStyle name="annee semestre" xfId="53"/>
    <cellStyle name="Bad 2" xfId="54"/>
    <cellStyle name="Bad 2 2" xfId="575"/>
    <cellStyle name="Bad 2 3" xfId="576"/>
    <cellStyle name="Bad 2 4" xfId="577"/>
    <cellStyle name="Bad 3" xfId="55"/>
    <cellStyle name="Bad 3 2" xfId="578"/>
    <cellStyle name="Bad 4" xfId="579"/>
    <cellStyle name="Bad 5" xfId="580"/>
    <cellStyle name="Bad 6" xfId="581"/>
    <cellStyle name="Bad 7" xfId="582"/>
    <cellStyle name="Bad 8" xfId="583"/>
    <cellStyle name="Bad 9" xfId="584"/>
    <cellStyle name="caché" xfId="56"/>
    <cellStyle name="Calculation 2" xfId="57"/>
    <cellStyle name="Calculation 2 2" xfId="585"/>
    <cellStyle name="Calculation 2 3" xfId="586"/>
    <cellStyle name="Calculation 2 4" xfId="587"/>
    <cellStyle name="Calculation 2_10-WRD_charts_v1" xfId="588"/>
    <cellStyle name="Calculation 3" xfId="58"/>
    <cellStyle name="Calculation 3 2" xfId="589"/>
    <cellStyle name="Calculation 4" xfId="590"/>
    <cellStyle name="Calculation 5" xfId="591"/>
    <cellStyle name="Calculation 6" xfId="592"/>
    <cellStyle name="Calculation 7" xfId="593"/>
    <cellStyle name="Calculation 8" xfId="594"/>
    <cellStyle name="Calculation 9" xfId="595"/>
    <cellStyle name="Check Cell 2" xfId="59"/>
    <cellStyle name="Check Cell 2 2" xfId="596"/>
    <cellStyle name="Check Cell 2 3" xfId="597"/>
    <cellStyle name="Check Cell 2 4" xfId="598"/>
    <cellStyle name="Check Cell 2_10-WRD_charts_v1" xfId="599"/>
    <cellStyle name="Check Cell 3" xfId="60"/>
    <cellStyle name="Check Cell 3 2" xfId="600"/>
    <cellStyle name="Check Cell 4" xfId="601"/>
    <cellStyle name="Check Cell 5" xfId="602"/>
    <cellStyle name="Check Cell 6" xfId="603"/>
    <cellStyle name="Check Cell 7" xfId="604"/>
    <cellStyle name="Check Cell 8" xfId="605"/>
    <cellStyle name="Check Cell 9" xfId="606"/>
    <cellStyle name="Checksum" xfId="267"/>
    <cellStyle name="clsAltData" xfId="61"/>
    <cellStyle name="clsAltData 2" xfId="62"/>
    <cellStyle name="clsAltData 2 2" xfId="607"/>
    <cellStyle name="clsAltMRVData" xfId="63"/>
    <cellStyle name="clsAltMRVData 2" xfId="64"/>
    <cellStyle name="clsAltMRVData 2 2" xfId="608"/>
    <cellStyle name="clsAltRowHeader" xfId="65"/>
    <cellStyle name="clsAltRowHeader 2" xfId="609"/>
    <cellStyle name="clsBlank" xfId="66"/>
    <cellStyle name="clsBlank 2" xfId="67"/>
    <cellStyle name="clsBlank 2 2" xfId="610"/>
    <cellStyle name="clsBlank 2 3" xfId="611"/>
    <cellStyle name="clsColumnHeader" xfId="68"/>
    <cellStyle name="clsColumnHeader 2" xfId="69"/>
    <cellStyle name="clsColumnHeader 2 2" xfId="612"/>
    <cellStyle name="clsColumnHeader 2 3" xfId="613"/>
    <cellStyle name="clsColumnHeader1" xfId="70"/>
    <cellStyle name="clsColumnHeader1 2" xfId="614"/>
    <cellStyle name="clsColumnHeader1 3" xfId="615"/>
    <cellStyle name="clsColumnHeader2" xfId="71"/>
    <cellStyle name="clsColumnHeader2 2" xfId="616"/>
    <cellStyle name="clsColumnHeader2 3" xfId="617"/>
    <cellStyle name="clsData" xfId="72"/>
    <cellStyle name="clsData 2" xfId="73"/>
    <cellStyle name="clsData 2 2" xfId="618"/>
    <cellStyle name="clsDefault" xfId="74"/>
    <cellStyle name="clsDefault 2" xfId="75"/>
    <cellStyle name="clsDefault 2 2" xfId="619"/>
    <cellStyle name="clsDefault 2 3" xfId="620"/>
    <cellStyle name="clsFooter" xfId="76"/>
    <cellStyle name="clsIndexTableData" xfId="77"/>
    <cellStyle name="clsIndexTableData 2" xfId="78"/>
    <cellStyle name="clsIndexTableData 2 2" xfId="621"/>
    <cellStyle name="clsIndexTableData 2 3" xfId="622"/>
    <cellStyle name="clsIndexTableHdr" xfId="79"/>
    <cellStyle name="clsIndexTableHdr 2" xfId="80"/>
    <cellStyle name="clsIndexTableHdr 2 2" xfId="623"/>
    <cellStyle name="clsIndexTableHdr 2 3" xfId="624"/>
    <cellStyle name="clsIndexTableTitle" xfId="81"/>
    <cellStyle name="clsIndexTableTitle 2" xfId="82"/>
    <cellStyle name="clsIndexTableTitle 2 2" xfId="625"/>
    <cellStyle name="clsIndexTableTitle 2 3" xfId="626"/>
    <cellStyle name="clsMRVData" xfId="83"/>
    <cellStyle name="clsMRVData 2" xfId="84"/>
    <cellStyle name="clsMRVData 2 2" xfId="627"/>
    <cellStyle name="clsMRVRow" xfId="85"/>
    <cellStyle name="clsMRVRow 2" xfId="628"/>
    <cellStyle name="clsMRVRow 3" xfId="629"/>
    <cellStyle name="clsReportFooter" xfId="86"/>
    <cellStyle name="clsReportFooter 2" xfId="87"/>
    <cellStyle name="clsReportFooter 2 2" xfId="630"/>
    <cellStyle name="clsReportHeader" xfId="88"/>
    <cellStyle name="clsReportHeader 2" xfId="89"/>
    <cellStyle name="clsReportHeader 2 2" xfId="631"/>
    <cellStyle name="clsRowHeader" xfId="90"/>
    <cellStyle name="clsRowHeader 2" xfId="91"/>
    <cellStyle name="clsRowHeader 2 2" xfId="632"/>
    <cellStyle name="clsRptComment" xfId="92"/>
    <cellStyle name="clsRptComment 2" xfId="633"/>
    <cellStyle name="clsScale" xfId="93"/>
    <cellStyle name="clsScale 2" xfId="94"/>
    <cellStyle name="clsScale 2 2" xfId="634"/>
    <cellStyle name="clsScale 2 3" xfId="635"/>
    <cellStyle name="clsSection" xfId="95"/>
    <cellStyle name="clsSection 2" xfId="96"/>
    <cellStyle name="clsSection 2 2" xfId="636"/>
    <cellStyle name="clsSection 2 3" xfId="637"/>
    <cellStyle name="Column label" xfId="268"/>
    <cellStyle name="Column label (left aligned)" xfId="269"/>
    <cellStyle name="Column label (no wrap)" xfId="270"/>
    <cellStyle name="Column label (not bold)" xfId="271"/>
    <cellStyle name="Comma" xfId="320" builtinId="3"/>
    <cellStyle name="Comma 10" xfId="97"/>
    <cellStyle name="Comma 10 2" xfId="638"/>
    <cellStyle name="Comma 10 3" xfId="639"/>
    <cellStyle name="Comma 11" xfId="98"/>
    <cellStyle name="Comma 11 2" xfId="640"/>
    <cellStyle name="Comma 12" xfId="257"/>
    <cellStyle name="Comma 13" xfId="259"/>
    <cellStyle name="Comma 13 2" xfId="641"/>
    <cellStyle name="Comma 13 2 2" xfId="642"/>
    <cellStyle name="Comma 13 2 2 2" xfId="643"/>
    <cellStyle name="Comma 13 2 3" xfId="644"/>
    <cellStyle name="Comma 13 2 4" xfId="645"/>
    <cellStyle name="Comma 13 2 5" xfId="646"/>
    <cellStyle name="Comma 13 2 6" xfId="647"/>
    <cellStyle name="Comma 13 3" xfId="648"/>
    <cellStyle name="Comma 13 3 2" xfId="649"/>
    <cellStyle name="Comma 13 4" xfId="650"/>
    <cellStyle name="Comma 13 5" xfId="651"/>
    <cellStyle name="Comma 13 6" xfId="652"/>
    <cellStyle name="Comma 14" xfId="261"/>
    <cellStyle name="Comma 15" xfId="263"/>
    <cellStyle name="Comma 16" xfId="265"/>
    <cellStyle name="Comma 17" xfId="314"/>
    <cellStyle name="Comma 18" xfId="317"/>
    <cellStyle name="Comma 19" xfId="2"/>
    <cellStyle name="Comma 2" xfId="99"/>
    <cellStyle name="Comma 2 2" xfId="100"/>
    <cellStyle name="Comma 2 3" xfId="653"/>
    <cellStyle name="Comma 2 4" xfId="654"/>
    <cellStyle name="Comma 2 7" xfId="655"/>
    <cellStyle name="Comma 20" xfId="656"/>
    <cellStyle name="Comma 21" xfId="657"/>
    <cellStyle name="Comma 22" xfId="658"/>
    <cellStyle name="Comma 23" xfId="659"/>
    <cellStyle name="Comma 24" xfId="660"/>
    <cellStyle name="Comma 25" xfId="661"/>
    <cellStyle name="Comma 26" xfId="662"/>
    <cellStyle name="Comma 27" xfId="663"/>
    <cellStyle name="Comma 28" xfId="664"/>
    <cellStyle name="Comma 29" xfId="665"/>
    <cellStyle name="Comma 3" xfId="101"/>
    <cellStyle name="Comma 3 2" xfId="102"/>
    <cellStyle name="Comma 3 2 2" xfId="666"/>
    <cellStyle name="Comma 3 2 3" xfId="667"/>
    <cellStyle name="Comma 3 3" xfId="668"/>
    <cellStyle name="Comma 3 3 2" xfId="669"/>
    <cellStyle name="Comma 3 4" xfId="670"/>
    <cellStyle name="Comma 3 5" xfId="671"/>
    <cellStyle name="Comma 3 6" xfId="672"/>
    <cellStyle name="Comma 30" xfId="673"/>
    <cellStyle name="Comma 31" xfId="674"/>
    <cellStyle name="Comma 32" xfId="675"/>
    <cellStyle name="Comma 33" xfId="676"/>
    <cellStyle name="Comma 34" xfId="677"/>
    <cellStyle name="Comma 35" xfId="678"/>
    <cellStyle name="Comma 36" xfId="679"/>
    <cellStyle name="Comma 37" xfId="680"/>
    <cellStyle name="Comma 38" xfId="681"/>
    <cellStyle name="Comma 39" xfId="682"/>
    <cellStyle name="Comma 4" xfId="103"/>
    <cellStyle name="Comma 4 2" xfId="683"/>
    <cellStyle name="Comma 4 3" xfId="684"/>
    <cellStyle name="Comma 4 4" xfId="685"/>
    <cellStyle name="Comma 40" xfId="686"/>
    <cellStyle name="Comma 41" xfId="687"/>
    <cellStyle name="Comma 42" xfId="688"/>
    <cellStyle name="Comma 43" xfId="689"/>
    <cellStyle name="Comma 44" xfId="690"/>
    <cellStyle name="Comma 45" xfId="691"/>
    <cellStyle name="Comma 46" xfId="692"/>
    <cellStyle name="Comma 47" xfId="693"/>
    <cellStyle name="Comma 48" xfId="694"/>
    <cellStyle name="Comma 49" xfId="695"/>
    <cellStyle name="Comma 5" xfId="104"/>
    <cellStyle name="Comma 5 2" xfId="105"/>
    <cellStyle name="Comma 5 2 2" xfId="696"/>
    <cellStyle name="Comma 5 2 3" xfId="697"/>
    <cellStyle name="Comma 5 3" xfId="698"/>
    <cellStyle name="Comma 5 4" xfId="699"/>
    <cellStyle name="Comma 5 5" xfId="700"/>
    <cellStyle name="Comma 50" xfId="701"/>
    <cellStyle name="Comma 51" xfId="702"/>
    <cellStyle name="Comma 52" xfId="703"/>
    <cellStyle name="Comma 53" xfId="704"/>
    <cellStyle name="Comma 54" xfId="705"/>
    <cellStyle name="Comma 55" xfId="706"/>
    <cellStyle name="Comma 6" xfId="106"/>
    <cellStyle name="Comma 6 2" xfId="707"/>
    <cellStyle name="Comma 6 3" xfId="708"/>
    <cellStyle name="Comma 6 4" xfId="709"/>
    <cellStyle name="Comma 7" xfId="107"/>
    <cellStyle name="Comma 7 2" xfId="710"/>
    <cellStyle name="Comma 7 3" xfId="711"/>
    <cellStyle name="Comma 7 4" xfId="712"/>
    <cellStyle name="Comma 8" xfId="108"/>
    <cellStyle name="Comma 8 2" xfId="713"/>
    <cellStyle name="Comma 8 3" xfId="714"/>
    <cellStyle name="Comma 8 4" xfId="715"/>
    <cellStyle name="Comma 9" xfId="109"/>
    <cellStyle name="Comma 9 2" xfId="716"/>
    <cellStyle name="Comma 9 3" xfId="717"/>
    <cellStyle name="Comma 9 4" xfId="718"/>
    <cellStyle name="Comma(0)" xfId="110"/>
    <cellStyle name="comma(1)" xfId="111"/>
    <cellStyle name="Comma(3)" xfId="112"/>
    <cellStyle name="Comma[0]" xfId="113"/>
    <cellStyle name="Comma[1]" xfId="114"/>
    <cellStyle name="Comma0" xfId="115"/>
    <cellStyle name="Currency (2dp)" xfId="272"/>
    <cellStyle name="Currency 2" xfId="719"/>
    <cellStyle name="Currency 3" xfId="720"/>
    <cellStyle name="Currency Dollar" xfId="273"/>
    <cellStyle name="Currency Dollar (2dp)" xfId="274"/>
    <cellStyle name="Currency EUR" xfId="275"/>
    <cellStyle name="Currency EUR (2dp)" xfId="276"/>
    <cellStyle name="Currency Euro" xfId="277"/>
    <cellStyle name="Currency Euro (2dp)" xfId="278"/>
    <cellStyle name="Currency GBP" xfId="279"/>
    <cellStyle name="Currency GBP (2dp)" xfId="280"/>
    <cellStyle name="Currency Pound" xfId="281"/>
    <cellStyle name="Currency Pound (2dp)" xfId="282"/>
    <cellStyle name="Currency USD" xfId="283"/>
    <cellStyle name="Currency USD (2dp)" xfId="284"/>
    <cellStyle name="Currency0" xfId="116"/>
    <cellStyle name="Date" xfId="117"/>
    <cellStyle name="Date (Month)" xfId="285"/>
    <cellStyle name="Date (Year)" xfId="286"/>
    <cellStyle name="données" xfId="118"/>
    <cellStyle name="donnéesbord" xfId="119"/>
    <cellStyle name="Explanatory Text 2" xfId="120"/>
    <cellStyle name="Explanatory Text 2 2" xfId="721"/>
    <cellStyle name="Explanatory Text 2 3" xfId="722"/>
    <cellStyle name="Explanatory Text 2 4" xfId="723"/>
    <cellStyle name="Explanatory Text 3" xfId="121"/>
    <cellStyle name="Explanatory Text 3 2" xfId="724"/>
    <cellStyle name="Explanatory Text 4" xfId="725"/>
    <cellStyle name="Explanatory Text 5" xfId="726"/>
    <cellStyle name="Explanatory Text 6" xfId="727"/>
    <cellStyle name="Explanatory Text 7" xfId="728"/>
    <cellStyle name="Explanatory Text 8" xfId="729"/>
    <cellStyle name="Explanatory Text 9" xfId="730"/>
    <cellStyle name="Ezres [0]_demo" xfId="122"/>
    <cellStyle name="Ezres_demo" xfId="123"/>
    <cellStyle name="Fixed" xfId="124"/>
    <cellStyle name="Followed Hyperlink 2" xfId="125"/>
    <cellStyle name="Followed Hyperlink 2 2" xfId="731"/>
    <cellStyle name="Good 2" xfId="126"/>
    <cellStyle name="Good 2 2" xfId="732"/>
    <cellStyle name="Good 2 3" xfId="733"/>
    <cellStyle name="Good 2 4" xfId="734"/>
    <cellStyle name="Good 3" xfId="127"/>
    <cellStyle name="Good 3 2" xfId="735"/>
    <cellStyle name="Good 4" xfId="736"/>
    <cellStyle name="Good 5" xfId="737"/>
    <cellStyle name="Good 6" xfId="738"/>
    <cellStyle name="Good 7" xfId="739"/>
    <cellStyle name="Good 8" xfId="740"/>
    <cellStyle name="Good 9" xfId="741"/>
    <cellStyle name="H0" xfId="287"/>
    <cellStyle name="H1" xfId="128"/>
    <cellStyle name="H2" xfId="129"/>
    <cellStyle name="H3" xfId="130"/>
    <cellStyle name="H4" xfId="131"/>
    <cellStyle name="H5" xfId="132"/>
    <cellStyle name="Heading 1 2" xfId="133"/>
    <cellStyle name="Heading 1 2 2" xfId="742"/>
    <cellStyle name="Heading 1 2 3" xfId="743"/>
    <cellStyle name="Heading 1 2 4" xfId="744"/>
    <cellStyle name="Heading 1 2_10-WRD_charts_v1" xfId="745"/>
    <cellStyle name="Heading 1 3" xfId="134"/>
    <cellStyle name="Heading 1 3 2" xfId="746"/>
    <cellStyle name="Heading 1 4" xfId="747"/>
    <cellStyle name="Heading 1 5" xfId="748"/>
    <cellStyle name="Heading 1 6" xfId="749"/>
    <cellStyle name="Heading 1 7" xfId="750"/>
    <cellStyle name="Heading 1 8" xfId="751"/>
    <cellStyle name="Heading 1 9" xfId="752"/>
    <cellStyle name="Heading 2 2" xfId="135"/>
    <cellStyle name="Heading 2 2 2" xfId="753"/>
    <cellStyle name="Heading 2 2 3" xfId="754"/>
    <cellStyle name="Heading 2 2 4" xfId="755"/>
    <cellStyle name="Heading 2 2_10-WRD_charts_v1" xfId="756"/>
    <cellStyle name="Heading 2 3" xfId="136"/>
    <cellStyle name="Heading 2 3 2" xfId="757"/>
    <cellStyle name="Heading 2 4" xfId="758"/>
    <cellStyle name="Heading 2 5" xfId="759"/>
    <cellStyle name="Heading 2 6" xfId="760"/>
    <cellStyle name="Heading 2 7" xfId="761"/>
    <cellStyle name="Heading 2 8" xfId="762"/>
    <cellStyle name="Heading 2 9" xfId="763"/>
    <cellStyle name="Heading 3 2" xfId="137"/>
    <cellStyle name="Heading 3 2 2" xfId="764"/>
    <cellStyle name="Heading 3 2 3" xfId="765"/>
    <cellStyle name="Heading 3 2 4" xfId="766"/>
    <cellStyle name="Heading 3 2_10-WRD_charts_v1" xfId="767"/>
    <cellStyle name="Heading 3 3" xfId="138"/>
    <cellStyle name="Heading 3 3 2" xfId="768"/>
    <cellStyle name="Heading 3 4" xfId="769"/>
    <cellStyle name="Heading 3 5" xfId="770"/>
    <cellStyle name="Heading 3 6" xfId="771"/>
    <cellStyle name="Heading 3 7" xfId="772"/>
    <cellStyle name="Heading 3 8" xfId="773"/>
    <cellStyle name="Heading 3 9" xfId="774"/>
    <cellStyle name="Heading 4 2" xfId="139"/>
    <cellStyle name="Heading 4 2 2" xfId="775"/>
    <cellStyle name="Heading 4 2 3" xfId="776"/>
    <cellStyle name="Heading 4 2 4" xfId="777"/>
    <cellStyle name="Heading 4 3" xfId="140"/>
    <cellStyle name="Heading 4 3 2" xfId="778"/>
    <cellStyle name="Heading 4 4" xfId="779"/>
    <cellStyle name="Heading 4 5" xfId="780"/>
    <cellStyle name="Heading 4 6" xfId="781"/>
    <cellStyle name="Heading 4 7" xfId="782"/>
    <cellStyle name="Heading 4 8" xfId="783"/>
    <cellStyle name="Heading 4 9" xfId="784"/>
    <cellStyle name="Highlight" xfId="288"/>
    <cellStyle name="Hyperlink" xfId="319" builtinId="8"/>
    <cellStyle name="Hyperlink 2" xfId="141"/>
    <cellStyle name="Hyperlink 2 2" xfId="289"/>
    <cellStyle name="Hyperlink 3" xfId="142"/>
    <cellStyle name="Hyperlink 3 2" xfId="785"/>
    <cellStyle name="Hyperlink 4" xfId="143"/>
    <cellStyle name="Hyperlink 4 2" xfId="786"/>
    <cellStyle name="Hyperlink 5" xfId="144"/>
    <cellStyle name="Hyperlink 5 2" xfId="787"/>
    <cellStyle name="Hyperlink 6" xfId="321"/>
    <cellStyle name="Îáű÷íűé_ÂŰŐÎÄ" xfId="788"/>
    <cellStyle name="Input 2" xfId="145"/>
    <cellStyle name="Input 2 2" xfId="789"/>
    <cellStyle name="Input 2 3" xfId="790"/>
    <cellStyle name="Input 2 4" xfId="791"/>
    <cellStyle name="Input 2_10-WRD_charts_v1" xfId="792"/>
    <cellStyle name="Input 3" xfId="146"/>
    <cellStyle name="Input 3 2" xfId="793"/>
    <cellStyle name="Input 4" xfId="794"/>
    <cellStyle name="Input 5" xfId="795"/>
    <cellStyle name="Input 6" xfId="796"/>
    <cellStyle name="Input 7" xfId="797"/>
    <cellStyle name="Input 8" xfId="798"/>
    <cellStyle name="Input 9" xfId="799"/>
    <cellStyle name="Input calculation" xfId="290"/>
    <cellStyle name="Input data" xfId="291"/>
    <cellStyle name="Input estimate" xfId="292"/>
    <cellStyle name="Input link" xfId="293"/>
    <cellStyle name="Input link (different workbook)" xfId="294"/>
    <cellStyle name="Input parameter" xfId="295"/>
    <cellStyle name="Linked Cell 2" xfId="147"/>
    <cellStyle name="Linked Cell 2 2" xfId="800"/>
    <cellStyle name="Linked Cell 2 3" xfId="801"/>
    <cellStyle name="Linked Cell 2 4" xfId="802"/>
    <cellStyle name="Linked Cell 2_10-WRD_charts_v1" xfId="803"/>
    <cellStyle name="Linked Cell 3" xfId="148"/>
    <cellStyle name="Linked Cell 3 2" xfId="804"/>
    <cellStyle name="Linked Cell 4" xfId="805"/>
    <cellStyle name="Linked Cell 5" xfId="806"/>
    <cellStyle name="Linked Cell 6" xfId="807"/>
    <cellStyle name="Linked Cell 7" xfId="808"/>
    <cellStyle name="Linked Cell 8" xfId="809"/>
    <cellStyle name="Linked Cell 9" xfId="810"/>
    <cellStyle name="Millares_Hoja1" xfId="811"/>
    <cellStyle name="Name" xfId="296"/>
    <cellStyle name="Neutral 2" xfId="149"/>
    <cellStyle name="Neutral 2 2" xfId="812"/>
    <cellStyle name="Neutral 2 3" xfId="813"/>
    <cellStyle name="Neutral 2 4" xfId="814"/>
    <cellStyle name="Neutral 3" xfId="150"/>
    <cellStyle name="Neutral 3 2" xfId="815"/>
    <cellStyle name="Neutral 4" xfId="816"/>
    <cellStyle name="Neutral 5" xfId="817"/>
    <cellStyle name="Neutral 6" xfId="818"/>
    <cellStyle name="Neutral 7" xfId="819"/>
    <cellStyle name="Neutral 8" xfId="820"/>
    <cellStyle name="Neutral 9" xfId="821"/>
    <cellStyle name="Normal" xfId="0" builtinId="0"/>
    <cellStyle name="Normal 10" xfId="151"/>
    <cellStyle name="Normal 10 2" xfId="152"/>
    <cellStyle name="Normal 10 2 2" xfId="822"/>
    <cellStyle name="Normal 10 2 3" xfId="823"/>
    <cellStyle name="Normal 10 3" xfId="824"/>
    <cellStyle name="Normal 10 4" xfId="825"/>
    <cellStyle name="Normal 10 5" xfId="826"/>
    <cellStyle name="Normal 11" xfId="153"/>
    <cellStyle name="Normal 11 2" xfId="827"/>
    <cellStyle name="Normal 11 3" xfId="828"/>
    <cellStyle name="Normal 11 4" xfId="829"/>
    <cellStyle name="Normal 12" xfId="154"/>
    <cellStyle name="Normal 12 2" xfId="830"/>
    <cellStyle name="Normal 12 3" xfId="831"/>
    <cellStyle name="Normal 12 4" xfId="832"/>
    <cellStyle name="Normal 13" xfId="155"/>
    <cellStyle name="Normal 13 2" xfId="833"/>
    <cellStyle name="Normal 13 2 2" xfId="834"/>
    <cellStyle name="Normal 13 3" xfId="835"/>
    <cellStyle name="Normal 13 4" xfId="836"/>
    <cellStyle name="Normal 14" xfId="156"/>
    <cellStyle name="Normal 14 2" xfId="837"/>
    <cellStyle name="Normal 14 3" xfId="838"/>
    <cellStyle name="Normal 14 4" xfId="839"/>
    <cellStyle name="Normal 15" xfId="157"/>
    <cellStyle name="Normal 15 2" xfId="158"/>
    <cellStyle name="Normal 15 2 2" xfId="840"/>
    <cellStyle name="Normal 15 2 3" xfId="841"/>
    <cellStyle name="Normal 15 3" xfId="842"/>
    <cellStyle name="Normal 15 4" xfId="843"/>
    <cellStyle name="Normal 15 5" xfId="844"/>
    <cellStyle name="Normal 16" xfId="159"/>
    <cellStyle name="Normal 16 2" xfId="160"/>
    <cellStyle name="Normal 16 2 2" xfId="845"/>
    <cellStyle name="Normal 16 2 3" xfId="846"/>
    <cellStyle name="Normal 16 2 4" xfId="847"/>
    <cellStyle name="Normal 16 3" xfId="848"/>
    <cellStyle name="Normal 16 4" xfId="849"/>
    <cellStyle name="Normal 16 5" xfId="850"/>
    <cellStyle name="Normal 17" xfId="161"/>
    <cellStyle name="Normal 17 2" xfId="162"/>
    <cellStyle name="Normal 17 2 2" xfId="851"/>
    <cellStyle name="Normal 17 2 3" xfId="852"/>
    <cellStyle name="Normal 17 3" xfId="853"/>
    <cellStyle name="Normal 17 4" xfId="854"/>
    <cellStyle name="Normal 17 5" xfId="855"/>
    <cellStyle name="Normal 18" xfId="163"/>
    <cellStyle name="Normal 18 2" xfId="856"/>
    <cellStyle name="Normal 18 3" xfId="857"/>
    <cellStyle name="Normal 18 4" xfId="858"/>
    <cellStyle name="Normal 19" xfId="164"/>
    <cellStyle name="Normal 19 2" xfId="859"/>
    <cellStyle name="Normal 19 3" xfId="860"/>
    <cellStyle name="Normal 19 4" xfId="861"/>
    <cellStyle name="Normal 2" xfId="165"/>
    <cellStyle name="Normal 2 10" xfId="862"/>
    <cellStyle name="Normal 2 11" xfId="863"/>
    <cellStyle name="Normal 2 12" xfId="864"/>
    <cellStyle name="Normal 2 2" xfId="166"/>
    <cellStyle name="Normal 2 2 2" xfId="167"/>
    <cellStyle name="Normal 2 2 2 2" xfId="865"/>
    <cellStyle name="Normal 2 2 2 2 2" xfId="866"/>
    <cellStyle name="Normal 2 2 2 2 3" xfId="867"/>
    <cellStyle name="Normal 2 2 2 3" xfId="868"/>
    <cellStyle name="Normal 2 2 2_10-WRD_charts_v1" xfId="869"/>
    <cellStyle name="Normal 2 2 3" xfId="168"/>
    <cellStyle name="Normal 2 2 4" xfId="870"/>
    <cellStyle name="Normal 2 2 5" xfId="871"/>
    <cellStyle name="Normal 2 2 6" xfId="872"/>
    <cellStyle name="Normal 2 2 7" xfId="873"/>
    <cellStyle name="Normal 2 3" xfId="169"/>
    <cellStyle name="Normal 2 3 2" xfId="170"/>
    <cellStyle name="Normal 2 3 2 2" xfId="297"/>
    <cellStyle name="Normal 2 3 3" xfId="171"/>
    <cellStyle name="Normal 2 4" xfId="172"/>
    <cellStyle name="Normal 2 4 2" xfId="874"/>
    <cellStyle name="Normal 2 5" xfId="173"/>
    <cellStyle name="Normal 2 5 2" xfId="875"/>
    <cellStyle name="Normal 2 5 3" xfId="876"/>
    <cellStyle name="Normal 2 5_10-WRD_charts_v1" xfId="877"/>
    <cellStyle name="Normal 2 6" xfId="258"/>
    <cellStyle name="Normal 2 7" xfId="878"/>
    <cellStyle name="Normal 2 8" xfId="879"/>
    <cellStyle name="Normal 2 9" xfId="880"/>
    <cellStyle name="Normal 20" xfId="174"/>
    <cellStyle name="Normal 20 2" xfId="881"/>
    <cellStyle name="Normal 20 2 2" xfId="882"/>
    <cellStyle name="Normal 20 3" xfId="883"/>
    <cellStyle name="Normal 20 4" xfId="884"/>
    <cellStyle name="Normal 20_Copy of Copy of 8 TAB 34 OFW Country &amp; by Type of Worker_ may 2013_r3" xfId="885"/>
    <cellStyle name="Normal 21" xfId="175"/>
    <cellStyle name="Normal 21 2" xfId="886"/>
    <cellStyle name="Normal 21 3" xfId="887"/>
    <cellStyle name="Normal 21 4" xfId="888"/>
    <cellStyle name="Normal 22" xfId="176"/>
    <cellStyle name="Normal 22 2" xfId="889"/>
    <cellStyle name="Normal 22 3" xfId="890"/>
    <cellStyle name="Normal 22 4" xfId="891"/>
    <cellStyle name="Normal 23" xfId="177"/>
    <cellStyle name="Normal 23 2" xfId="892"/>
    <cellStyle name="Normal 23 2 2" xfId="893"/>
    <cellStyle name="Normal 23 3" xfId="894"/>
    <cellStyle name="Normal 23 4" xfId="895"/>
    <cellStyle name="Normal 23_Copy of Copy of 8 TAB 34 OFW Country &amp; by Type of Worker_ may 2013_r3" xfId="896"/>
    <cellStyle name="Normal 24" xfId="178"/>
    <cellStyle name="Normal 24 2" xfId="897"/>
    <cellStyle name="Normal 24 3" xfId="898"/>
    <cellStyle name="Normal 25" xfId="179"/>
    <cellStyle name="Normal 25 2" xfId="899"/>
    <cellStyle name="Normal 25 3" xfId="900"/>
    <cellStyle name="Normal 25 4" xfId="901"/>
    <cellStyle name="Normal 26" xfId="180"/>
    <cellStyle name="Normal 26 2" xfId="902"/>
    <cellStyle name="Normal 26 2 2" xfId="903"/>
    <cellStyle name="Normal 26 3" xfId="904"/>
    <cellStyle name="Normal 26 4" xfId="905"/>
    <cellStyle name="Normal 26_Copy of Copy of 8 TAB 34 OFW Country &amp; by Type of Worker_ may 2013_r3" xfId="906"/>
    <cellStyle name="Normal 27" xfId="181"/>
    <cellStyle name="Normal 27 2" xfId="907"/>
    <cellStyle name="Normal 27 3" xfId="908"/>
    <cellStyle name="Normal 27 4" xfId="909"/>
    <cellStyle name="Normal 28" xfId="182"/>
    <cellStyle name="Normal 28 2" xfId="910"/>
    <cellStyle name="Normal 28 3" xfId="911"/>
    <cellStyle name="Normal 28 4" xfId="912"/>
    <cellStyle name="Normal 29" xfId="183"/>
    <cellStyle name="Normal 29 2" xfId="913"/>
    <cellStyle name="Normal 29 2 2" xfId="914"/>
    <cellStyle name="Normal 29 3" xfId="915"/>
    <cellStyle name="Normal 29 4" xfId="916"/>
    <cellStyle name="Normal 29_Copy of Copy of 8 TAB 34 OFW Country &amp; by Type of Worker_ may 2013_r3" xfId="917"/>
    <cellStyle name="Normal 3" xfId="184"/>
    <cellStyle name="Normal 3 2" xfId="185"/>
    <cellStyle name="Normal 3 3" xfId="186"/>
    <cellStyle name="Normal 3 4" xfId="918"/>
    <cellStyle name="Normal 3 5" xfId="919"/>
    <cellStyle name="Normal 3 6" xfId="920"/>
    <cellStyle name="Normal 3 7" xfId="921"/>
    <cellStyle name="Normal 3 8" xfId="922"/>
    <cellStyle name="Normal 3_10-WRD_charts_v1" xfId="923"/>
    <cellStyle name="Normal 30" xfId="187"/>
    <cellStyle name="Normal 30 2" xfId="924"/>
    <cellStyle name="Normal 30 3" xfId="925"/>
    <cellStyle name="Normal 30 4" xfId="926"/>
    <cellStyle name="Normal 31" xfId="188"/>
    <cellStyle name="Normal 31 2" xfId="927"/>
    <cellStyle name="Normal 31 3" xfId="928"/>
    <cellStyle name="Normal 31 4" xfId="929"/>
    <cellStyle name="Normal 31 5" xfId="930"/>
    <cellStyle name="Normal 32" xfId="189"/>
    <cellStyle name="Normal 32 2" xfId="931"/>
    <cellStyle name="Normal 32 2 2" xfId="932"/>
    <cellStyle name="Normal 32 3" xfId="933"/>
    <cellStyle name="Normal 32 4" xfId="934"/>
    <cellStyle name="Normal 32_Copy of Copy of 8 TAB 34 OFW Country &amp; by Type of Worker_ may 2013_r3" xfId="935"/>
    <cellStyle name="Normal 33" xfId="190"/>
    <cellStyle name="Normal 33 2" xfId="936"/>
    <cellStyle name="Normal 33 3" xfId="937"/>
    <cellStyle name="Normal 34" xfId="191"/>
    <cellStyle name="Normal 34 2" xfId="938"/>
    <cellStyle name="Normal 35" xfId="192"/>
    <cellStyle name="Normal 35 2" xfId="939"/>
    <cellStyle name="Normal 35 3" xfId="940"/>
    <cellStyle name="Normal 35 4" xfId="941"/>
    <cellStyle name="Normal 36" xfId="193"/>
    <cellStyle name="Normal 36 2" xfId="194"/>
    <cellStyle name="Normal 36 3" xfId="942"/>
    <cellStyle name="Normal 36 4" xfId="943"/>
    <cellStyle name="Normal 36 5" xfId="944"/>
    <cellStyle name="Normal 37" xfId="195"/>
    <cellStyle name="Normal 37 2" xfId="945"/>
    <cellStyle name="Normal 37 3" xfId="946"/>
    <cellStyle name="Normal 37 4" xfId="947"/>
    <cellStyle name="Normal 38" xfId="196"/>
    <cellStyle name="Normal 38 2" xfId="948"/>
    <cellStyle name="Normal 39" xfId="197"/>
    <cellStyle name="Normal 39 2" xfId="949"/>
    <cellStyle name="Normal 39 3" xfId="950"/>
    <cellStyle name="Normal 4" xfId="198"/>
    <cellStyle name="Normal 4 2" xfId="199"/>
    <cellStyle name="Normal 4 2 2" xfId="951"/>
    <cellStyle name="Normal 4 2 3" xfId="952"/>
    <cellStyle name="Normal 4 3" xfId="953"/>
    <cellStyle name="Normal 4 4" xfId="954"/>
    <cellStyle name="Normal 4 5" xfId="955"/>
    <cellStyle name="Normal 40" xfId="200"/>
    <cellStyle name="Normal 40 2" xfId="956"/>
    <cellStyle name="Normal 40 3" xfId="957"/>
    <cellStyle name="Normal 40 4" xfId="958"/>
    <cellStyle name="Normal 41" xfId="256"/>
    <cellStyle name="Normal 41 2" xfId="959"/>
    <cellStyle name="Normal 41 3" xfId="960"/>
    <cellStyle name="Normal 41_Copy of Copy of 8 TAB 34 OFW Country &amp; by Type of Worker_ may 2013_r3" xfId="961"/>
    <cellStyle name="Normal 42" xfId="260"/>
    <cellStyle name="Normal 42 2" xfId="962"/>
    <cellStyle name="Normal 43" xfId="262"/>
    <cellStyle name="Normal 43 2" xfId="963"/>
    <cellStyle name="Normal 44" xfId="264"/>
    <cellStyle name="Normal 44 2" xfId="964"/>
    <cellStyle name="Normal 45" xfId="266"/>
    <cellStyle name="Normal 45 2" xfId="965"/>
    <cellStyle name="Normal 46" xfId="316"/>
    <cellStyle name="Normal 46 2" xfId="966"/>
    <cellStyle name="Normal 47" xfId="1"/>
    <cellStyle name="Normal 48" xfId="967"/>
    <cellStyle name="Normal 48 2" xfId="968"/>
    <cellStyle name="Normal 49" xfId="969"/>
    <cellStyle name="Normal 5" xfId="201"/>
    <cellStyle name="Normal 5 2" xfId="202"/>
    <cellStyle name="Normal 5 3" xfId="203"/>
    <cellStyle name="Normal 5 3 2" xfId="970"/>
    <cellStyle name="Normal 5 4" xfId="971"/>
    <cellStyle name="Normal 50" xfId="972"/>
    <cellStyle name="Normal 51" xfId="973"/>
    <cellStyle name="Normal 52" xfId="974"/>
    <cellStyle name="Normal 53" xfId="975"/>
    <cellStyle name="Normal 54" xfId="976"/>
    <cellStyle name="Normal 55" xfId="977"/>
    <cellStyle name="Normal 56" xfId="978"/>
    <cellStyle name="Normal 57" xfId="979"/>
    <cellStyle name="Normal 58" xfId="980"/>
    <cellStyle name="Normal 59" xfId="981"/>
    <cellStyle name="Normal 6" xfId="204"/>
    <cellStyle name="Normal 6 2" xfId="205"/>
    <cellStyle name="Normal 6 2 2" xfId="982"/>
    <cellStyle name="Normal 6 3" xfId="206"/>
    <cellStyle name="Normal 6 3 2" xfId="983"/>
    <cellStyle name="Normal 6 3 3" xfId="984"/>
    <cellStyle name="Normal 6 4" xfId="985"/>
    <cellStyle name="Normal 6 5" xfId="986"/>
    <cellStyle name="Normal 6 6" xfId="987"/>
    <cellStyle name="Normal 60" xfId="988"/>
    <cellStyle name="Normal 61" xfId="989"/>
    <cellStyle name="Normal 62" xfId="990"/>
    <cellStyle name="Normal 63" xfId="991"/>
    <cellStyle name="Normal 64" xfId="992"/>
    <cellStyle name="Normal 65" xfId="993"/>
    <cellStyle name="Normal 66" xfId="994"/>
    <cellStyle name="Normal 67" xfId="995"/>
    <cellStyle name="Normal 68" xfId="996"/>
    <cellStyle name="Normal 69" xfId="997"/>
    <cellStyle name="Normal 7" xfId="207"/>
    <cellStyle name="Normal 7 2" xfId="208"/>
    <cellStyle name="Normal 7 2 2" xfId="998"/>
    <cellStyle name="Normal 7 2 3" xfId="999"/>
    <cellStyle name="Normal 7 3" xfId="1000"/>
    <cellStyle name="Normal 7 4" xfId="1001"/>
    <cellStyle name="Normal 7 5" xfId="1002"/>
    <cellStyle name="Normal 70" xfId="1003"/>
    <cellStyle name="Normal 71" xfId="1004"/>
    <cellStyle name="Normal 72" xfId="1005"/>
    <cellStyle name="Normal 73" xfId="1006"/>
    <cellStyle name="Normal 74" xfId="1007"/>
    <cellStyle name="Normal 75" xfId="1008"/>
    <cellStyle name="Normal 76" xfId="1009"/>
    <cellStyle name="Normal 77" xfId="1010"/>
    <cellStyle name="Normal 78" xfId="1011"/>
    <cellStyle name="Normal 79" xfId="1012"/>
    <cellStyle name="Normal 8" xfId="209"/>
    <cellStyle name="Normal 8 2" xfId="210"/>
    <cellStyle name="Normal 8 3" xfId="1013"/>
    <cellStyle name="Normal 8 4" xfId="1014"/>
    <cellStyle name="Normal 8 5" xfId="1015"/>
    <cellStyle name="Normal 80" xfId="1016"/>
    <cellStyle name="Normal 81" xfId="1017"/>
    <cellStyle name="Normal 82" xfId="1018"/>
    <cellStyle name="Normal 83" xfId="1019"/>
    <cellStyle name="Normal 84" xfId="1020"/>
    <cellStyle name="Normal 85" xfId="1021"/>
    <cellStyle name="Normal 86" xfId="1022"/>
    <cellStyle name="Normal 87" xfId="1023"/>
    <cellStyle name="Normal 88" xfId="1024"/>
    <cellStyle name="Normal 89" xfId="322"/>
    <cellStyle name="Normal 9" xfId="211"/>
    <cellStyle name="Normal 9 2" xfId="1025"/>
    <cellStyle name="Normal 9 3" xfId="1026"/>
    <cellStyle name="Normal 9 4" xfId="1027"/>
    <cellStyle name="Normal 90" xfId="1124"/>
    <cellStyle name="Normál_B17" xfId="212"/>
    <cellStyle name="Normal-droit" xfId="213"/>
    <cellStyle name="normální 2" xfId="1028"/>
    <cellStyle name="normální 2 2" xfId="1029"/>
    <cellStyle name="normální_povolenikpopbytudlezemipuvodu942000" xfId="1030"/>
    <cellStyle name="Note 2" xfId="214"/>
    <cellStyle name="Note 2 2" xfId="1031"/>
    <cellStyle name="Note 2 3" xfId="1032"/>
    <cellStyle name="Note 2 4" xfId="1033"/>
    <cellStyle name="Note 2_10-WRD_charts_v1" xfId="1034"/>
    <cellStyle name="Note 3" xfId="215"/>
    <cellStyle name="Note 3 2" xfId="1035"/>
    <cellStyle name="Note 3 3" xfId="1036"/>
    <cellStyle name="Note 4" xfId="1037"/>
    <cellStyle name="Note 5" xfId="1038"/>
    <cellStyle name="Note 6" xfId="1039"/>
    <cellStyle name="Note 7" xfId="1040"/>
    <cellStyle name="Note 8" xfId="1041"/>
    <cellStyle name="Note 9" xfId="1042"/>
    <cellStyle name="notes" xfId="216"/>
    <cellStyle name="Number" xfId="298"/>
    <cellStyle name="Number (2dp)" xfId="299"/>
    <cellStyle name="Output 2" xfId="217"/>
    <cellStyle name="Output 2 2" xfId="1043"/>
    <cellStyle name="Output 2 3" xfId="1044"/>
    <cellStyle name="Output 2 4" xfId="1045"/>
    <cellStyle name="Output 2_10-WRD_charts_v1" xfId="1046"/>
    <cellStyle name="Output 3" xfId="218"/>
    <cellStyle name="Output 3 2" xfId="1047"/>
    <cellStyle name="Output 4" xfId="1048"/>
    <cellStyle name="Output 5" xfId="1049"/>
    <cellStyle name="Output 6" xfId="1050"/>
    <cellStyle name="Output 7" xfId="1051"/>
    <cellStyle name="Output 8" xfId="1052"/>
    <cellStyle name="Output 9" xfId="1053"/>
    <cellStyle name="Pénznem [0]_demo" xfId="219"/>
    <cellStyle name="Pénznem_demo" xfId="220"/>
    <cellStyle name="Percent" xfId="318" builtinId="5"/>
    <cellStyle name="Percent 10" xfId="221"/>
    <cellStyle name="Percent 10 2" xfId="222"/>
    <cellStyle name="Percent 10 2 2" xfId="1054"/>
    <cellStyle name="Percent 10 2 3" xfId="1055"/>
    <cellStyle name="Percent 10 3" xfId="1056"/>
    <cellStyle name="Percent 10 4" xfId="1057"/>
    <cellStyle name="Percent 11" xfId="223"/>
    <cellStyle name="Percent 11 2" xfId="1058"/>
    <cellStyle name="Percent 11 3" xfId="1059"/>
    <cellStyle name="Percent 12" xfId="224"/>
    <cellStyle name="Percent 12 2" xfId="1060"/>
    <cellStyle name="Percent 12 3" xfId="1061"/>
    <cellStyle name="Percent 13" xfId="225"/>
    <cellStyle name="Percent 13 2" xfId="1062"/>
    <cellStyle name="Percent 13 3" xfId="1063"/>
    <cellStyle name="Percent 14" xfId="226"/>
    <cellStyle name="Percent 14 2" xfId="1064"/>
    <cellStyle name="Percent 14 3" xfId="1065"/>
    <cellStyle name="Percent 15" xfId="227"/>
    <cellStyle name="Percent 15 2" xfId="1066"/>
    <cellStyle name="Percent 15 3" xfId="1067"/>
    <cellStyle name="Percent 16" xfId="228"/>
    <cellStyle name="Percent 16 2" xfId="229"/>
    <cellStyle name="Percent 16 3" xfId="1068"/>
    <cellStyle name="Percent 16 4" xfId="1069"/>
    <cellStyle name="Percent 17" xfId="230"/>
    <cellStyle name="Percent 17 2" xfId="1070"/>
    <cellStyle name="Percent 17 3" xfId="1071"/>
    <cellStyle name="Percent 18" xfId="231"/>
    <cellStyle name="Percent 18 2" xfId="1072"/>
    <cellStyle name="Percent 18 3" xfId="1073"/>
    <cellStyle name="Percent 19" xfId="315"/>
    <cellStyle name="Percent 2" xfId="232"/>
    <cellStyle name="Percent 2 2" xfId="233"/>
    <cellStyle name="Percent 20" xfId="1074"/>
    <cellStyle name="Percent 21" xfId="1075"/>
    <cellStyle name="Percent 3" xfId="234"/>
    <cellStyle name="Percent 3 2" xfId="1076"/>
    <cellStyle name="Percent 4" xfId="235"/>
    <cellStyle name="Percent 4 2" xfId="1077"/>
    <cellStyle name="Percent 5" xfId="236"/>
    <cellStyle name="Percent 5 2" xfId="237"/>
    <cellStyle name="Percent 5 2 2" xfId="1078"/>
    <cellStyle name="Percent 5 3" xfId="238"/>
    <cellStyle name="Percent 5 3 2" xfId="1079"/>
    <cellStyle name="Percent 5 3 3" xfId="1080"/>
    <cellStyle name="Percent 5 4" xfId="1081"/>
    <cellStyle name="Percent 5 5" xfId="1082"/>
    <cellStyle name="Percent 6" xfId="239"/>
    <cellStyle name="Percent 6 2" xfId="1083"/>
    <cellStyle name="Percent 6 3" xfId="1084"/>
    <cellStyle name="Percent 7" xfId="240"/>
    <cellStyle name="Percent 7 2" xfId="1085"/>
    <cellStyle name="Percent 7 3" xfId="1086"/>
    <cellStyle name="Percent 8" xfId="241"/>
    <cellStyle name="Percent 8 2" xfId="1087"/>
    <cellStyle name="Percent 9" xfId="242"/>
    <cellStyle name="Percent 9 2" xfId="1088"/>
    <cellStyle name="Percent 9 3" xfId="1089"/>
    <cellStyle name="Percentage" xfId="300"/>
    <cellStyle name="Percentage (2dp)" xfId="301"/>
    <cellStyle name="Row label" xfId="302"/>
    <cellStyle name="Row label (indent)" xfId="303"/>
    <cellStyle name="semestre" xfId="243"/>
    <cellStyle name="Standaard 2" xfId="1090"/>
    <cellStyle name="Standard_T12998" xfId="244"/>
    <cellStyle name="Style 1" xfId="304"/>
    <cellStyle name="Style 27" xfId="245"/>
    <cellStyle name="Style 35" xfId="246"/>
    <cellStyle name="Style 36" xfId="247"/>
    <cellStyle name="Sub-total row" xfId="305"/>
    <cellStyle name="Table finish row" xfId="306"/>
    <cellStyle name="Table shading" xfId="307"/>
    <cellStyle name="Table unfinish row" xfId="308"/>
    <cellStyle name="Table unshading" xfId="309"/>
    <cellStyle name="tête chapitre" xfId="248"/>
    <cellStyle name="Text" xfId="310"/>
    <cellStyle name="Title 2" xfId="249"/>
    <cellStyle name="Title 2 2" xfId="1091"/>
    <cellStyle name="Title 2 3" xfId="1092"/>
    <cellStyle name="Title 2 4" xfId="1093"/>
    <cellStyle name="Title 3" xfId="1094"/>
    <cellStyle name="Title 4" xfId="1095"/>
    <cellStyle name="Title 5" xfId="1096"/>
    <cellStyle name="Title 6" xfId="1097"/>
    <cellStyle name="Title 7" xfId="1098"/>
    <cellStyle name="Title 8" xfId="1099"/>
    <cellStyle name="Title 9" xfId="1100"/>
    <cellStyle name="titre" xfId="250"/>
    <cellStyle name="Total 2" xfId="251"/>
    <cellStyle name="Total 2 2" xfId="1101"/>
    <cellStyle name="Total 2 3" xfId="1102"/>
    <cellStyle name="Total 2 4" xfId="1103"/>
    <cellStyle name="Total 2_10-WRD_charts_v1" xfId="1104"/>
    <cellStyle name="Total 3" xfId="252"/>
    <cellStyle name="Total 3 2" xfId="1105"/>
    <cellStyle name="Total 4" xfId="1106"/>
    <cellStyle name="Total 5" xfId="1107"/>
    <cellStyle name="Total 6" xfId="1108"/>
    <cellStyle name="Total 7" xfId="1109"/>
    <cellStyle name="Total 8" xfId="1110"/>
    <cellStyle name="Total 9" xfId="1111"/>
    <cellStyle name="Total row" xfId="311"/>
    <cellStyle name="Unhighlight" xfId="312"/>
    <cellStyle name="Untotal row" xfId="313"/>
    <cellStyle name="Warning Text 2" xfId="253"/>
    <cellStyle name="Warning Text 2 2" xfId="1112"/>
    <cellStyle name="Warning Text 2 3" xfId="1113"/>
    <cellStyle name="Warning Text 2 4" xfId="1114"/>
    <cellStyle name="Warning Text 3" xfId="254"/>
    <cellStyle name="Warning Text 3 2" xfId="1115"/>
    <cellStyle name="Warning Text 4" xfId="1116"/>
    <cellStyle name="Warning Text 5" xfId="1117"/>
    <cellStyle name="Warning Text 6" xfId="1118"/>
    <cellStyle name="Warning Text 7" xfId="1119"/>
    <cellStyle name="Warning Text 8" xfId="1120"/>
    <cellStyle name="Warning Text 9" xfId="1121"/>
    <cellStyle name="Wrapped" xfId="255"/>
    <cellStyle name="Обычный 2 2" xfId="1122"/>
    <cellStyle name="Обычный_PLB_2006" xfId="11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3945531149775204"/>
          <c:y val="4.1584141125587747E-2"/>
          <c:w val="0.67010385042115128"/>
          <c:h val="0.89834984026663334"/>
        </c:manualLayout>
      </c:layout>
      <c:barChart>
        <c:barDir val="col"/>
        <c:grouping val="percentStacked"/>
        <c:ser>
          <c:idx val="0"/>
          <c:order val="0"/>
          <c:tx>
            <c:strRef>
              <c:f>'Fig 8.2'!$B$6</c:f>
              <c:strCache>
                <c:ptCount val="1"/>
                <c:pt idx="0">
                  <c:v>Domestic government expenditure</c:v>
                </c:pt>
              </c:strCache>
            </c:strRef>
          </c:tx>
          <c:dLbls>
            <c:showVal val="1"/>
          </c:dLbls>
          <c:val>
            <c:numRef>
              <c:f>'Fig 8.2'!$C$6</c:f>
              <c:numCache>
                <c:formatCode>_-* #,##0.0_-;\-* #,##0.0_-;_-* "-"??_-;_-@_-</c:formatCode>
                <c:ptCount val="1"/>
                <c:pt idx="0">
                  <c:v>419.77013889</c:v>
                </c:pt>
              </c:numCache>
            </c:numRef>
          </c:val>
        </c:ser>
        <c:ser>
          <c:idx val="1"/>
          <c:order val="1"/>
          <c:tx>
            <c:strRef>
              <c:f>'Fig 8.2'!$B$7</c:f>
              <c:strCache>
                <c:ptCount val="1"/>
                <c:pt idx="0">
                  <c:v>International resources</c:v>
                </c:pt>
              </c:strCache>
            </c:strRef>
          </c:tx>
          <c:dLbls>
            <c:showVal val="1"/>
          </c:dLbls>
          <c:val>
            <c:numRef>
              <c:f>'Fig 8.2'!$C$7</c:f>
              <c:numCache>
                <c:formatCode>_-* #,##0.0_-;\-* #,##0.0_-;_-* "-"??_-;_-@_-</c:formatCode>
                <c:ptCount val="1"/>
                <c:pt idx="0">
                  <c:v>209.85261592942305</c:v>
                </c:pt>
              </c:numCache>
            </c:numRef>
          </c:val>
        </c:ser>
        <c:overlap val="100"/>
        <c:axId val="74183808"/>
        <c:axId val="74185344"/>
      </c:barChart>
      <c:catAx>
        <c:axId val="74183808"/>
        <c:scaling>
          <c:orientation val="minMax"/>
        </c:scaling>
        <c:delete val="1"/>
        <c:axPos val="b"/>
        <c:tickLblPos val="none"/>
        <c:crossAx val="74185344"/>
        <c:crosses val="autoZero"/>
        <c:auto val="1"/>
        <c:lblAlgn val="ctr"/>
        <c:lblOffset val="100"/>
      </c:catAx>
      <c:valAx>
        <c:axId val="74185344"/>
        <c:scaling>
          <c:orientation val="minMax"/>
        </c:scaling>
        <c:delete val="1"/>
        <c:axPos val="l"/>
        <c:numFmt formatCode="0%" sourceLinked="1"/>
        <c:tickLblPos val="none"/>
        <c:crossAx val="74183808"/>
        <c:crosses val="autoZero"/>
        <c:crossBetween val="between"/>
      </c:valAx>
    </c:plotArea>
    <c:legend>
      <c:legendPos val="r"/>
      <c:layout>
        <c:manualLayout>
          <c:xMode val="edge"/>
          <c:yMode val="edge"/>
          <c:x val="2.6819772528434271E-3"/>
          <c:y val="0.13922069908678572"/>
          <c:w val="0.33342913385827172"/>
          <c:h val="0.66611269633779735"/>
        </c:manualLayout>
      </c:layout>
    </c:legend>
    <c:plotVisOnly val="1"/>
  </c:chart>
  <c:spPr>
    <a:ln>
      <a:noFill/>
    </a:ln>
  </c:spPr>
  <c:printSettings>
    <c:headerFooter/>
    <c:pageMargins b="0.75000000000000411" l="0.70000000000000062" r="0.70000000000000062" t="0.750000000000004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Ethiopia</a:t>
            </a:r>
          </a:p>
        </c:rich>
      </c:tx>
      <c:layout>
        <c:manualLayout>
          <c:xMode val="edge"/>
          <c:yMode val="edge"/>
          <c:x val="0.13785532550374047"/>
          <c:y val="1.4847813419804505E-2"/>
        </c:manualLayout>
      </c:layout>
      <c:overlay val="1"/>
    </c:title>
    <c:plotArea>
      <c:layout>
        <c:manualLayout>
          <c:layoutTarget val="inner"/>
          <c:xMode val="edge"/>
          <c:yMode val="edge"/>
          <c:x val="0.30038308418374587"/>
          <c:y val="2.969562683960901E-2"/>
          <c:w val="0.67504602702219318"/>
          <c:h val="0.93466962095286021"/>
        </c:manualLayout>
      </c:layout>
      <c:barChart>
        <c:barDir val="col"/>
        <c:grouping val="stacked"/>
        <c:ser>
          <c:idx val="0"/>
          <c:order val="0"/>
          <c:tx>
            <c:strRef>
              <c:f>Ethiopia!$B$2</c:f>
              <c:strCache>
                <c:ptCount val="1"/>
                <c:pt idx="0">
                  <c:v>Domestic government expenditure</c:v>
                </c:pt>
              </c:strCache>
            </c:strRef>
          </c:tx>
          <c:dLbls>
            <c:dLbl>
              <c:idx val="0"/>
              <c:layout>
                <c:manualLayout>
                  <c:x val="-3.065134099616874E-3"/>
                  <c:y val="-7.009711171448052E-2"/>
                </c:manualLayout>
              </c:layout>
              <c:dLblPos val="ctr"/>
              <c:showVal val="1"/>
            </c:dLbl>
            <c:txPr>
              <a:bodyPr/>
              <a:lstStyle/>
              <a:p>
                <a:pPr>
                  <a:defRPr b="1">
                    <a:solidFill>
                      <a:schemeClr val="bg1"/>
                    </a:solidFill>
                  </a:defRPr>
                </a:pPr>
                <a:endParaRPr lang="en-US"/>
              </a:p>
            </c:txPr>
            <c:dLblPos val="inEnd"/>
            <c:showVal val="1"/>
          </c:dLbls>
          <c:val>
            <c:numRef>
              <c:f>Ethiopia!$C$2</c:f>
              <c:numCache>
                <c:formatCode>0.0</c:formatCode>
                <c:ptCount val="1"/>
                <c:pt idx="0">
                  <c:v>7.1809523999999998</c:v>
                </c:pt>
              </c:numCache>
            </c:numRef>
          </c:val>
        </c:ser>
        <c:ser>
          <c:idx val="1"/>
          <c:order val="1"/>
          <c:tx>
            <c:strRef>
              <c:f>Ethiopia!$B$3</c:f>
              <c:strCache>
                <c:ptCount val="1"/>
                <c:pt idx="0">
                  <c:v>International resources</c:v>
                </c:pt>
              </c:strCache>
            </c:strRef>
          </c:tx>
          <c:dLbls>
            <c:dLbl>
              <c:idx val="0"/>
              <c:layout>
                <c:manualLayout>
                  <c:x val="0"/>
                  <c:y val="-2.5433252180875183E-2"/>
                </c:manualLayout>
              </c:layout>
              <c:dLblPos val="ctr"/>
              <c:showVal val="1"/>
            </c:dLbl>
            <c:txPr>
              <a:bodyPr/>
              <a:lstStyle/>
              <a:p>
                <a:pPr>
                  <a:defRPr b="1">
                    <a:solidFill>
                      <a:schemeClr val="bg1"/>
                    </a:solidFill>
                  </a:defRPr>
                </a:pPr>
                <a:endParaRPr lang="en-US"/>
              </a:p>
            </c:txPr>
            <c:dLblPos val="inEnd"/>
            <c:showVal val="1"/>
          </c:dLbls>
          <c:val>
            <c:numRef>
              <c:f>Ethiopia!$C$3</c:f>
              <c:numCache>
                <c:formatCode>0.0</c:formatCode>
                <c:ptCount val="1"/>
                <c:pt idx="0">
                  <c:v>7.2483252206734257</c:v>
                </c:pt>
              </c:numCache>
            </c:numRef>
          </c:val>
        </c:ser>
        <c:overlap val="100"/>
        <c:axId val="171474304"/>
        <c:axId val="171500672"/>
      </c:barChart>
      <c:catAx>
        <c:axId val="171474304"/>
        <c:scaling>
          <c:orientation val="minMax"/>
        </c:scaling>
        <c:delete val="1"/>
        <c:axPos val="b"/>
        <c:tickLblPos val="none"/>
        <c:crossAx val="171500672"/>
        <c:crosses val="autoZero"/>
        <c:auto val="1"/>
        <c:lblAlgn val="ctr"/>
        <c:lblOffset val="100"/>
      </c:catAx>
      <c:valAx>
        <c:axId val="171500672"/>
        <c:scaling>
          <c:orientation val="minMax"/>
        </c:scaling>
        <c:delete val="1"/>
        <c:axPos val="l"/>
        <c:numFmt formatCode="0.0" sourceLinked="1"/>
        <c:tickLblPos val="none"/>
        <c:crossAx val="171474304"/>
        <c:crosses val="autoZero"/>
        <c:crossBetween val="between"/>
      </c:valAx>
    </c:plotArea>
    <c:legend>
      <c:legendPos val="r"/>
      <c:layout>
        <c:manualLayout>
          <c:xMode val="edge"/>
          <c:yMode val="edge"/>
          <c:x val="2.0277430838386585E-2"/>
          <c:y val="0.19685838973943684"/>
          <c:w val="0.34217467644130689"/>
          <c:h val="0.60034409515320664"/>
        </c:manualLayout>
      </c:layout>
    </c:legend>
    <c:plotVisOnly val="1"/>
  </c:chart>
  <c:spPr>
    <a:ln>
      <a:noFill/>
    </a:ln>
  </c:spPr>
  <c:printSettings>
    <c:headerFooter/>
    <c:pageMargins b="0.75000000000000266" l="0.70000000000000062" r="0.70000000000000062" t="0.7500000000000026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8"/>
          <c:w val="0.50388409041761539"/>
          <c:h val="0.70090843138990166"/>
        </c:manualLayout>
      </c:layout>
      <c:doughnutChart>
        <c:varyColors val="1"/>
        <c:ser>
          <c:idx val="0"/>
          <c:order val="0"/>
          <c:dLbls>
            <c:dLbl>
              <c:idx val="2"/>
              <c:layout>
                <c:manualLayout>
                  <c:x val="8.8314485729671766E-2"/>
                  <c:y val="1.7977528089887711E-2"/>
                </c:manualLayout>
              </c:layout>
              <c:numFmt formatCode="0.0%" sourceLinked="0"/>
              <c:spPr/>
              <c:txPr>
                <a:bodyPr/>
                <a:lstStyle/>
                <a:p>
                  <a:pPr>
                    <a:defRPr/>
                  </a:pPr>
                  <a:endParaRPr lang="en-US"/>
                </a:p>
              </c:txPr>
              <c:showCatName val="1"/>
              <c:showPercent val="1"/>
            </c:dLbl>
            <c:dLbl>
              <c:idx val="5"/>
              <c:layout>
                <c:manualLayout>
                  <c:x val="-7.7544426494345731E-2"/>
                  <c:y val="-1.1985018726591759E-2"/>
                </c:manualLayout>
              </c:layout>
              <c:showCatName val="1"/>
              <c:showPercent val="1"/>
            </c:dLbl>
            <c:dLbl>
              <c:idx val="6"/>
              <c:delete val="1"/>
            </c:dLbl>
            <c:showCatName val="1"/>
            <c:showPercent val="1"/>
            <c:showLeaderLines val="1"/>
          </c:dLbls>
          <c:cat>
            <c:strRef>
              <c:f>Haiti!$B$6:$B$13</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Haiti!$C$6:$C$13</c:f>
              <c:numCache>
                <c:formatCode>0.0</c:formatCode>
                <c:ptCount val="8"/>
                <c:pt idx="0">
                  <c:v>0.23683387853720625</c:v>
                </c:pt>
                <c:pt idx="1">
                  <c:v>1.0577442638695651</c:v>
                </c:pt>
                <c:pt idx="2">
                  <c:v>9.7200000000000012E-3</c:v>
                </c:pt>
                <c:pt idx="3">
                  <c:v>1.61232995605469</c:v>
                </c:pt>
                <c:pt idx="4">
                  <c:v>0.17874999999999999</c:v>
                </c:pt>
                <c:pt idx="5">
                  <c:v>0.34636196381000001</c:v>
                </c:pt>
                <c:pt idx="6">
                  <c:v>0</c:v>
                </c:pt>
                <c:pt idx="7">
                  <c:v>0.72089999999999999</c:v>
                </c:pt>
              </c:numCache>
            </c:numRef>
          </c:val>
        </c:ser>
        <c:dLbls>
          <c:showCatName val="1"/>
          <c:showPercent val="1"/>
        </c:dLbls>
        <c:firstSliceAng val="0"/>
        <c:holeSize val="50"/>
      </c:doughnutChart>
    </c:plotArea>
    <c:plotVisOnly val="1"/>
  </c:chart>
  <c:spPr>
    <a:ln>
      <a:noFill/>
    </a:ln>
  </c:spPr>
  <c:printSettings>
    <c:headerFooter/>
    <c:pageMargins b="0.75000000000000333" l="0.70000000000000062" r="0.70000000000000062" t="0.750000000000003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Haiti</a:t>
            </a:r>
          </a:p>
        </c:rich>
      </c:tx>
      <c:layout>
        <c:manualLayout>
          <c:xMode val="edge"/>
          <c:yMode val="edge"/>
          <c:x val="0.13785532550374047"/>
          <c:y val="1.4847813419804505E-2"/>
        </c:manualLayout>
      </c:layout>
      <c:overlay val="1"/>
    </c:title>
    <c:plotArea>
      <c:layout>
        <c:manualLayout>
          <c:layoutTarget val="inner"/>
          <c:xMode val="edge"/>
          <c:yMode val="edge"/>
          <c:x val="0.30038308418374654"/>
          <c:y val="3.5634752207530811E-2"/>
          <c:w val="0.67504602702219418"/>
          <c:h val="0.93466962095286021"/>
        </c:manualLayout>
      </c:layout>
      <c:barChart>
        <c:barDir val="col"/>
        <c:grouping val="stacked"/>
        <c:ser>
          <c:idx val="0"/>
          <c:order val="0"/>
          <c:tx>
            <c:strRef>
              <c:f>Haiti!$B$3</c:f>
              <c:strCache>
                <c:ptCount val="1"/>
                <c:pt idx="0">
                  <c:v>Domestic government expenditure</c:v>
                </c:pt>
              </c:strCache>
            </c:strRef>
          </c:tx>
          <c:dLbls>
            <c:dLbl>
              <c:idx val="0"/>
              <c:layout>
                <c:manualLayout>
                  <c:x val="-3.0651340996168792E-3"/>
                  <c:y val="-7.009711171448052E-2"/>
                </c:manualLayout>
              </c:layout>
              <c:dLblPos val="ctr"/>
              <c:showVal val="1"/>
            </c:dLbl>
            <c:txPr>
              <a:bodyPr/>
              <a:lstStyle/>
              <a:p>
                <a:pPr>
                  <a:defRPr b="1">
                    <a:solidFill>
                      <a:schemeClr val="bg1"/>
                    </a:solidFill>
                  </a:defRPr>
                </a:pPr>
                <a:endParaRPr lang="en-US"/>
              </a:p>
            </c:txPr>
            <c:dLblPos val="inEnd"/>
            <c:showVal val="1"/>
          </c:dLbls>
          <c:val>
            <c:numRef>
              <c:f>Haiti!$C$3</c:f>
              <c:numCache>
                <c:formatCode>0.0</c:formatCode>
                <c:ptCount val="1"/>
                <c:pt idx="0">
                  <c:v>2.2244277000000001</c:v>
                </c:pt>
              </c:numCache>
            </c:numRef>
          </c:val>
        </c:ser>
        <c:ser>
          <c:idx val="1"/>
          <c:order val="1"/>
          <c:tx>
            <c:strRef>
              <c:f>Haiti!$B$4</c:f>
              <c:strCache>
                <c:ptCount val="1"/>
                <c:pt idx="0">
                  <c:v>International resources</c:v>
                </c:pt>
              </c:strCache>
            </c:strRef>
          </c:tx>
          <c:dLbls>
            <c:dLbl>
              <c:idx val="0"/>
              <c:layout>
                <c:manualLayout>
                  <c:x val="0"/>
                  <c:y val="1.8332988386602631E-3"/>
                </c:manualLayout>
              </c:layout>
              <c:dLblPos val="ctr"/>
              <c:showVal val="1"/>
            </c:dLbl>
            <c:txPr>
              <a:bodyPr/>
              <a:lstStyle/>
              <a:p>
                <a:pPr>
                  <a:defRPr b="1">
                    <a:solidFill>
                      <a:schemeClr val="bg1"/>
                    </a:solidFill>
                  </a:defRPr>
                </a:pPr>
                <a:endParaRPr lang="en-US"/>
              </a:p>
            </c:txPr>
            <c:dLblPos val="inEnd"/>
            <c:showVal val="1"/>
          </c:dLbls>
          <c:val>
            <c:numRef>
              <c:f>Haiti!$C$4</c:f>
              <c:numCache>
                <c:formatCode>0.0</c:formatCode>
                <c:ptCount val="1"/>
                <c:pt idx="0">
                  <c:v>4.1626400622714614</c:v>
                </c:pt>
              </c:numCache>
            </c:numRef>
          </c:val>
        </c:ser>
        <c:overlap val="100"/>
        <c:axId val="104661760"/>
        <c:axId val="104663296"/>
      </c:barChart>
      <c:catAx>
        <c:axId val="104661760"/>
        <c:scaling>
          <c:orientation val="minMax"/>
        </c:scaling>
        <c:delete val="1"/>
        <c:axPos val="b"/>
        <c:tickLblPos val="none"/>
        <c:crossAx val="104663296"/>
        <c:crosses val="autoZero"/>
        <c:auto val="1"/>
        <c:lblAlgn val="ctr"/>
        <c:lblOffset val="100"/>
      </c:catAx>
      <c:valAx>
        <c:axId val="104663296"/>
        <c:scaling>
          <c:orientation val="minMax"/>
        </c:scaling>
        <c:delete val="1"/>
        <c:axPos val="l"/>
        <c:numFmt formatCode="0.0" sourceLinked="1"/>
        <c:tickLblPos val="none"/>
        <c:crossAx val="104661760"/>
        <c:crosses val="autoZero"/>
        <c:crossBetween val="between"/>
      </c:valAx>
    </c:plotArea>
    <c:legend>
      <c:legendPos val="r"/>
      <c:layout>
        <c:manualLayout>
          <c:xMode val="edge"/>
          <c:yMode val="edge"/>
          <c:x val="2.0277430838386585E-2"/>
          <c:y val="0.19685838973943703"/>
          <c:w val="0.34217467644130689"/>
          <c:h val="0.60034409515320664"/>
        </c:manualLayout>
      </c:layout>
    </c:legend>
    <c:plotVisOnly val="1"/>
  </c:chart>
  <c:spPr>
    <a:ln>
      <a:noFill/>
    </a:ln>
  </c:spPr>
  <c:printSettings>
    <c:headerFooter/>
    <c:pageMargins b="0.75000000000000333" l="0.70000000000000062" r="0.70000000000000062" t="0.750000000000003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97"/>
          <c:w val="0.50388409041761539"/>
          <c:h val="0.70090843138990211"/>
        </c:manualLayout>
      </c:layout>
      <c:doughnutChart>
        <c:varyColors val="1"/>
        <c:ser>
          <c:idx val="0"/>
          <c:order val="0"/>
          <c:dLbls>
            <c:dLbl>
              <c:idx val="0"/>
              <c:layout>
                <c:manualLayout>
                  <c:x val="0.19601507808292998"/>
                  <c:y val="-8.9889999705093267E-3"/>
                </c:manualLayout>
              </c:layout>
              <c:numFmt formatCode="0.0%" sourceLinked="0"/>
              <c:spPr/>
              <c:txPr>
                <a:bodyPr/>
                <a:lstStyle/>
                <a:p>
                  <a:pPr>
                    <a:defRPr/>
                  </a:pPr>
                  <a:endParaRPr lang="en-US"/>
                </a:p>
              </c:txPr>
              <c:showCatName val="1"/>
              <c:showPercent val="1"/>
            </c:dLbl>
            <c:dLbl>
              <c:idx val="1"/>
              <c:layout>
                <c:manualLayout>
                  <c:x val="0.11847065158858416"/>
                  <c:y val="5.6928838951310873E-2"/>
                </c:manualLayout>
              </c:layout>
              <c:showCatName val="1"/>
              <c:showPercent val="1"/>
            </c:dLbl>
            <c:dLbl>
              <c:idx val="2"/>
              <c:layout>
                <c:manualLayout>
                  <c:x val="9.2622509423801833E-2"/>
                  <c:y val="8.98876404494382E-2"/>
                </c:manualLayout>
              </c:layout>
              <c:showCatName val="1"/>
              <c:showPercent val="1"/>
            </c:dLbl>
            <c:dLbl>
              <c:idx val="3"/>
              <c:layout>
                <c:manualLayout>
                  <c:x val="7.3236233192983433E-2"/>
                  <c:y val="0.11385767790262168"/>
                </c:manualLayout>
              </c:layout>
              <c:showCatName val="1"/>
              <c:showPercent val="1"/>
            </c:dLbl>
            <c:dLbl>
              <c:idx val="6"/>
              <c:layout>
                <c:manualLayout>
                  <c:x val="0.12277867528271438"/>
                  <c:y val="-6.5918074847385932E-2"/>
                </c:manualLayout>
              </c:layout>
              <c:showCatName val="1"/>
              <c:showPercent val="1"/>
            </c:dLbl>
            <c:dLbl>
              <c:idx val="7"/>
              <c:delete val="1"/>
            </c:dLbl>
            <c:showCatName val="1"/>
            <c:showPercent val="1"/>
            <c:showLeaderLines val="1"/>
          </c:dLbls>
          <c:cat>
            <c:strRef>
              <c:f>Indonesia!$B$5:$B$12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Indonesia!$C$5:$C$12</c:f>
              <c:numCache>
                <c:formatCode>0.0</c:formatCode>
                <c:ptCount val="8"/>
                <c:pt idx="0">
                  <c:v>5.1097926221444503E-2</c:v>
                </c:pt>
                <c:pt idx="1">
                  <c:v>2.2717837907785556</c:v>
                </c:pt>
                <c:pt idx="2">
                  <c:v>4.1208800000000005</c:v>
                </c:pt>
                <c:pt idx="3">
                  <c:v>7.2121962890624998</c:v>
                </c:pt>
                <c:pt idx="4">
                  <c:v>19.852569229649202</c:v>
                </c:pt>
                <c:pt idx="5">
                  <c:v>56.354956999999999</c:v>
                </c:pt>
                <c:pt idx="6">
                  <c:v>1.6976416059417501</c:v>
                </c:pt>
                <c:pt idx="7">
                  <c:v>0</c:v>
                </c:pt>
              </c:numCache>
            </c:numRef>
          </c:val>
        </c:ser>
        <c:dLbls>
          <c:showVal val="1"/>
        </c:dLbls>
        <c:firstSliceAng val="89"/>
        <c:holeSize val="50"/>
      </c:doughnutChart>
    </c:plotArea>
    <c:plotVisOnly val="1"/>
  </c:chart>
  <c:spPr>
    <a:ln>
      <a:noFill/>
    </a:ln>
  </c:spPr>
  <c:printSettings>
    <c:headerFooter/>
    <c:pageMargins b="0.75000000000000377" l="0.70000000000000062" r="0.70000000000000062" t="0.750000000000003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Indonesia</a:t>
            </a:r>
          </a:p>
        </c:rich>
      </c:tx>
      <c:layout>
        <c:manualLayout>
          <c:xMode val="edge"/>
          <c:yMode val="edge"/>
          <c:x val="1.4829588802380203E-2"/>
          <c:y val="1.4847809788643565E-2"/>
        </c:manualLayout>
      </c:layout>
      <c:overlay val="1"/>
    </c:title>
    <c:plotArea>
      <c:layout>
        <c:manualLayout>
          <c:layoutTarget val="inner"/>
          <c:xMode val="edge"/>
          <c:yMode val="edge"/>
          <c:x val="0.30038308418374693"/>
          <c:y val="3.5634752207530811E-2"/>
          <c:w val="0.67504602702219485"/>
          <c:h val="0.93466962095286021"/>
        </c:manualLayout>
      </c:layout>
      <c:barChart>
        <c:barDir val="col"/>
        <c:grouping val="stacked"/>
        <c:ser>
          <c:idx val="0"/>
          <c:order val="0"/>
          <c:tx>
            <c:strRef>
              <c:f>Indonesia!$B$2</c:f>
              <c:strCache>
                <c:ptCount val="1"/>
                <c:pt idx="0">
                  <c:v>Domestic government expenditure</c:v>
                </c:pt>
              </c:strCache>
            </c:strRef>
          </c:tx>
          <c:dLbls>
            <c:dLbl>
              <c:idx val="0"/>
              <c:layout>
                <c:manualLayout>
                  <c:x val="-3.0651340996168809E-3"/>
                  <c:y val="-7.009711171448052E-2"/>
                </c:manualLayout>
              </c:layout>
              <c:dLblPos val="ctr"/>
              <c:showVal val="1"/>
            </c:dLbl>
            <c:txPr>
              <a:bodyPr/>
              <a:lstStyle/>
              <a:p>
                <a:pPr>
                  <a:defRPr b="1">
                    <a:solidFill>
                      <a:schemeClr val="bg1"/>
                    </a:solidFill>
                  </a:defRPr>
                </a:pPr>
                <a:endParaRPr lang="en-US"/>
              </a:p>
            </c:txPr>
            <c:dLblPos val="inEnd"/>
            <c:showVal val="1"/>
          </c:dLbls>
          <c:val>
            <c:numRef>
              <c:f>Indonesia!$C$2</c:f>
              <c:numCache>
                <c:formatCode>0.0</c:formatCode>
                <c:ptCount val="1"/>
                <c:pt idx="0">
                  <c:v>173.11991322000003</c:v>
                </c:pt>
              </c:numCache>
            </c:numRef>
          </c:val>
        </c:ser>
        <c:ser>
          <c:idx val="1"/>
          <c:order val="1"/>
          <c:tx>
            <c:strRef>
              <c:f>Indonesia!$B$3</c:f>
              <c:strCache>
                <c:ptCount val="1"/>
                <c:pt idx="0">
                  <c:v>International resources</c:v>
                </c:pt>
              </c:strCache>
            </c:strRef>
          </c:tx>
          <c:dLbls>
            <c:dLbl>
              <c:idx val="0"/>
              <c:layout>
                <c:manualLayout>
                  <c:x val="0"/>
                  <c:y val="1.8332988386602642E-3"/>
                </c:manualLayout>
              </c:layout>
              <c:dLblPos val="ctr"/>
              <c:showVal val="1"/>
            </c:dLbl>
            <c:txPr>
              <a:bodyPr/>
              <a:lstStyle/>
              <a:p>
                <a:pPr>
                  <a:defRPr b="1">
                    <a:solidFill>
                      <a:schemeClr val="bg1"/>
                    </a:solidFill>
                  </a:defRPr>
                </a:pPr>
                <a:endParaRPr lang="en-US"/>
              </a:p>
            </c:txPr>
            <c:dLblPos val="inEnd"/>
            <c:showVal val="1"/>
          </c:dLbls>
          <c:val>
            <c:numRef>
              <c:f>Indonesia!$C$3</c:f>
              <c:numCache>
                <c:formatCode>_-* #,##0.0_-;\-* #,##0.0_-;_-* "-"??_-;_-@_-</c:formatCode>
                <c:ptCount val="1"/>
                <c:pt idx="0">
                  <c:v>91.561125841653464</c:v>
                </c:pt>
              </c:numCache>
            </c:numRef>
          </c:val>
        </c:ser>
        <c:overlap val="100"/>
        <c:axId val="171411328"/>
        <c:axId val="171412864"/>
      </c:barChart>
      <c:catAx>
        <c:axId val="171411328"/>
        <c:scaling>
          <c:orientation val="minMax"/>
        </c:scaling>
        <c:delete val="1"/>
        <c:axPos val="b"/>
        <c:tickLblPos val="none"/>
        <c:crossAx val="171412864"/>
        <c:crosses val="autoZero"/>
        <c:auto val="1"/>
        <c:lblAlgn val="ctr"/>
        <c:lblOffset val="100"/>
      </c:catAx>
      <c:valAx>
        <c:axId val="171412864"/>
        <c:scaling>
          <c:orientation val="minMax"/>
        </c:scaling>
        <c:delete val="1"/>
        <c:axPos val="l"/>
        <c:numFmt formatCode="0.0" sourceLinked="1"/>
        <c:tickLblPos val="none"/>
        <c:crossAx val="171411328"/>
        <c:crosses val="autoZero"/>
        <c:crossBetween val="between"/>
      </c:valAx>
    </c:plotArea>
    <c:legend>
      <c:legendPos val="r"/>
      <c:layout>
        <c:manualLayout>
          <c:xMode val="edge"/>
          <c:yMode val="edge"/>
          <c:x val="2.0277430838386585E-2"/>
          <c:y val="0.19685838973943717"/>
          <c:w val="0.34217467644130689"/>
          <c:h val="0.60034409515320664"/>
        </c:manualLayout>
      </c:layout>
    </c:legend>
    <c:plotVisOnly val="1"/>
  </c:chart>
  <c:spPr>
    <a:ln>
      <a:noFill/>
    </a:ln>
  </c:spPr>
  <c:printSettings>
    <c:headerFooter/>
    <c:pageMargins b="0.75000000000000377" l="0.70000000000000062" r="0.70000000000000062" t="0.750000000000003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8"/>
          <c:w val="0.50388409041761539"/>
          <c:h val="0.70090843138990166"/>
        </c:manualLayout>
      </c:layout>
      <c:doughnutChart>
        <c:varyColors val="1"/>
        <c:ser>
          <c:idx val="0"/>
          <c:order val="0"/>
          <c:dLbls>
            <c:dLbl>
              <c:idx val="0"/>
              <c:layout>
                <c:manualLayout>
                  <c:x val="0.13354873451804031"/>
                  <c:y val="4.49438202247191E-2"/>
                </c:manualLayout>
              </c:layout>
              <c:showCatName val="1"/>
              <c:showPercent val="1"/>
            </c:dLbl>
            <c:dLbl>
              <c:idx val="2"/>
              <c:delete val="1"/>
            </c:dLbl>
            <c:dLbl>
              <c:idx val="3"/>
              <c:layout>
                <c:manualLayout>
                  <c:x val="-4.5234248788368257E-2"/>
                  <c:y val="6.2921348314606745E-2"/>
                </c:manualLayout>
              </c:layout>
              <c:showCatName val="1"/>
              <c:showPercent val="1"/>
            </c:dLbl>
            <c:dLbl>
              <c:idx val="5"/>
              <c:delete val="1"/>
            </c:dLbl>
            <c:dLbl>
              <c:idx val="6"/>
              <c:layout>
                <c:manualLayout>
                  <c:x val="0.13139472267097468"/>
                  <c:y val="-8.0898876404494724E-2"/>
                </c:manualLayout>
              </c:layout>
              <c:numFmt formatCode="0.0%" sourceLinked="0"/>
              <c:spPr/>
              <c:txPr>
                <a:bodyPr/>
                <a:lstStyle/>
                <a:p>
                  <a:pPr>
                    <a:defRPr/>
                  </a:pPr>
                  <a:endParaRPr lang="en-US"/>
                </a:p>
              </c:txPr>
              <c:showCatName val="1"/>
              <c:showPercent val="1"/>
            </c:dLbl>
            <c:dLbl>
              <c:idx val="7"/>
              <c:layout>
                <c:manualLayout>
                  <c:x val="0.1400107700592354"/>
                  <c:y val="-1.7977528089887711E-2"/>
                </c:manualLayout>
              </c:layout>
              <c:showCatName val="1"/>
              <c:showPercent val="1"/>
            </c:dLbl>
            <c:showCatName val="1"/>
            <c:showPercent val="1"/>
            <c:showLeaderLines val="1"/>
          </c:dLbls>
          <c:cat>
            <c:strRef>
              <c:f>Iraq!$B$5:$B$12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Iraq!$C$5:$C$12</c:f>
              <c:numCache>
                <c:formatCode>0.0</c:formatCode>
                <c:ptCount val="8"/>
                <c:pt idx="0">
                  <c:v>9.7663622122848404E-2</c:v>
                </c:pt>
                <c:pt idx="1">
                  <c:v>1.219775211515165</c:v>
                </c:pt>
                <c:pt idx="2">
                  <c:v>0</c:v>
                </c:pt>
                <c:pt idx="3">
                  <c:v>0.27100000000000002</c:v>
                </c:pt>
                <c:pt idx="4">
                  <c:v>2.5489999999999999</c:v>
                </c:pt>
                <c:pt idx="5">
                  <c:v>0</c:v>
                </c:pt>
                <c:pt idx="6">
                  <c:v>7.0000000000000001E-3</c:v>
                </c:pt>
                <c:pt idx="7">
                  <c:v>0.2019</c:v>
                </c:pt>
              </c:numCache>
            </c:numRef>
          </c:val>
        </c:ser>
        <c:dLbls>
          <c:showCatName val="1"/>
          <c:showPercent val="1"/>
        </c:dLbls>
        <c:firstSliceAng val="79"/>
        <c:holeSize val="50"/>
      </c:doughnutChart>
    </c:plotArea>
    <c:plotVisOnly val="1"/>
  </c:chart>
  <c:spPr>
    <a:ln>
      <a:noFill/>
    </a:ln>
  </c:spPr>
  <c:printSettings>
    <c:headerFooter/>
    <c:pageMargins b="0.75000000000000333" l="0.70000000000000062" r="0.70000000000000062" t="0.750000000000003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Iraq</a:t>
            </a:r>
          </a:p>
        </c:rich>
      </c:tx>
      <c:layout>
        <c:manualLayout>
          <c:xMode val="edge"/>
          <c:yMode val="edge"/>
          <c:x val="0.13785532550374047"/>
          <c:y val="1.4847813419804505E-2"/>
        </c:manualLayout>
      </c:layout>
      <c:overlay val="1"/>
    </c:title>
    <c:plotArea>
      <c:layout>
        <c:manualLayout>
          <c:layoutTarget val="inner"/>
          <c:xMode val="edge"/>
          <c:yMode val="edge"/>
          <c:x val="0.30038308418374504"/>
          <c:y val="2.7454825575753398E-2"/>
          <c:w val="0.67504602702219418"/>
          <c:h val="0.93466962095286021"/>
        </c:manualLayout>
      </c:layout>
      <c:barChart>
        <c:barDir val="col"/>
        <c:grouping val="stacked"/>
        <c:ser>
          <c:idx val="0"/>
          <c:order val="0"/>
          <c:tx>
            <c:strRef>
              <c:f>Iraq!$B$2</c:f>
              <c:strCache>
                <c:ptCount val="1"/>
                <c:pt idx="0">
                  <c:v>Domestic government expenditure</c:v>
                </c:pt>
              </c:strCache>
            </c:strRef>
          </c:tx>
          <c:dLbls>
            <c:dLbl>
              <c:idx val="0"/>
              <c:layout>
                <c:manualLayout>
                  <c:x val="-3.0651340996168792E-3"/>
                  <c:y val="-7.009711171448052E-2"/>
                </c:manualLayout>
              </c:layout>
              <c:dLblPos val="ctr"/>
              <c:showVal val="1"/>
            </c:dLbl>
            <c:txPr>
              <a:bodyPr/>
              <a:lstStyle/>
              <a:p>
                <a:pPr>
                  <a:defRPr b="1">
                    <a:solidFill>
                      <a:schemeClr val="bg1"/>
                    </a:solidFill>
                  </a:defRPr>
                </a:pPr>
                <a:endParaRPr lang="en-US"/>
              </a:p>
            </c:txPr>
            <c:dLblPos val="inEnd"/>
            <c:showVal val="1"/>
          </c:dLbls>
          <c:val>
            <c:numRef>
              <c:f>Iraq!$C$2</c:f>
              <c:numCache>
                <c:formatCode>0.0</c:formatCode>
                <c:ptCount val="1"/>
                <c:pt idx="0">
                  <c:v>93.516805840000004</c:v>
                </c:pt>
              </c:numCache>
            </c:numRef>
          </c:val>
        </c:ser>
        <c:ser>
          <c:idx val="1"/>
          <c:order val="1"/>
          <c:tx>
            <c:strRef>
              <c:f>Iraq!$B$3</c:f>
              <c:strCache>
                <c:ptCount val="1"/>
                <c:pt idx="0">
                  <c:v>International resources</c:v>
                </c:pt>
              </c:strCache>
            </c:strRef>
          </c:tx>
          <c:dLbls>
            <c:dLbl>
              <c:idx val="0"/>
              <c:layout>
                <c:manualLayout>
                  <c:x val="0"/>
                  <c:y val="1.8332988386602631E-3"/>
                </c:manualLayout>
              </c:layout>
              <c:dLblPos val="ctr"/>
              <c:showVal val="1"/>
            </c:dLbl>
            <c:txPr>
              <a:bodyPr/>
              <a:lstStyle/>
              <a:p>
                <a:pPr>
                  <a:defRPr b="1">
                    <a:solidFill>
                      <a:schemeClr val="bg1"/>
                    </a:solidFill>
                  </a:defRPr>
                </a:pPr>
                <a:endParaRPr lang="en-US"/>
              </a:p>
            </c:txPr>
            <c:dLblPos val="inEnd"/>
            <c:showVal val="1"/>
          </c:dLbls>
          <c:val>
            <c:numRef>
              <c:f>Iraq!$C$3</c:f>
              <c:numCache>
                <c:formatCode>0.0</c:formatCode>
                <c:ptCount val="1"/>
                <c:pt idx="0">
                  <c:v>4.3463388336380131</c:v>
                </c:pt>
              </c:numCache>
            </c:numRef>
          </c:val>
        </c:ser>
        <c:overlap val="100"/>
        <c:axId val="105487360"/>
        <c:axId val="105497344"/>
      </c:barChart>
      <c:catAx>
        <c:axId val="105487360"/>
        <c:scaling>
          <c:orientation val="minMax"/>
        </c:scaling>
        <c:delete val="1"/>
        <c:axPos val="b"/>
        <c:tickLblPos val="none"/>
        <c:crossAx val="105497344"/>
        <c:crosses val="autoZero"/>
        <c:auto val="1"/>
        <c:lblAlgn val="ctr"/>
        <c:lblOffset val="100"/>
      </c:catAx>
      <c:valAx>
        <c:axId val="105497344"/>
        <c:scaling>
          <c:orientation val="minMax"/>
        </c:scaling>
        <c:delete val="1"/>
        <c:axPos val="l"/>
        <c:numFmt formatCode="0.0" sourceLinked="1"/>
        <c:tickLblPos val="none"/>
        <c:crossAx val="105487360"/>
        <c:crosses val="autoZero"/>
        <c:crossBetween val="between"/>
      </c:valAx>
    </c:plotArea>
    <c:legend>
      <c:legendPos val="r"/>
      <c:layout>
        <c:manualLayout>
          <c:xMode val="edge"/>
          <c:yMode val="edge"/>
          <c:x val="2.0277430838386585E-2"/>
          <c:y val="0.19685838973943703"/>
          <c:w val="0.34217467644130689"/>
          <c:h val="0.60034409515320664"/>
        </c:manualLayout>
      </c:layout>
    </c:legend>
    <c:plotVisOnly val="1"/>
  </c:chart>
  <c:spPr>
    <a:ln>
      <a:noFill/>
    </a:ln>
  </c:spPr>
  <c:printSettings>
    <c:headerFooter/>
    <c:pageMargins b="0.75000000000000333" l="0.70000000000000062" r="0.70000000000000062" t="0.750000000000003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Pakistan</a:t>
            </a:r>
          </a:p>
        </c:rich>
      </c:tx>
      <c:layout>
        <c:manualLayout>
          <c:xMode val="edge"/>
          <c:yMode val="edge"/>
          <c:x val="0.13785532550374047"/>
          <c:y val="1.4847813419804505E-2"/>
        </c:manualLayout>
      </c:layout>
      <c:overlay val="1"/>
    </c:title>
    <c:plotArea>
      <c:layout>
        <c:manualLayout>
          <c:layoutTarget val="inner"/>
          <c:xMode val="edge"/>
          <c:yMode val="edge"/>
          <c:x val="0.30038314176245473"/>
          <c:y val="2.6726064155647985E-2"/>
          <c:w val="0.67504602702219285"/>
          <c:h val="0.93466962095286021"/>
        </c:manualLayout>
      </c:layout>
      <c:barChart>
        <c:barDir val="col"/>
        <c:grouping val="stacked"/>
        <c:ser>
          <c:idx val="0"/>
          <c:order val="0"/>
          <c:tx>
            <c:strRef>
              <c:f>Pakistan!$B$2</c:f>
              <c:strCache>
                <c:ptCount val="1"/>
                <c:pt idx="0">
                  <c:v>Domestic government expenditure</c:v>
                </c:pt>
              </c:strCache>
            </c:strRef>
          </c:tx>
          <c:dLbls>
            <c:dLbl>
              <c:idx val="0"/>
              <c:layout>
                <c:manualLayout>
                  <c:x val="-3.0651340996168718E-3"/>
                  <c:y val="-7.009711171448052E-2"/>
                </c:manualLayout>
              </c:layout>
              <c:dLblPos val="ctr"/>
              <c:showVal val="1"/>
            </c:dLbl>
            <c:txPr>
              <a:bodyPr/>
              <a:lstStyle/>
              <a:p>
                <a:pPr>
                  <a:defRPr b="1">
                    <a:solidFill>
                      <a:schemeClr val="bg1"/>
                    </a:solidFill>
                  </a:defRPr>
                </a:pPr>
                <a:endParaRPr lang="en-US"/>
              </a:p>
            </c:txPr>
            <c:dLblPos val="inEnd"/>
            <c:showVal val="1"/>
          </c:dLbls>
          <c:val>
            <c:numRef>
              <c:f>Pakistan!$C$2</c:f>
              <c:numCache>
                <c:formatCode>0.0</c:formatCode>
                <c:ptCount val="1"/>
                <c:pt idx="0">
                  <c:v>48.57165972</c:v>
                </c:pt>
              </c:numCache>
            </c:numRef>
          </c:val>
        </c:ser>
        <c:ser>
          <c:idx val="1"/>
          <c:order val="1"/>
          <c:tx>
            <c:strRef>
              <c:f>Pakistan!$B$3</c:f>
              <c:strCache>
                <c:ptCount val="1"/>
                <c:pt idx="0">
                  <c:v>International resources</c:v>
                </c:pt>
              </c:strCache>
            </c:strRef>
          </c:tx>
          <c:dLbls>
            <c:dLbl>
              <c:idx val="0"/>
              <c:layout>
                <c:manualLayout>
                  <c:x val="0"/>
                  <c:y val="-2.5433252180875159E-2"/>
                </c:manualLayout>
              </c:layout>
              <c:dLblPos val="ctr"/>
              <c:showVal val="1"/>
            </c:dLbl>
            <c:txPr>
              <a:bodyPr/>
              <a:lstStyle/>
              <a:p>
                <a:pPr>
                  <a:defRPr b="1">
                    <a:solidFill>
                      <a:schemeClr val="bg1"/>
                    </a:solidFill>
                  </a:defRPr>
                </a:pPr>
                <a:endParaRPr lang="en-US"/>
              </a:p>
            </c:txPr>
            <c:dLblPos val="inEnd"/>
            <c:showVal val="1"/>
          </c:dLbls>
          <c:val>
            <c:numRef>
              <c:f>Pakistan!$C$3</c:f>
              <c:numCache>
                <c:formatCode>0.0</c:formatCode>
                <c:ptCount val="1"/>
                <c:pt idx="0">
                  <c:v>21.234855699587268</c:v>
                </c:pt>
              </c:numCache>
            </c:numRef>
          </c:val>
        </c:ser>
        <c:overlap val="100"/>
        <c:axId val="112908544"/>
        <c:axId val="107282432"/>
      </c:barChart>
      <c:catAx>
        <c:axId val="112908544"/>
        <c:scaling>
          <c:orientation val="minMax"/>
        </c:scaling>
        <c:delete val="1"/>
        <c:axPos val="b"/>
        <c:tickLblPos val="none"/>
        <c:crossAx val="107282432"/>
        <c:crosses val="autoZero"/>
        <c:auto val="1"/>
        <c:lblAlgn val="ctr"/>
        <c:lblOffset val="100"/>
      </c:catAx>
      <c:valAx>
        <c:axId val="107282432"/>
        <c:scaling>
          <c:orientation val="minMax"/>
        </c:scaling>
        <c:delete val="1"/>
        <c:axPos val="l"/>
        <c:numFmt formatCode="0.0" sourceLinked="1"/>
        <c:tickLblPos val="none"/>
        <c:crossAx val="112908544"/>
        <c:crosses val="autoZero"/>
        <c:crossBetween val="between"/>
      </c:valAx>
    </c:plotArea>
    <c:legend>
      <c:legendPos val="r"/>
      <c:layout>
        <c:manualLayout>
          <c:xMode val="edge"/>
          <c:yMode val="edge"/>
          <c:x val="2.0277430838386585E-2"/>
          <c:y val="0.19685838973943678"/>
          <c:w val="0.34217467644130689"/>
          <c:h val="0.60034409515320664"/>
        </c:manualLayout>
      </c:layout>
    </c:legend>
    <c:plotVisOnly val="1"/>
  </c:chart>
  <c:spPr>
    <a:ln>
      <a:noFill/>
    </a:ln>
  </c:spPr>
  <c:printSettings>
    <c:headerFooter/>
    <c:pageMargins b="0.75000000000000244" l="0.70000000000000062" r="0.70000000000000062" t="0.750000000000002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dLbls>
            <c:dLbl>
              <c:idx val="0"/>
              <c:layout>
                <c:manualLayout>
                  <c:x val="0.16129032258064521"/>
                  <c:y val="4.3010752688172046E-2"/>
                </c:manualLayout>
              </c:layout>
              <c:showCatName val="1"/>
              <c:showPercent val="1"/>
            </c:dLbl>
            <c:dLbl>
              <c:idx val="1"/>
              <c:layout>
                <c:manualLayout>
                  <c:x val="0.11827956989247289"/>
                  <c:y val="6.8100076200152335E-2"/>
                </c:manualLayout>
              </c:layout>
              <c:showCatName val="1"/>
              <c:showPercent val="1"/>
            </c:dLbl>
            <c:dLbl>
              <c:idx val="2"/>
              <c:layout>
                <c:manualLayout>
                  <c:x val="9.2473118279569819E-2"/>
                  <c:y val="8.9605734767025144E-2"/>
                </c:manualLayout>
              </c:layout>
              <c:showCatName val="1"/>
              <c:showPercent val="1"/>
            </c:dLbl>
            <c:dLbl>
              <c:idx val="4"/>
              <c:layout>
                <c:manualLayout>
                  <c:x val="4.9462365591397925E-2"/>
                  <c:y val="-0.12903225806451613"/>
                </c:manualLayout>
              </c:layout>
              <c:showCatName val="1"/>
              <c:showPercent val="1"/>
            </c:dLbl>
            <c:dLbl>
              <c:idx val="5"/>
              <c:layout>
                <c:manualLayout>
                  <c:x val="9.6774193548387247E-2"/>
                  <c:y val="-8.2437275985663097E-2"/>
                </c:manualLayout>
              </c:layout>
              <c:showCatName val="1"/>
              <c:showPercent val="1"/>
            </c:dLbl>
            <c:dLbl>
              <c:idx val="6"/>
              <c:layout>
                <c:manualLayout>
                  <c:x val="0.15698907797815595"/>
                  <c:y val="-5.3763440860215263E-2"/>
                </c:manualLayout>
              </c:layout>
              <c:showCatName val="1"/>
              <c:showPercent val="1"/>
            </c:dLbl>
            <c:dLbl>
              <c:idx val="7"/>
              <c:layout>
                <c:manualLayout>
                  <c:x val="0.16774193548387151"/>
                  <c:y val="-7.8853046594982074E-2"/>
                </c:manualLayout>
              </c:layout>
              <c:showCatName val="1"/>
              <c:showPercent val="1"/>
            </c:dLbl>
            <c:dLbl>
              <c:idx val="8"/>
              <c:delete val="1"/>
            </c:dLbl>
            <c:showCatName val="1"/>
            <c:showPercent val="1"/>
            <c:showLeaderLines val="1"/>
          </c:dLbls>
          <c:cat>
            <c:strRef>
              <c:f>Pakistan!$B$5:$B$11</c:f>
              <c:strCache>
                <c:ptCount val="7"/>
                <c:pt idx="0">
                  <c:v>Humanitarian assistance</c:v>
                </c:pt>
                <c:pt idx="1">
                  <c:v>Development assistance</c:v>
                </c:pt>
                <c:pt idx="2">
                  <c:v>OOFs gross</c:v>
                </c:pt>
                <c:pt idx="3">
                  <c:v>Remittances</c:v>
                </c:pt>
                <c:pt idx="4">
                  <c:v>FDI</c:v>
                </c:pt>
                <c:pt idx="5">
                  <c:v>Short and long term debt</c:v>
                </c:pt>
                <c:pt idx="6">
                  <c:v>Portfolio equity</c:v>
                </c:pt>
              </c:strCache>
            </c:strRef>
          </c:cat>
          <c:val>
            <c:numRef>
              <c:f>Pakistan!$C$5:$C$11</c:f>
              <c:numCache>
                <c:formatCode>0.0</c:formatCode>
                <c:ptCount val="7"/>
                <c:pt idx="0">
                  <c:v>0.52881389236740628</c:v>
                </c:pt>
                <c:pt idx="1">
                  <c:v>2.3834594465048586</c:v>
                </c:pt>
                <c:pt idx="2">
                  <c:v>0.91594000000000009</c:v>
                </c:pt>
                <c:pt idx="3">
                  <c:v>14.007001953125</c:v>
                </c:pt>
                <c:pt idx="4">
                  <c:v>0.84674919900000001</c:v>
                </c:pt>
                <c:pt idx="5">
                  <c:v>2.3748912085900002</c:v>
                </c:pt>
                <c:pt idx="6">
                  <c:v>0.17799999999999999</c:v>
                </c:pt>
              </c:numCache>
            </c:numRef>
          </c:val>
        </c:ser>
        <c:firstSliceAng val="78"/>
        <c:holeSize val="50"/>
      </c:doughnutChart>
    </c:plotArea>
    <c:plotVisOnly val="1"/>
  </c:chart>
  <c:spPr>
    <a:ln>
      <a:noFill/>
    </a:ln>
  </c:spPr>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3"/>
          <c:w val="0.50388409041761539"/>
          <c:h val="0.70090843138990055"/>
        </c:manualLayout>
      </c:layout>
      <c:doughnutChart>
        <c:varyColors val="1"/>
        <c:ser>
          <c:idx val="0"/>
          <c:order val="0"/>
          <c:dLbls>
            <c:dLbl>
              <c:idx val="0"/>
              <c:layout>
                <c:manualLayout>
                  <c:x val="4.9542272482498713E-2"/>
                  <c:y val="-0.14981273408239801"/>
                </c:manualLayout>
              </c:layout>
              <c:showCatName val="1"/>
              <c:showPercent val="1"/>
            </c:dLbl>
            <c:dLbl>
              <c:idx val="1"/>
              <c:layout>
                <c:manualLayout>
                  <c:x val="0.10339256865912758"/>
                  <c:y val="-0.1198501872659176"/>
                </c:manualLayout>
              </c:layout>
              <c:showCatName val="1"/>
              <c:showPercent val="1"/>
            </c:dLbl>
            <c:dLbl>
              <c:idx val="2"/>
              <c:layout>
                <c:manualLayout>
                  <c:x val="0.11631663974151862"/>
                  <c:y val="-7.1910112359550568E-2"/>
                </c:manualLayout>
              </c:layout>
              <c:showCatName val="1"/>
              <c:showPercent val="1"/>
            </c:dLbl>
            <c:dLbl>
              <c:idx val="3"/>
              <c:layout>
                <c:manualLayout>
                  <c:x val="0.13570274636510501"/>
                  <c:y val="-8.9887640449438228E-3"/>
                </c:manualLayout>
              </c:layout>
              <c:showCatName val="1"/>
              <c:showPercent val="1"/>
            </c:dLbl>
            <c:dLbl>
              <c:idx val="5"/>
              <c:layout>
                <c:manualLayout>
                  <c:x val="-0.13139472267097468"/>
                  <c:y val="7.4906367041198837E-2"/>
                </c:manualLayout>
              </c:layout>
              <c:showCatName val="1"/>
              <c:showPercent val="1"/>
            </c:dLbl>
            <c:dLbl>
              <c:idx val="6"/>
              <c:delete val="1"/>
            </c:dLbl>
            <c:dLbl>
              <c:idx val="7"/>
              <c:layout>
                <c:manualLayout>
                  <c:x val="-9.6930533117932205E-2"/>
                  <c:y val="-0.10187265917603018"/>
                </c:manualLayout>
              </c:layout>
              <c:showCatName val="1"/>
              <c:showPercent val="1"/>
            </c:dLbl>
            <c:showCatName val="1"/>
            <c:showPercent val="1"/>
            <c:showLeaderLines val="1"/>
          </c:dLbls>
          <c:cat>
            <c:strRef>
              <c:f>Sudan!$B$5:$B$12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Sudan!$C$5:$C$12</c:f>
              <c:numCache>
                <c:formatCode>0.0</c:formatCode>
                <c:ptCount val="8"/>
                <c:pt idx="0">
                  <c:v>0.44078251129536711</c:v>
                </c:pt>
                <c:pt idx="1">
                  <c:v>0.63972157896109483</c:v>
                </c:pt>
                <c:pt idx="2">
                  <c:v>6.3E-2</c:v>
                </c:pt>
                <c:pt idx="3">
                  <c:v>0.401482604980469</c:v>
                </c:pt>
                <c:pt idx="4">
                  <c:v>2.4663567142256002</c:v>
                </c:pt>
                <c:pt idx="5">
                  <c:v>0.40469081747000002</c:v>
                </c:pt>
                <c:pt idx="6">
                  <c:v>2.1713129440107401E-3</c:v>
                </c:pt>
                <c:pt idx="7">
                  <c:v>1.7856000000000001</c:v>
                </c:pt>
              </c:numCache>
            </c:numRef>
          </c:val>
        </c:ser>
        <c:dLbls>
          <c:showCatName val="1"/>
          <c:showPercent val="1"/>
        </c:dLbls>
        <c:firstSliceAng val="0"/>
        <c:holeSize val="50"/>
      </c:doughnutChart>
    </c:plotArea>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3471028403794281"/>
          <c:y val="9.9598769043485191E-2"/>
          <c:w val="0.45239921451187826"/>
          <c:h val="0.80012548194114852"/>
        </c:manualLayout>
      </c:layout>
      <c:pieChart>
        <c:varyColors val="1"/>
        <c:ser>
          <c:idx val="0"/>
          <c:order val="0"/>
          <c:dLbls>
            <c:showVal val="1"/>
            <c:showCatName val="1"/>
            <c:showLeaderLines val="1"/>
          </c:dLbls>
          <c:cat>
            <c:strRef>
              <c:f>'Fig 8.2'!$B$9:$B$17</c:f>
              <c:strCache>
                <c:ptCount val="9"/>
                <c:pt idx="0">
                  <c:v>Humanitarian assistance</c:v>
                </c:pt>
                <c:pt idx="1">
                  <c:v>Development assistance</c:v>
                </c:pt>
                <c:pt idx="2">
                  <c:v>OOFs gross</c:v>
                </c:pt>
                <c:pt idx="3">
                  <c:v>Remittances</c:v>
                </c:pt>
                <c:pt idx="4">
                  <c:v>FDI</c:v>
                </c:pt>
                <c:pt idx="5">
                  <c:v>Short term debt</c:v>
                </c:pt>
                <c:pt idx="6">
                  <c:v>Long term debt</c:v>
                </c:pt>
                <c:pt idx="7">
                  <c:v>Portfolio equity</c:v>
                </c:pt>
                <c:pt idx="8">
                  <c:v>Peacekeeping</c:v>
                </c:pt>
              </c:strCache>
            </c:strRef>
          </c:cat>
          <c:val>
            <c:numRef>
              <c:f>'Fig 8.2'!$D$9:$D$17</c:f>
              <c:numCache>
                <c:formatCode>0%</c:formatCode>
                <c:ptCount val="9"/>
                <c:pt idx="0">
                  <c:v>2.6279085575631966E-2</c:v>
                </c:pt>
                <c:pt idx="1">
                  <c:v>0.13640402936461798</c:v>
                </c:pt>
                <c:pt idx="2">
                  <c:v>3.2607885156415516E-2</c:v>
                </c:pt>
                <c:pt idx="3">
                  <c:v>0.20924481117414551</c:v>
                </c:pt>
                <c:pt idx="4">
                  <c:v>0.19623958045553314</c:v>
                </c:pt>
                <c:pt idx="5">
                  <c:v>3.5927224288381673E-2</c:v>
                </c:pt>
                <c:pt idx="6">
                  <c:v>0.32290998610200788</c:v>
                </c:pt>
                <c:pt idx="7">
                  <c:v>9.7034820717732551E-3</c:v>
                </c:pt>
                <c:pt idx="8">
                  <c:v>3.0683915811493042E-2</c:v>
                </c:pt>
              </c:numCache>
            </c:numRef>
          </c:val>
        </c:ser>
        <c:firstSliceAng val="84"/>
      </c:pieChart>
    </c:plotArea>
    <c:plotVisOnly val="1"/>
  </c:chart>
  <c:spPr>
    <a:ln>
      <a:noFill/>
    </a:ln>
  </c:spPr>
  <c:printSettings>
    <c:headerFooter/>
    <c:pageMargins b="0.75000000000000411" l="0.70000000000000062" r="0.70000000000000062" t="0.750000000000004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Sudan</a:t>
            </a:r>
          </a:p>
        </c:rich>
      </c:tx>
      <c:layout>
        <c:manualLayout>
          <c:xMode val="edge"/>
          <c:yMode val="edge"/>
          <c:x val="0.13785532550374047"/>
          <c:y val="1.4847813419804505E-2"/>
        </c:manualLayout>
      </c:layout>
      <c:overlay val="1"/>
    </c:title>
    <c:plotArea>
      <c:layout>
        <c:manualLayout>
          <c:layoutTarget val="inner"/>
          <c:xMode val="edge"/>
          <c:yMode val="edge"/>
          <c:x val="0.30038314176245451"/>
          <c:y val="2.6726064155647999E-2"/>
          <c:w val="0.67504602702219263"/>
          <c:h val="0.93466962095286021"/>
        </c:manualLayout>
      </c:layout>
      <c:barChart>
        <c:barDir val="col"/>
        <c:grouping val="stacked"/>
        <c:ser>
          <c:idx val="0"/>
          <c:order val="0"/>
          <c:tx>
            <c:strRef>
              <c:f>Sudan!$B$2</c:f>
              <c:strCache>
                <c:ptCount val="1"/>
                <c:pt idx="0">
                  <c:v>Domestic government expenditure</c:v>
                </c:pt>
              </c:strCache>
            </c:strRef>
          </c:tx>
          <c:dLbls>
            <c:dLbl>
              <c:idx val="0"/>
              <c:layout>
                <c:manualLayout>
                  <c:x val="-3.06513409961687E-3"/>
                  <c:y val="-7.009711171448052E-2"/>
                </c:manualLayout>
              </c:layout>
              <c:dLblPos val="ctr"/>
              <c:showVal val="1"/>
            </c:dLbl>
            <c:txPr>
              <a:bodyPr/>
              <a:lstStyle/>
              <a:p>
                <a:pPr>
                  <a:defRPr b="1">
                    <a:solidFill>
                      <a:schemeClr val="bg1"/>
                    </a:solidFill>
                  </a:defRPr>
                </a:pPr>
                <a:endParaRPr lang="en-US"/>
              </a:p>
            </c:txPr>
            <c:dLblPos val="inEnd"/>
            <c:showVal val="1"/>
          </c:dLbls>
          <c:val>
            <c:numRef>
              <c:f>Sudan!$C$2</c:f>
              <c:numCache>
                <c:formatCode>0.0</c:formatCode>
                <c:ptCount val="1"/>
                <c:pt idx="0">
                  <c:v>8.5442112399999992</c:v>
                </c:pt>
              </c:numCache>
            </c:numRef>
          </c:val>
        </c:ser>
        <c:ser>
          <c:idx val="1"/>
          <c:order val="1"/>
          <c:tx>
            <c:strRef>
              <c:f>Sudan!$B$3</c:f>
              <c:strCache>
                <c:ptCount val="1"/>
                <c:pt idx="0">
                  <c:v>International resources</c:v>
                </c:pt>
              </c:strCache>
            </c:strRef>
          </c:tx>
          <c:dLbls>
            <c:dLbl>
              <c:idx val="0"/>
              <c:layout>
                <c:manualLayout>
                  <c:x val="0"/>
                  <c:y val="-2.5433252180875127E-2"/>
                </c:manualLayout>
              </c:layout>
              <c:dLblPos val="ctr"/>
              <c:showVal val="1"/>
            </c:dLbl>
            <c:txPr>
              <a:bodyPr/>
              <a:lstStyle/>
              <a:p>
                <a:pPr>
                  <a:defRPr b="1">
                    <a:solidFill>
                      <a:schemeClr val="bg1"/>
                    </a:solidFill>
                  </a:defRPr>
                </a:pPr>
                <a:endParaRPr lang="en-US"/>
              </a:p>
            </c:txPr>
            <c:dLblPos val="inEnd"/>
            <c:showVal val="1"/>
          </c:dLbls>
          <c:val>
            <c:numRef>
              <c:f>Sudan!$C$3</c:f>
              <c:numCache>
                <c:formatCode>0.0</c:formatCode>
                <c:ptCount val="1"/>
                <c:pt idx="0">
                  <c:v>6.2038055398765426</c:v>
                </c:pt>
              </c:numCache>
            </c:numRef>
          </c:val>
        </c:ser>
        <c:overlap val="100"/>
        <c:axId val="112952064"/>
        <c:axId val="112953600"/>
      </c:barChart>
      <c:catAx>
        <c:axId val="112952064"/>
        <c:scaling>
          <c:orientation val="minMax"/>
        </c:scaling>
        <c:delete val="1"/>
        <c:axPos val="b"/>
        <c:tickLblPos val="none"/>
        <c:crossAx val="112953600"/>
        <c:crosses val="autoZero"/>
        <c:auto val="1"/>
        <c:lblAlgn val="ctr"/>
        <c:lblOffset val="100"/>
      </c:catAx>
      <c:valAx>
        <c:axId val="112953600"/>
        <c:scaling>
          <c:orientation val="minMax"/>
        </c:scaling>
        <c:delete val="1"/>
        <c:axPos val="l"/>
        <c:numFmt formatCode="0.0" sourceLinked="1"/>
        <c:tickLblPos val="none"/>
        <c:crossAx val="112952064"/>
        <c:crosses val="autoZero"/>
        <c:crossBetween val="between"/>
      </c:valAx>
    </c:plotArea>
    <c:legend>
      <c:legendPos val="r"/>
      <c:layout>
        <c:manualLayout>
          <c:xMode val="edge"/>
          <c:yMode val="edge"/>
          <c:x val="2.0277430838386585E-2"/>
          <c:y val="0.19685838973943673"/>
          <c:w val="0.34217467644130689"/>
          <c:h val="0.60034409515320664"/>
        </c:manualLayout>
      </c:layout>
    </c:legend>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8.0750162639926737E-2"/>
          <c:y val="5.0925925925925923E-2"/>
          <c:w val="0.63999645447696163"/>
          <c:h val="0.89814814814814814"/>
        </c:manualLayout>
      </c:layout>
      <c:barChart>
        <c:barDir val="col"/>
        <c:grouping val="clustered"/>
        <c:ser>
          <c:idx val="0"/>
          <c:order val="0"/>
          <c:tx>
            <c:strRef>
              <c:f>'Fig 8.5'!$I$4</c:f>
              <c:strCache>
                <c:ptCount val="1"/>
                <c:pt idx="0">
                  <c:v>% change in remittances from previous quarter</c:v>
                </c:pt>
              </c:strCache>
            </c:strRef>
          </c:tx>
          <c:dLbls>
            <c:txPr>
              <a:bodyPr/>
              <a:lstStyle/>
              <a:p>
                <a:pPr>
                  <a:defRPr sz="900" baseline="0"/>
                </a:pPr>
                <a:endParaRPr lang="en-US"/>
              </a:p>
            </c:txPr>
            <c:showVal val="1"/>
          </c:dLbls>
          <c:cat>
            <c:strRef>
              <c:f>'Fig 8.5'!$H$5:$H$9</c:f>
              <c:strCache>
                <c:ptCount val="5"/>
                <c:pt idx="0">
                  <c:v>Nov 09-Jan 10</c:v>
                </c:pt>
                <c:pt idx="1">
                  <c:v>Nov 10-Jan 11</c:v>
                </c:pt>
                <c:pt idx="2">
                  <c:v>Nov 11-Jan 12</c:v>
                </c:pt>
                <c:pt idx="3">
                  <c:v>Nov 12-Jan 13</c:v>
                </c:pt>
                <c:pt idx="4">
                  <c:v>Nov 13-Jan 14</c:v>
                </c:pt>
              </c:strCache>
            </c:strRef>
          </c:cat>
          <c:val>
            <c:numRef>
              <c:f>'Fig 8.5'!$I$5:$I$9</c:f>
              <c:numCache>
                <c:formatCode>0.0%</c:formatCode>
                <c:ptCount val="5"/>
                <c:pt idx="0">
                  <c:v>1.0444955086693127E-2</c:v>
                </c:pt>
                <c:pt idx="1">
                  <c:v>1.1478859766596518E-3</c:v>
                </c:pt>
                <c:pt idx="2">
                  <c:v>-6.0208960510005315E-3</c:v>
                </c:pt>
                <c:pt idx="3">
                  <c:v>4.95785820525533E-3</c:v>
                </c:pt>
                <c:pt idx="4">
                  <c:v>2.052607571841265E-2</c:v>
                </c:pt>
              </c:numCache>
            </c:numRef>
          </c:val>
        </c:ser>
        <c:axId val="109717376"/>
        <c:axId val="109718912"/>
      </c:barChart>
      <c:catAx>
        <c:axId val="109717376"/>
        <c:scaling>
          <c:orientation val="minMax"/>
        </c:scaling>
        <c:axPos val="b"/>
        <c:numFmt formatCode="General" sourceLinked="1"/>
        <c:tickLblPos val="nextTo"/>
        <c:txPr>
          <a:bodyPr/>
          <a:lstStyle/>
          <a:p>
            <a:pPr>
              <a:defRPr sz="900" baseline="0"/>
            </a:pPr>
            <a:endParaRPr lang="en-US"/>
          </a:p>
        </c:txPr>
        <c:crossAx val="109718912"/>
        <c:crosses val="autoZero"/>
        <c:auto val="1"/>
        <c:lblAlgn val="ctr"/>
        <c:lblOffset val="100"/>
      </c:catAx>
      <c:valAx>
        <c:axId val="109718912"/>
        <c:scaling>
          <c:orientation val="minMax"/>
        </c:scaling>
        <c:axPos val="l"/>
        <c:majorGridlines/>
        <c:numFmt formatCode="0.0%" sourceLinked="1"/>
        <c:tickLblPos val="nextTo"/>
        <c:txPr>
          <a:bodyPr/>
          <a:lstStyle/>
          <a:p>
            <a:pPr>
              <a:defRPr sz="900" baseline="0"/>
            </a:pPr>
            <a:endParaRPr lang="en-US"/>
          </a:p>
        </c:txPr>
        <c:crossAx val="109717376"/>
        <c:crosses val="autoZero"/>
        <c:crossBetween val="between"/>
      </c:valAx>
    </c:plotArea>
    <c:legend>
      <c:legendPos val="r"/>
      <c:layout>
        <c:manualLayout>
          <c:xMode val="edge"/>
          <c:yMode val="edge"/>
          <c:x val="0.74330429093880201"/>
          <c:y val="0.20205718603356396"/>
          <c:w val="0.23846215248724764"/>
          <c:h val="0.41575081523900448"/>
        </c:manualLayout>
      </c:layout>
    </c:legend>
    <c:plotVisOnly val="1"/>
  </c:chart>
  <c:spPr>
    <a:ln>
      <a:noFill/>
    </a:ln>
  </c:spPr>
  <c:printSettings>
    <c:headerFooter/>
    <c:pageMargins b="0.75000000000000133" l="0.70000000000000062" r="0.70000000000000062" t="0.750000000000001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0"/>
          <c:order val="0"/>
          <c:tx>
            <c:strRef>
              <c:f>'Fig 8.6'!$A$5</c:f>
              <c:strCache>
                <c:ptCount val="1"/>
                <c:pt idx="0">
                  <c:v>ODA from DAC donors</c:v>
                </c:pt>
              </c:strCache>
            </c:strRef>
          </c:tx>
          <c:cat>
            <c:strRef>
              <c:f>'Fig 8.6'!$B$4:$K$4</c:f>
              <c:strCache>
                <c:ptCount val="10"/>
                <c:pt idx="0">
                  <c:v>2004</c:v>
                </c:pt>
                <c:pt idx="1">
                  <c:v>2005</c:v>
                </c:pt>
                <c:pt idx="2">
                  <c:v>2006</c:v>
                </c:pt>
                <c:pt idx="3">
                  <c:v>2007</c:v>
                </c:pt>
                <c:pt idx="4">
                  <c:v>2008</c:v>
                </c:pt>
                <c:pt idx="5">
                  <c:v>2009</c:v>
                </c:pt>
                <c:pt idx="6">
                  <c:v>2010</c:v>
                </c:pt>
                <c:pt idx="7">
                  <c:v>2011</c:v>
                </c:pt>
                <c:pt idx="8">
                  <c:v>2012</c:v>
                </c:pt>
                <c:pt idx="9">
                  <c:v>2013</c:v>
                </c:pt>
              </c:strCache>
            </c:strRef>
          </c:cat>
          <c:val>
            <c:numRef>
              <c:f>'Fig 8.6'!$B$5:$K$5</c:f>
              <c:numCache>
                <c:formatCode>0.0</c:formatCode>
                <c:ptCount val="10"/>
                <c:pt idx="0">
                  <c:v>97.519329999999997</c:v>
                </c:pt>
                <c:pt idx="1">
                  <c:v>128.41130999999999</c:v>
                </c:pt>
                <c:pt idx="2">
                  <c:v>122.09171000000001</c:v>
                </c:pt>
                <c:pt idx="3">
                  <c:v>112.20509</c:v>
                </c:pt>
                <c:pt idx="4">
                  <c:v>124.8732</c:v>
                </c:pt>
                <c:pt idx="5">
                  <c:v>126.42856</c:v>
                </c:pt>
                <c:pt idx="6">
                  <c:v>134.04580999999999</c:v>
                </c:pt>
                <c:pt idx="7">
                  <c:v>131.45438000000001</c:v>
                </c:pt>
                <c:pt idx="8">
                  <c:v>126.94928</c:v>
                </c:pt>
                <c:pt idx="9">
                  <c:v>134.69751000000002</c:v>
                </c:pt>
              </c:numCache>
            </c:numRef>
          </c:val>
        </c:ser>
        <c:ser>
          <c:idx val="1"/>
          <c:order val="1"/>
          <c:tx>
            <c:strRef>
              <c:f>'Fig 8.6'!$A$6</c:f>
              <c:strCache>
                <c:ptCount val="1"/>
                <c:pt idx="0">
                  <c:v>ODA from non-DAC donors reporting to the DAC </c:v>
                </c:pt>
              </c:strCache>
            </c:strRef>
          </c:tx>
          <c:cat>
            <c:strRef>
              <c:f>'Fig 8.6'!$B$4:$K$4</c:f>
              <c:strCache>
                <c:ptCount val="10"/>
                <c:pt idx="0">
                  <c:v>2004</c:v>
                </c:pt>
                <c:pt idx="1">
                  <c:v>2005</c:v>
                </c:pt>
                <c:pt idx="2">
                  <c:v>2006</c:v>
                </c:pt>
                <c:pt idx="3">
                  <c:v>2007</c:v>
                </c:pt>
                <c:pt idx="4">
                  <c:v>2008</c:v>
                </c:pt>
                <c:pt idx="5">
                  <c:v>2009</c:v>
                </c:pt>
                <c:pt idx="6">
                  <c:v>2010</c:v>
                </c:pt>
                <c:pt idx="7">
                  <c:v>2011</c:v>
                </c:pt>
                <c:pt idx="8">
                  <c:v>2012</c:v>
                </c:pt>
                <c:pt idx="9">
                  <c:v>2013</c:v>
                </c:pt>
              </c:strCache>
            </c:strRef>
          </c:cat>
          <c:val>
            <c:numRef>
              <c:f>'Fig 8.6'!$B$6:$K$6</c:f>
              <c:numCache>
                <c:formatCode>0.0</c:formatCode>
                <c:ptCount val="10"/>
                <c:pt idx="0">
                  <c:v>4.1216699999999999</c:v>
                </c:pt>
                <c:pt idx="1">
                  <c:v>3.7140500000000003</c:v>
                </c:pt>
                <c:pt idx="2">
                  <c:v>5.3734599999999997</c:v>
                </c:pt>
                <c:pt idx="3">
                  <c:v>5.9996</c:v>
                </c:pt>
                <c:pt idx="4">
                  <c:v>8.5146800000000002</c:v>
                </c:pt>
                <c:pt idx="5">
                  <c:v>6.1907899999999998</c:v>
                </c:pt>
                <c:pt idx="6">
                  <c:v>6.7738199999999997</c:v>
                </c:pt>
                <c:pt idx="7">
                  <c:v>8.757950000000001</c:v>
                </c:pt>
                <c:pt idx="8">
                  <c:v>6.4879100000000003</c:v>
                </c:pt>
                <c:pt idx="9">
                  <c:v>15.274419999999999</c:v>
                </c:pt>
              </c:numCache>
            </c:numRef>
          </c:val>
        </c:ser>
        <c:ser>
          <c:idx val="2"/>
          <c:order val="2"/>
          <c:tx>
            <c:strRef>
              <c:f>'Fig 8.6'!$A$7</c:f>
              <c:strCache>
                <c:ptCount val="1"/>
                <c:pt idx="0">
                  <c:v>Development cooperation from donors not reporting to the DAC</c:v>
                </c:pt>
              </c:strCache>
            </c:strRef>
          </c:tx>
          <c:cat>
            <c:strRef>
              <c:f>'Fig 8.6'!$B$4:$K$4</c:f>
              <c:strCache>
                <c:ptCount val="10"/>
                <c:pt idx="0">
                  <c:v>2004</c:v>
                </c:pt>
                <c:pt idx="1">
                  <c:v>2005</c:v>
                </c:pt>
                <c:pt idx="2">
                  <c:v>2006</c:v>
                </c:pt>
                <c:pt idx="3">
                  <c:v>2007</c:v>
                </c:pt>
                <c:pt idx="4">
                  <c:v>2008</c:v>
                </c:pt>
                <c:pt idx="5">
                  <c:v>2009</c:v>
                </c:pt>
                <c:pt idx="6">
                  <c:v>2010</c:v>
                </c:pt>
                <c:pt idx="7">
                  <c:v>2011</c:v>
                </c:pt>
                <c:pt idx="8">
                  <c:v>2012</c:v>
                </c:pt>
                <c:pt idx="9">
                  <c:v>2013</c:v>
                </c:pt>
              </c:strCache>
            </c:strRef>
          </c:cat>
          <c:val>
            <c:numRef>
              <c:f>'Fig 8.6'!$B$7:$K$7</c:f>
              <c:numCache>
                <c:formatCode>0.0</c:formatCode>
                <c:ptCount val="10"/>
                <c:pt idx="0">
                  <c:v>1.9119951460455196</c:v>
                </c:pt>
                <c:pt idx="1">
                  <c:v>3.3202619176310986</c:v>
                </c:pt>
                <c:pt idx="2">
                  <c:v>3.7141418697447794</c:v>
                </c:pt>
                <c:pt idx="3">
                  <c:v>4.584851050869629</c:v>
                </c:pt>
                <c:pt idx="4">
                  <c:v>4.6068179154286053</c:v>
                </c:pt>
                <c:pt idx="5">
                  <c:v>5.5034825081088119</c:v>
                </c:pt>
                <c:pt idx="6">
                  <c:v>6.1445428575637653</c:v>
                </c:pt>
                <c:pt idx="7">
                  <c:v>6.4705803664610535</c:v>
                </c:pt>
                <c:pt idx="8">
                  <c:v>7.8529928642974598</c:v>
                </c:pt>
                <c:pt idx="9">
                  <c:v>8.7637641482610977</c:v>
                </c:pt>
              </c:numCache>
            </c:numRef>
          </c:val>
        </c:ser>
        <c:axId val="74167808"/>
        <c:axId val="74169344"/>
      </c:areaChart>
      <c:catAx>
        <c:axId val="74167808"/>
        <c:scaling>
          <c:orientation val="minMax"/>
        </c:scaling>
        <c:axPos val="b"/>
        <c:numFmt formatCode="General" sourceLinked="1"/>
        <c:tickLblPos val="nextTo"/>
        <c:crossAx val="74169344"/>
        <c:crosses val="autoZero"/>
        <c:auto val="1"/>
        <c:lblAlgn val="ctr"/>
        <c:lblOffset val="100"/>
      </c:catAx>
      <c:valAx>
        <c:axId val="74169344"/>
        <c:scaling>
          <c:orientation val="minMax"/>
        </c:scaling>
        <c:axPos val="l"/>
        <c:majorGridlines/>
        <c:title>
          <c:tx>
            <c:rich>
              <a:bodyPr rot="-5400000" vert="horz"/>
              <a:lstStyle/>
              <a:p>
                <a:pPr>
                  <a:defRPr/>
                </a:pPr>
                <a:r>
                  <a:rPr lang="en-GB"/>
                  <a:t>US$ billions</a:t>
                </a:r>
              </a:p>
            </c:rich>
          </c:tx>
          <c:layout/>
        </c:title>
        <c:numFmt formatCode="0.0" sourceLinked="1"/>
        <c:tickLblPos val="nextTo"/>
        <c:crossAx val="74167808"/>
        <c:crosses val="autoZero"/>
        <c:crossBetween val="midCat"/>
      </c:valAx>
    </c:plotArea>
    <c:legend>
      <c:legendPos val="r"/>
      <c:layout/>
    </c:legend>
    <c:plotVisOnly val="1"/>
  </c:chart>
  <c:spPr>
    <a:ln>
      <a:noFill/>
    </a:ln>
  </c:spPr>
  <c:printSettings>
    <c:headerFooter/>
    <c:pageMargins b="0.75000000000000044" l="0.7000000000000004" r="0.7000000000000004" t="0.75000000000000044" header="0.30000000000000021" footer="0.3000000000000002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8.7'!$A$6</c:f>
              <c:strCache>
                <c:ptCount val="1"/>
                <c:pt idx="0">
                  <c:v>Total HA - DAC donors</c:v>
                </c:pt>
              </c:strCache>
            </c:strRef>
          </c:tx>
          <c:dLbls>
            <c:dLblPos val="inEnd"/>
            <c:showVal val="1"/>
          </c:dLbls>
          <c:cat>
            <c:numRef>
              <c:f>'Fig 8.7'!$B$5:$M$5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8.7'!$B$6:$M$6</c:f>
              <c:numCache>
                <c:formatCode>0.0</c:formatCode>
                <c:ptCount val="10"/>
                <c:pt idx="0">
                  <c:v>9.023535222053459</c:v>
                </c:pt>
                <c:pt idx="1">
                  <c:v>11.492169191960709</c:v>
                </c:pt>
                <c:pt idx="2">
                  <c:v>10.535382694669293</c:v>
                </c:pt>
                <c:pt idx="3">
                  <c:v>9.5533235441791025</c:v>
                </c:pt>
                <c:pt idx="4">
                  <c:v>12.062426926698237</c:v>
                </c:pt>
                <c:pt idx="5">
                  <c:v>11.878510142349398</c:v>
                </c:pt>
                <c:pt idx="6">
                  <c:v>12.947386553727183</c:v>
                </c:pt>
                <c:pt idx="7">
                  <c:v>12.860134827183673</c:v>
                </c:pt>
                <c:pt idx="8">
                  <c:v>11.713870329480899</c:v>
                </c:pt>
                <c:pt idx="9">
                  <c:v>14.084512857960677</c:v>
                </c:pt>
              </c:numCache>
            </c:numRef>
          </c:val>
        </c:ser>
        <c:axId val="105215488"/>
        <c:axId val="105217024"/>
      </c:barChart>
      <c:lineChart>
        <c:grouping val="standard"/>
        <c:ser>
          <c:idx val="1"/>
          <c:order val="1"/>
          <c:tx>
            <c:strRef>
              <c:f>'Fig 8.7'!$A$7</c:f>
              <c:strCache>
                <c:ptCount val="1"/>
                <c:pt idx="0">
                  <c:v>Official humanitarian assistance % ODA</c:v>
                </c:pt>
              </c:strCache>
            </c:strRef>
          </c:tx>
          <c:marker>
            <c:symbol val="none"/>
          </c:marker>
          <c:dLbls>
            <c:numFmt formatCode="0.0%" sourceLinked="0"/>
            <c:dLblPos val="t"/>
            <c:showVal val="1"/>
          </c:dLbls>
          <c:cat>
            <c:numRef>
              <c:f>'Fig 8.7'!$B$5:$M$5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8.7'!$B$7:$M$7</c:f>
              <c:numCache>
                <c:formatCode>0.0%</c:formatCode>
                <c:ptCount val="10"/>
                <c:pt idx="0">
                  <c:v>9.8688851752866832E-2</c:v>
                </c:pt>
                <c:pt idx="1">
                  <c:v>0.11418573062997769</c:v>
                </c:pt>
                <c:pt idx="2">
                  <c:v>0.10527974159253425</c:v>
                </c:pt>
                <c:pt idx="3">
                  <c:v>9.3317696034313946E-2</c:v>
                </c:pt>
                <c:pt idx="4">
                  <c:v>0.10409581141546168</c:v>
                </c:pt>
                <c:pt idx="5">
                  <c:v>9.5059306219702225E-2</c:v>
                </c:pt>
                <c:pt idx="6">
                  <c:v>9.9516448844808814E-2</c:v>
                </c:pt>
                <c:pt idx="7">
                  <c:v>0.10091665123126575</c:v>
                </c:pt>
                <c:pt idx="8">
                  <c:v>9.4510902918146386E-2</c:v>
                </c:pt>
                <c:pt idx="9">
                  <c:v>0.10782037352658135</c:v>
                </c:pt>
              </c:numCache>
            </c:numRef>
          </c:val>
        </c:ser>
        <c:marker val="1"/>
        <c:axId val="105228928"/>
        <c:axId val="105227392"/>
      </c:lineChart>
      <c:catAx>
        <c:axId val="105215488"/>
        <c:scaling>
          <c:orientation val="minMax"/>
        </c:scaling>
        <c:axPos val="b"/>
        <c:numFmt formatCode="General" sourceLinked="1"/>
        <c:tickLblPos val="nextTo"/>
        <c:crossAx val="105217024"/>
        <c:crosses val="autoZero"/>
        <c:auto val="1"/>
        <c:lblAlgn val="ctr"/>
        <c:lblOffset val="100"/>
      </c:catAx>
      <c:valAx>
        <c:axId val="105217024"/>
        <c:scaling>
          <c:orientation val="minMax"/>
        </c:scaling>
        <c:axPos val="l"/>
        <c:majorGridlines/>
        <c:title>
          <c:tx>
            <c:rich>
              <a:bodyPr rot="-5400000" vert="horz"/>
              <a:lstStyle/>
              <a:p>
                <a:pPr>
                  <a:defRPr/>
                </a:pPr>
                <a:r>
                  <a:rPr lang="en-US"/>
                  <a:t>US$ billions</a:t>
                </a:r>
              </a:p>
            </c:rich>
          </c:tx>
          <c:layout/>
        </c:title>
        <c:numFmt formatCode="0" sourceLinked="0"/>
        <c:tickLblPos val="nextTo"/>
        <c:crossAx val="105215488"/>
        <c:crosses val="autoZero"/>
        <c:crossBetween val="between"/>
      </c:valAx>
      <c:valAx>
        <c:axId val="105227392"/>
        <c:scaling>
          <c:orientation val="minMax"/>
        </c:scaling>
        <c:axPos val="r"/>
        <c:numFmt formatCode="0%" sourceLinked="0"/>
        <c:tickLblPos val="nextTo"/>
        <c:crossAx val="105228928"/>
        <c:crosses val="max"/>
        <c:crossBetween val="between"/>
      </c:valAx>
      <c:catAx>
        <c:axId val="105228928"/>
        <c:scaling>
          <c:orientation val="minMax"/>
        </c:scaling>
        <c:delete val="1"/>
        <c:axPos val="b"/>
        <c:numFmt formatCode="General" sourceLinked="1"/>
        <c:tickLblPos val="none"/>
        <c:crossAx val="105227392"/>
        <c:crosses val="autoZero"/>
        <c:auto val="1"/>
        <c:lblAlgn val="ctr"/>
        <c:lblOffset val="100"/>
      </c:catAx>
    </c:plotArea>
    <c:legend>
      <c:legendPos val="b"/>
      <c:layout/>
    </c:legend>
    <c:plotVisOnly val="1"/>
    <c:dispBlanksAs val="gap"/>
  </c:chart>
  <c:spPr>
    <a:ln>
      <a:noFill/>
    </a:ln>
  </c:spPr>
  <c:printSettings>
    <c:headerFooter/>
    <c:pageMargins b="0.750000000000001" l="0.70000000000000062" r="0.70000000000000062" t="0.75000000000000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1"/>
          <c:order val="0"/>
          <c:tx>
            <c:strRef>
              <c:f>'Fig 8.8'!$A$6</c:f>
              <c:strCache>
                <c:ptCount val="1"/>
                <c:pt idx="0">
                  <c:v>Conflict, peace and security</c:v>
                </c:pt>
              </c:strCache>
            </c:strRef>
          </c:tx>
          <c:cat>
            <c:numRef>
              <c:f>'Fig 8.8'!$B$4:$L$4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'Fig 8.8'!$B$6:$L$6</c:f>
              <c:numCache>
                <c:formatCode>_-* #,##0.0_-;\-* #,##0.0_-;_-* "-"??_-;_-@_-</c:formatCode>
                <c:ptCount val="11"/>
                <c:pt idx="0">
                  <c:v>0.99991119699999997</c:v>
                </c:pt>
                <c:pt idx="1">
                  <c:v>1.7714200900000001</c:v>
                </c:pt>
                <c:pt idx="2">
                  <c:v>1.133860238</c:v>
                </c:pt>
                <c:pt idx="3">
                  <c:v>1.723804318</c:v>
                </c:pt>
                <c:pt idx="4">
                  <c:v>2.1076523759999999</c:v>
                </c:pt>
                <c:pt idx="5">
                  <c:v>2.2859805010000001</c:v>
                </c:pt>
                <c:pt idx="6">
                  <c:v>3.3584328489999997</c:v>
                </c:pt>
                <c:pt idx="7">
                  <c:v>3.7305980209999996</c:v>
                </c:pt>
                <c:pt idx="8">
                  <c:v>3.4969832240000001</c:v>
                </c:pt>
                <c:pt idx="9">
                  <c:v>3.2701162500000009</c:v>
                </c:pt>
                <c:pt idx="10">
                  <c:v>2.8295130660000005</c:v>
                </c:pt>
              </c:numCache>
            </c:numRef>
          </c:val>
        </c:ser>
        <c:axId val="148283776"/>
        <c:axId val="148285312"/>
      </c:areaChart>
      <c:lineChart>
        <c:grouping val="standard"/>
        <c:ser>
          <c:idx val="2"/>
          <c:order val="1"/>
          <c:tx>
            <c:strRef>
              <c:f>'Fig 8.8'!$A$9</c:f>
              <c:strCache>
                <c:ptCount val="1"/>
                <c:pt idx="0">
                  <c:v>Conflict, peace and security % gross ODA</c:v>
                </c:pt>
              </c:strCache>
            </c:strRef>
          </c:tx>
          <c:marker>
            <c:symbol val="none"/>
          </c:marker>
          <c:val>
            <c:numRef>
              <c:f>'Fig 8.8'!$B$9:$L$9</c:f>
              <c:numCache>
                <c:formatCode>0.0%</c:formatCode>
                <c:ptCount val="11"/>
                <c:pt idx="0">
                  <c:v>1.5664394840442249E-2</c:v>
                </c:pt>
                <c:pt idx="1">
                  <c:v>2.3417574995541011E-2</c:v>
                </c:pt>
                <c:pt idx="2">
                  <c:v>1.4460021571516253E-2</c:v>
                </c:pt>
                <c:pt idx="3">
                  <c:v>1.4996136137847022E-2</c:v>
                </c:pt>
                <c:pt idx="4">
                  <c:v>1.88936302551986E-2</c:v>
                </c:pt>
                <c:pt idx="5">
                  <c:v>2.2088337989668774E-2</c:v>
                </c:pt>
                <c:pt idx="6">
                  <c:v>2.8924968628580985E-2</c:v>
                </c:pt>
                <c:pt idx="7">
                  <c:v>3.3212866971868191E-2</c:v>
                </c:pt>
                <c:pt idx="8">
                  <c:v>2.9031151509071866E-2</c:v>
                </c:pt>
                <c:pt idx="9">
                  <c:v>2.6689333594507723E-2</c:v>
                </c:pt>
                <c:pt idx="10">
                  <c:v>2.3676984415608317E-2</c:v>
                </c:pt>
              </c:numCache>
            </c:numRef>
          </c:val>
        </c:ser>
        <c:marker val="1"/>
        <c:axId val="148303872"/>
        <c:axId val="148305408"/>
      </c:lineChart>
      <c:catAx>
        <c:axId val="1482837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8285312"/>
        <c:crosses val="autoZero"/>
        <c:auto val="1"/>
        <c:lblAlgn val="ctr"/>
        <c:lblOffset val="100"/>
      </c:catAx>
      <c:valAx>
        <c:axId val="148285312"/>
        <c:scaling>
          <c:orientation val="minMax"/>
        </c:scaling>
        <c:axPos val="l"/>
        <c:majorGridlines/>
        <c:title>
          <c:tx>
            <c:rich>
              <a:bodyPr/>
              <a:lstStyle/>
              <a:p>
                <a:pPr>
                  <a:defRPr sz="1000" b="1" i="0" u="none" strike="noStrike" baseline="0">
                    <a:solidFill>
                      <a:srgbClr val="000000"/>
                    </a:solidFill>
                    <a:latin typeface="Calibri"/>
                    <a:ea typeface="Calibri"/>
                    <a:cs typeface="Calibri"/>
                  </a:defRPr>
                </a:pPr>
                <a:r>
                  <a:rPr lang="en-GB"/>
                  <a:t>US$ billion</a:t>
                </a:r>
              </a:p>
            </c:rich>
          </c:tx>
          <c:layout/>
        </c:title>
        <c:numFmt formatCode="_-* #,##0.0_-;\-* #,##0.0_-;_-* &quot;-&quot;??_-;_-@_-"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8283776"/>
        <c:crosses val="autoZero"/>
        <c:crossBetween val="between"/>
      </c:valAx>
      <c:catAx>
        <c:axId val="148303872"/>
        <c:scaling>
          <c:orientation val="minMax"/>
        </c:scaling>
        <c:delete val="1"/>
        <c:axPos val="b"/>
        <c:tickLblPos val="none"/>
        <c:crossAx val="148305408"/>
        <c:crosses val="autoZero"/>
        <c:auto val="1"/>
        <c:lblAlgn val="ctr"/>
        <c:lblOffset val="100"/>
      </c:catAx>
      <c:valAx>
        <c:axId val="148305408"/>
        <c:scaling>
          <c:orientation val="minMax"/>
          <c:max val="3.500000000000001E-2"/>
        </c:scaling>
        <c:axPos val="r"/>
        <c:numFmt formatCode="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8303872"/>
        <c:crosses val="max"/>
        <c:crossBetween val="between"/>
      </c:valAx>
    </c:plotArea>
    <c:legend>
      <c:legendPos val="r"/>
      <c:layout/>
      <c:txPr>
        <a:bodyPr/>
        <a:lstStyle/>
        <a:p>
          <a:pPr>
            <a:defRPr sz="845" b="0" i="0" u="none" strike="noStrike" baseline="0">
              <a:solidFill>
                <a:srgbClr val="000000"/>
              </a:solidFill>
              <a:latin typeface="Calibri"/>
              <a:ea typeface="Calibri"/>
              <a:cs typeface="Calibri"/>
            </a:defRPr>
          </a:pPr>
          <a:endParaRPr lang="en-US"/>
        </a:p>
      </c:txPr>
    </c:legend>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manualLayout>
                  <c:x val="-0.34316185476815375"/>
                  <c:y val="-1.4722222222222223E-2"/>
                </c:manualLayout>
              </c:layout>
              <c:tx>
                <c:rich>
                  <a:bodyPr/>
                  <a:lstStyle/>
                  <a:p>
                    <a:r>
                      <a:rPr lang="en-US"/>
                      <a:t>Security system management and reform, 4.1, 25%</a:t>
                    </a:r>
                  </a:p>
                </c:rich>
              </c:tx>
              <c:showVal val="1"/>
              <c:showCatName val="1"/>
              <c:showPercent val="1"/>
            </c:dLbl>
            <c:dLbl>
              <c:idx val="1"/>
              <c:layout>
                <c:manualLayout>
                  <c:x val="-4.7670384951881077E-2"/>
                  <c:y val="0.20497156605424319"/>
                </c:manualLayout>
              </c:layout>
              <c:tx>
                <c:rich>
                  <a:bodyPr/>
                  <a:lstStyle/>
                  <a:p>
                    <a:r>
                      <a:rPr lang="en-US"/>
                      <a:t>Civilian peace-building, conflict prevention and resolution, 7.9, 47%</a:t>
                    </a:r>
                  </a:p>
                </c:rich>
              </c:tx>
              <c:showVal val="1"/>
              <c:showCatName val="1"/>
              <c:showPercent val="1"/>
            </c:dLbl>
            <c:dLbl>
              <c:idx val="2"/>
              <c:layout/>
              <c:tx>
                <c:rich>
                  <a:bodyPr/>
                  <a:lstStyle/>
                  <a:p>
                    <a:r>
                      <a:rPr lang="en-US"/>
                      <a:t>Participation in international peacekeeping operations,  1.9, 11%</a:t>
                    </a:r>
                  </a:p>
                </c:rich>
              </c:tx>
              <c:showVal val="1"/>
              <c:showCatName val="1"/>
              <c:showPercent val="1"/>
            </c:dLbl>
            <c:dLbl>
              <c:idx val="3"/>
              <c:layout/>
              <c:tx>
                <c:rich>
                  <a:bodyPr/>
                  <a:lstStyle/>
                  <a:p>
                    <a:r>
                      <a:rPr lang="en-US"/>
                      <a:t>Reintegration and SALW control,  1.0, 6%</a:t>
                    </a:r>
                  </a:p>
                </c:rich>
              </c:tx>
              <c:showVal val="1"/>
              <c:showCatName val="1"/>
              <c:showPercent val="1"/>
            </c:dLbl>
            <c:dLbl>
              <c:idx val="4"/>
              <c:layout>
                <c:manualLayout>
                  <c:x val="4.6006342957130394E-2"/>
                  <c:y val="9.6546004666083526E-2"/>
                </c:manualLayout>
              </c:layout>
              <c:tx>
                <c:rich>
                  <a:bodyPr/>
                  <a:lstStyle/>
                  <a:p>
                    <a:r>
                      <a:rPr lang="en-US"/>
                      <a:t>Land mine clearance,  1.7, 10%</a:t>
                    </a:r>
                  </a:p>
                </c:rich>
              </c:tx>
              <c:showVal val="1"/>
              <c:showCatName val="1"/>
              <c:showPercent val="1"/>
            </c:dLbl>
            <c:dLbl>
              <c:idx val="5"/>
              <c:layout>
                <c:manualLayout>
                  <c:x val="4.7353455818022819E-2"/>
                  <c:y val="0.1196894138232721"/>
                </c:manualLayout>
              </c:layout>
              <c:tx>
                <c:rich>
                  <a:bodyPr/>
                  <a:lstStyle/>
                  <a:p>
                    <a:r>
                      <a:rPr lang="en-US"/>
                      <a:t>Child soldiers (prevention and demobilisation,  0.1, 1%</a:t>
                    </a:r>
                  </a:p>
                </c:rich>
              </c:tx>
              <c:showVal val="1"/>
              <c:showCatName val="1"/>
              <c:showPercent val="1"/>
            </c:dLbl>
            <c:txPr>
              <a:bodyPr/>
              <a:lstStyle/>
              <a:p>
                <a:pPr>
                  <a:defRPr sz="1000" b="0" i="0" u="none" strike="noStrike" baseline="0">
                    <a:solidFill>
                      <a:srgbClr val="000000"/>
                    </a:solidFill>
                    <a:latin typeface="Calibri"/>
                    <a:ea typeface="Calibri"/>
                    <a:cs typeface="Calibri"/>
                  </a:defRPr>
                </a:pPr>
                <a:endParaRPr lang="en-US"/>
              </a:p>
            </c:txPr>
            <c:showVal val="1"/>
            <c:showCatName val="1"/>
            <c:showPercent val="1"/>
            <c:showLeaderLines val="1"/>
          </c:dLbls>
          <c:cat>
            <c:strRef>
              <c:f>'Fig 8.9'!$A$6:$A$11</c:f>
              <c:strCache>
                <c:ptCount val="6"/>
                <c:pt idx="0">
                  <c:v>Security system management and reform</c:v>
                </c:pt>
                <c:pt idx="1">
                  <c:v>Civilian peace-building, conflict prevention and resolution</c:v>
                </c:pt>
                <c:pt idx="2">
                  <c:v>Participation in international peacekeeping operations</c:v>
                </c:pt>
                <c:pt idx="3">
                  <c:v>Reintegration and SALW control</c:v>
                </c:pt>
                <c:pt idx="4">
                  <c:v>Land mine clearance</c:v>
                </c:pt>
                <c:pt idx="5">
                  <c:v>Child soldiers </c:v>
                </c:pt>
              </c:strCache>
            </c:strRef>
          </c:cat>
          <c:val>
            <c:numRef>
              <c:f>'Fig 8.9'!$G$6:$G$11</c:f>
              <c:numCache>
                <c:formatCode>_-* #,##0.0_-;\-* #,##0.0_-;_-* "-"??_-;_-@_-</c:formatCode>
                <c:ptCount val="6"/>
                <c:pt idx="0">
                  <c:v>4.1269959390000004</c:v>
                </c:pt>
                <c:pt idx="1">
                  <c:v>7.8972775609999992</c:v>
                </c:pt>
                <c:pt idx="2">
                  <c:v>1.852376652</c:v>
                </c:pt>
                <c:pt idx="3">
                  <c:v>0.98246470800000008</c:v>
                </c:pt>
                <c:pt idx="4">
                  <c:v>1.7194089050000003</c:v>
                </c:pt>
                <c:pt idx="5">
                  <c:v>0.10711964499999999</c:v>
                </c:pt>
              </c:numCache>
            </c:numRef>
          </c:val>
        </c:ser>
        <c:firstSliceAng val="101"/>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 8.10'!$A$7</c:f>
              <c:strCache>
                <c:ptCount val="1"/>
                <c:pt idx="0">
                  <c:v>UN</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8.10'!$E$7:$P$7</c:f>
              <c:numCache>
                <c:formatCode>0.0</c:formatCode>
                <c:ptCount val="12"/>
                <c:pt idx="0">
                  <c:v>2.5969399999999996</c:v>
                </c:pt>
                <c:pt idx="1">
                  <c:v>3.6328200000000002</c:v>
                </c:pt>
                <c:pt idx="2">
                  <c:v>5.2770300000000008</c:v>
                </c:pt>
                <c:pt idx="3">
                  <c:v>5.3620799999999997</c:v>
                </c:pt>
                <c:pt idx="4">
                  <c:v>5.5530200000000001</c:v>
                </c:pt>
                <c:pt idx="5">
                  <c:v>5.70214</c:v>
                </c:pt>
                <c:pt idx="6">
                  <c:v>5.9574600000000011</c:v>
                </c:pt>
                <c:pt idx="7">
                  <c:v>5.5917899999999996</c:v>
                </c:pt>
                <c:pt idx="8">
                  <c:v>6.0239000000000003</c:v>
                </c:pt>
                <c:pt idx="9">
                  <c:v>5.6709000000000005</c:v>
                </c:pt>
                <c:pt idx="10" formatCode="General">
                  <c:v>7.8316499999999998</c:v>
                </c:pt>
                <c:pt idx="11">
                  <c:v>0</c:v>
                </c:pt>
              </c:numCache>
            </c:numRef>
          </c:val>
        </c:ser>
        <c:ser>
          <c:idx val="0"/>
          <c:order val="1"/>
          <c:tx>
            <c:strRef>
              <c:f>'Fig 8.10'!$A$6</c:f>
              <c:strCache>
                <c:ptCount val="1"/>
                <c:pt idx="0">
                  <c:v>UN (est.)</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8.10'!$E$6:$P$6</c:f>
              <c:numCache>
                <c:formatCode>General</c:formatCode>
                <c:ptCount val="12"/>
                <c:pt idx="0">
                  <c:v>0</c:v>
                </c:pt>
                <c:pt idx="1">
                  <c:v>0</c:v>
                </c:pt>
                <c:pt idx="2">
                  <c:v>0</c:v>
                </c:pt>
                <c:pt idx="3">
                  <c:v>0</c:v>
                </c:pt>
                <c:pt idx="4">
                  <c:v>0</c:v>
                </c:pt>
                <c:pt idx="5">
                  <c:v>0</c:v>
                </c:pt>
                <c:pt idx="6">
                  <c:v>0</c:v>
                </c:pt>
                <c:pt idx="7">
                  <c:v>0</c:v>
                </c:pt>
                <c:pt idx="8">
                  <c:v>0</c:v>
                </c:pt>
                <c:pt idx="9">
                  <c:v>0</c:v>
                </c:pt>
                <c:pt idx="10">
                  <c:v>0</c:v>
                </c:pt>
                <c:pt idx="11" formatCode="0.0">
                  <c:v>8.6</c:v>
                </c:pt>
              </c:numCache>
            </c:numRef>
          </c:val>
        </c:ser>
        <c:ser>
          <c:idx val="2"/>
          <c:order val="2"/>
          <c:tx>
            <c:strRef>
              <c:f>'Fig 8.10'!$A$8</c:f>
              <c:strCache>
                <c:ptCount val="1"/>
                <c:pt idx="0">
                  <c:v>AU/UN</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8.10'!$E$8:$P$8</c:f>
              <c:numCache>
                <c:formatCode>0.0</c:formatCode>
                <c:ptCount val="12"/>
                <c:pt idx="0">
                  <c:v>0</c:v>
                </c:pt>
                <c:pt idx="1">
                  <c:v>0</c:v>
                </c:pt>
                <c:pt idx="2">
                  <c:v>0</c:v>
                </c:pt>
                <c:pt idx="3">
                  <c:v>0</c:v>
                </c:pt>
                <c:pt idx="4">
                  <c:v>0.49258999999999997</c:v>
                </c:pt>
                <c:pt idx="5">
                  <c:v>1.63506</c:v>
                </c:pt>
                <c:pt idx="6">
                  <c:v>1.5840999999999998</c:v>
                </c:pt>
                <c:pt idx="7">
                  <c:v>1.80813</c:v>
                </c:pt>
                <c:pt idx="8">
                  <c:v>1.7487000000000001</c:v>
                </c:pt>
                <c:pt idx="9">
                  <c:v>1.5689000000000002</c:v>
                </c:pt>
                <c:pt idx="10">
                  <c:v>0</c:v>
                </c:pt>
                <c:pt idx="11">
                  <c:v>0</c:v>
                </c:pt>
              </c:numCache>
            </c:numRef>
          </c:val>
        </c:ser>
        <c:ser>
          <c:idx val="3"/>
          <c:order val="3"/>
          <c:tx>
            <c:strRef>
              <c:f>'Fig 8.10'!$A$9</c:f>
              <c:strCache>
                <c:ptCount val="1"/>
                <c:pt idx="0">
                  <c:v>NATO</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8.10'!$E$9:$P$9</c:f>
              <c:numCache>
                <c:formatCode>0.0</c:formatCode>
                <c:ptCount val="12"/>
                <c:pt idx="0">
                  <c:v>0.12343000000000001</c:v>
                </c:pt>
                <c:pt idx="1">
                  <c:v>0.12253</c:v>
                </c:pt>
                <c:pt idx="2">
                  <c:v>0.12702000000000002</c:v>
                </c:pt>
                <c:pt idx="3">
                  <c:v>0.15574000000000002</c:v>
                </c:pt>
                <c:pt idx="4">
                  <c:v>0.26363999999999999</c:v>
                </c:pt>
                <c:pt idx="5">
                  <c:v>0.46320999999999996</c:v>
                </c:pt>
                <c:pt idx="6">
                  <c:v>0.48694999999999999</c:v>
                </c:pt>
                <c:pt idx="7">
                  <c:v>0.51891999999999994</c:v>
                </c:pt>
                <c:pt idx="8">
                  <c:v>0.66749999999999998</c:v>
                </c:pt>
                <c:pt idx="9">
                  <c:v>0.60931999999999997</c:v>
                </c:pt>
                <c:pt idx="10">
                  <c:v>0</c:v>
                </c:pt>
                <c:pt idx="11">
                  <c:v>0</c:v>
                </c:pt>
              </c:numCache>
            </c:numRef>
          </c:val>
        </c:ser>
        <c:ser>
          <c:idx val="4"/>
          <c:order val="4"/>
          <c:tx>
            <c:strRef>
              <c:f>'Fig 8.10'!$A$10</c:f>
              <c:strCache>
                <c:ptCount val="1"/>
                <c:pt idx="0">
                  <c:v>EU</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8.10'!$E$10:$P$10</c:f>
              <c:numCache>
                <c:formatCode>0.0</c:formatCode>
                <c:ptCount val="12"/>
                <c:pt idx="0">
                  <c:v>5.2310000000000002E-2</c:v>
                </c:pt>
                <c:pt idx="1">
                  <c:v>0.12375</c:v>
                </c:pt>
                <c:pt idx="2">
                  <c:v>0.16863</c:v>
                </c:pt>
                <c:pt idx="3">
                  <c:v>0.14119000000000001</c:v>
                </c:pt>
                <c:pt idx="4">
                  <c:v>0.12714</c:v>
                </c:pt>
                <c:pt idx="5">
                  <c:v>0.45988000000000001</c:v>
                </c:pt>
                <c:pt idx="6">
                  <c:v>0.43137999999999999</c:v>
                </c:pt>
                <c:pt idx="7">
                  <c:v>0.3891</c:v>
                </c:pt>
                <c:pt idx="8">
                  <c:v>0.45359999999999995</c:v>
                </c:pt>
                <c:pt idx="9">
                  <c:v>0.37835999999999997</c:v>
                </c:pt>
                <c:pt idx="10">
                  <c:v>0</c:v>
                </c:pt>
                <c:pt idx="11">
                  <c:v>0</c:v>
                </c:pt>
              </c:numCache>
            </c:numRef>
          </c:val>
        </c:ser>
        <c:ser>
          <c:idx val="5"/>
          <c:order val="5"/>
          <c:tx>
            <c:strRef>
              <c:f>'Fig 8.10'!$A$11</c:f>
              <c:strCache>
                <c:ptCount val="1"/>
                <c:pt idx="0">
                  <c:v>AU</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8.10'!$E$11:$P$11</c:f>
              <c:numCache>
                <c:formatCode>0.0</c:formatCode>
                <c:ptCount val="12"/>
                <c:pt idx="0">
                  <c:v>7.7599999999999988E-2</c:v>
                </c:pt>
                <c:pt idx="1">
                  <c:v>0.26960000000000001</c:v>
                </c:pt>
                <c:pt idx="2">
                  <c:v>5.2399999999999995E-2</c:v>
                </c:pt>
                <c:pt idx="3">
                  <c:v>0.29670999999999997</c:v>
                </c:pt>
                <c:pt idx="4">
                  <c:v>0.31283</c:v>
                </c:pt>
                <c:pt idx="5">
                  <c:v>0</c:v>
                </c:pt>
                <c:pt idx="6">
                  <c:v>0.2</c:v>
                </c:pt>
                <c:pt idx="7">
                  <c:v>0.16</c:v>
                </c:pt>
                <c:pt idx="8">
                  <c:v>0.152</c:v>
                </c:pt>
                <c:pt idx="9">
                  <c:v>0.2185</c:v>
                </c:pt>
                <c:pt idx="10">
                  <c:v>0</c:v>
                </c:pt>
                <c:pt idx="11">
                  <c:v>0</c:v>
                </c:pt>
              </c:numCache>
            </c:numRef>
          </c:val>
        </c:ser>
        <c:ser>
          <c:idx val="6"/>
          <c:order val="6"/>
          <c:tx>
            <c:strRef>
              <c:f>'Fig 8.10'!$A$12</c:f>
              <c:strCache>
                <c:ptCount val="1"/>
                <c:pt idx="0">
                  <c:v>OSCE</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8.10'!$E$12:$P$12</c:f>
              <c:numCache>
                <c:formatCode>0.0</c:formatCode>
                <c:ptCount val="12"/>
                <c:pt idx="0">
                  <c:v>0.15521000000000001</c:v>
                </c:pt>
                <c:pt idx="1">
                  <c:v>0.15123000000000003</c:v>
                </c:pt>
                <c:pt idx="2">
                  <c:v>0.13358</c:v>
                </c:pt>
                <c:pt idx="3">
                  <c:v>0.12727000000000002</c:v>
                </c:pt>
                <c:pt idx="4">
                  <c:v>0.12802000000000002</c:v>
                </c:pt>
                <c:pt idx="5">
                  <c:v>0.11191</c:v>
                </c:pt>
                <c:pt idx="6">
                  <c:v>9.8720000000000002E-2</c:v>
                </c:pt>
                <c:pt idx="7">
                  <c:v>6.387000000000001E-2</c:v>
                </c:pt>
                <c:pt idx="8">
                  <c:v>8.0100000000000005E-2</c:v>
                </c:pt>
                <c:pt idx="9">
                  <c:v>7.2999999999999995E-2</c:v>
                </c:pt>
                <c:pt idx="10">
                  <c:v>0</c:v>
                </c:pt>
                <c:pt idx="11">
                  <c:v>0</c:v>
                </c:pt>
              </c:numCache>
            </c:numRef>
          </c:val>
        </c:ser>
        <c:ser>
          <c:idx val="7"/>
          <c:order val="7"/>
          <c:tx>
            <c:strRef>
              <c:f>'Fig 8.10'!$A$13</c:f>
              <c:strCache>
                <c:ptCount val="1"/>
                <c:pt idx="0">
                  <c:v>Other</c:v>
                </c:pt>
              </c:strCache>
            </c:strRef>
          </c:tx>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8.10'!$E$13:$P$13</c:f>
              <c:numCache>
                <c:formatCode>0.0</c:formatCode>
                <c:ptCount val="12"/>
                <c:pt idx="0">
                  <c:v>9.6649999999999986E-2</c:v>
                </c:pt>
                <c:pt idx="1">
                  <c:v>0.49713999999999997</c:v>
                </c:pt>
                <c:pt idx="2">
                  <c:v>0.60437999999999992</c:v>
                </c:pt>
                <c:pt idx="3">
                  <c:v>0.58131999999999995</c:v>
                </c:pt>
                <c:pt idx="4">
                  <c:v>0.57880000000000009</c:v>
                </c:pt>
                <c:pt idx="5">
                  <c:v>0.41490000000000005</c:v>
                </c:pt>
                <c:pt idx="6">
                  <c:v>0.37812000000000001</c:v>
                </c:pt>
                <c:pt idx="7">
                  <c:v>0.39960000000000001</c:v>
                </c:pt>
                <c:pt idx="8">
                  <c:v>0.66639999999999999</c:v>
                </c:pt>
                <c:pt idx="9">
                  <c:v>0.56545999999999996</c:v>
                </c:pt>
                <c:pt idx="10">
                  <c:v>0</c:v>
                </c:pt>
                <c:pt idx="11">
                  <c:v>0</c:v>
                </c:pt>
              </c:numCache>
            </c:numRef>
          </c:val>
        </c:ser>
        <c:overlap val="100"/>
        <c:axId val="101130624"/>
        <c:axId val="101132160"/>
      </c:barChart>
      <c:lineChart>
        <c:grouping val="standard"/>
        <c:ser>
          <c:idx val="8"/>
          <c:order val="8"/>
          <c:tx>
            <c:strRef>
              <c:f>'Fig 8.10'!$A$14</c:f>
              <c:strCache>
                <c:ptCount val="1"/>
                <c:pt idx="0">
                  <c:v>Total</c:v>
                </c:pt>
              </c:strCache>
            </c:strRef>
          </c:tx>
          <c:spPr>
            <a:ln>
              <a:noFill/>
            </a:ln>
          </c:spPr>
          <c:marker>
            <c:symbol val="none"/>
          </c:marker>
          <c:dLbls>
            <c:dLblPos val="t"/>
            <c:showVal val="1"/>
          </c:dLbls>
          <c:cat>
            <c:numRef>
              <c:f>'Fig 8.10'!$E$5:$P$5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'Fig 8.10'!$E$14:$P$14</c:f>
              <c:numCache>
                <c:formatCode>0.0</c:formatCode>
                <c:ptCount val="12"/>
                <c:pt idx="0">
                  <c:v>3.102139999999999</c:v>
                </c:pt>
                <c:pt idx="1">
                  <c:v>4.7970699999999997</c:v>
                </c:pt>
                <c:pt idx="2">
                  <c:v>6.3630400000000007</c:v>
                </c:pt>
                <c:pt idx="3">
                  <c:v>6.6643099999999995</c:v>
                </c:pt>
                <c:pt idx="4">
                  <c:v>7.4560399999999998</c:v>
                </c:pt>
                <c:pt idx="5">
                  <c:v>8.7870999999999988</c:v>
                </c:pt>
                <c:pt idx="6">
                  <c:v>9.13673</c:v>
                </c:pt>
                <c:pt idx="7">
                  <c:v>8.9314099999999979</c:v>
                </c:pt>
                <c:pt idx="8">
                  <c:v>9.7921999999999993</c:v>
                </c:pt>
                <c:pt idx="9">
                  <c:v>9.0844400000000025</c:v>
                </c:pt>
                <c:pt idx="10">
                  <c:v>7.8316499999999998</c:v>
                </c:pt>
                <c:pt idx="11">
                  <c:v>8.6</c:v>
                </c:pt>
              </c:numCache>
            </c:numRef>
          </c:val>
        </c:ser>
        <c:marker val="1"/>
        <c:axId val="101130624"/>
        <c:axId val="101132160"/>
      </c:lineChart>
      <c:catAx>
        <c:axId val="101130624"/>
        <c:scaling>
          <c:orientation val="minMax"/>
        </c:scaling>
        <c:axPos val="b"/>
        <c:numFmt formatCode="General" sourceLinked="1"/>
        <c:tickLblPos val="nextTo"/>
        <c:txPr>
          <a:bodyPr rot="-5400000" vert="horz"/>
          <a:lstStyle/>
          <a:p>
            <a:pPr>
              <a:defRPr/>
            </a:pPr>
            <a:endParaRPr lang="en-US"/>
          </a:p>
        </c:txPr>
        <c:crossAx val="101132160"/>
        <c:crosses val="autoZero"/>
        <c:auto val="1"/>
        <c:lblAlgn val="ctr"/>
        <c:lblOffset val="100"/>
      </c:catAx>
      <c:valAx>
        <c:axId val="101132160"/>
        <c:scaling>
          <c:orientation val="minMax"/>
        </c:scaling>
        <c:axPos val="l"/>
        <c:majorGridlines/>
        <c:title>
          <c:tx>
            <c:rich>
              <a:bodyPr rot="-5400000" vert="horz"/>
              <a:lstStyle/>
              <a:p>
                <a:pPr>
                  <a:defRPr/>
                </a:pPr>
                <a:r>
                  <a:rPr lang="en-US"/>
                  <a:t>US$ billions</a:t>
                </a:r>
              </a:p>
            </c:rich>
          </c:tx>
          <c:layout/>
        </c:title>
        <c:numFmt formatCode="0" sourceLinked="0"/>
        <c:tickLblPos val="nextTo"/>
        <c:crossAx val="101130624"/>
        <c:crosses val="autoZero"/>
        <c:crossBetween val="between"/>
      </c:valAx>
    </c:plotArea>
    <c:legend>
      <c:legendPos val="b"/>
      <c:legendEntry>
        <c:idx val="8"/>
        <c:delete val="1"/>
      </c:legendEntry>
      <c:layout/>
    </c:legend>
    <c:plotVisOnly val="1"/>
    <c:dispBlanksAs val="gap"/>
  </c:chart>
  <c:spPr>
    <a:ln>
      <a:noFill/>
    </a:ln>
  </c:spPr>
  <c:printSettings>
    <c:headerFooter/>
    <c:pageMargins b="0.75000000000000089" l="0.70000000000000062" r="0.70000000000000062" t="0.75000000000000089"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1"/>
          <c:tx>
            <c:strRef>
              <c:f>'Fig 8.12'!$C$5</c:f>
              <c:strCache>
                <c:ptCount val="1"/>
                <c:pt idx="0">
                  <c:v>Disbursed</c:v>
                </c:pt>
              </c:strCache>
            </c:strRef>
          </c:tx>
          <c:cat>
            <c:strRef>
              <c:f>'Fig 8.12'!$A$6:$A$25</c:f>
              <c:strCache>
                <c:ptCount val="20"/>
                <c:pt idx="0">
                  <c:v>Bangladesh</c:v>
                </c:pt>
                <c:pt idx="1">
                  <c:v>Pakistan</c:v>
                </c:pt>
                <c:pt idx="2">
                  <c:v>Cambodia</c:v>
                </c:pt>
                <c:pt idx="3">
                  <c:v>Niger</c:v>
                </c:pt>
                <c:pt idx="4">
                  <c:v>Philippines</c:v>
                </c:pt>
                <c:pt idx="5">
                  <c:v>Mozambique</c:v>
                </c:pt>
                <c:pt idx="6">
                  <c:v>Vietnam</c:v>
                </c:pt>
                <c:pt idx="7">
                  <c:v>Nepal</c:v>
                </c:pt>
                <c:pt idx="8">
                  <c:v>Zambia</c:v>
                </c:pt>
                <c:pt idx="9">
                  <c:v>Tajikistan</c:v>
                </c:pt>
                <c:pt idx="10">
                  <c:v>Samoa</c:v>
                </c:pt>
                <c:pt idx="11">
                  <c:v>Indonesia</c:v>
                </c:pt>
                <c:pt idx="12">
                  <c:v>Yemen</c:v>
                </c:pt>
                <c:pt idx="13">
                  <c:v>DRC</c:v>
                </c:pt>
                <c:pt idx="14">
                  <c:v>Ethiopia</c:v>
                </c:pt>
                <c:pt idx="15">
                  <c:v>Bolivia</c:v>
                </c:pt>
                <c:pt idx="16">
                  <c:v>Kenya</c:v>
                </c:pt>
                <c:pt idx="17">
                  <c:v>Rwanda</c:v>
                </c:pt>
                <c:pt idx="18">
                  <c:v>Uganda</c:v>
                </c:pt>
                <c:pt idx="19">
                  <c:v>Sudan</c:v>
                </c:pt>
              </c:strCache>
            </c:strRef>
          </c:cat>
          <c:val>
            <c:numRef>
              <c:f>'Fig 8.12'!$C$6:$C$25</c:f>
              <c:numCache>
                <c:formatCode>0</c:formatCode>
                <c:ptCount val="20"/>
                <c:pt idx="0">
                  <c:v>4.82</c:v>
                </c:pt>
                <c:pt idx="1">
                  <c:v>2.64</c:v>
                </c:pt>
                <c:pt idx="2">
                  <c:v>7.6300000000000008</c:v>
                </c:pt>
                <c:pt idx="3">
                  <c:v>7.6400000000000006</c:v>
                </c:pt>
                <c:pt idx="4">
                  <c:v>12.969999999999999</c:v>
                </c:pt>
                <c:pt idx="5">
                  <c:v>15.08</c:v>
                </c:pt>
                <c:pt idx="6">
                  <c:v>3.4</c:v>
                </c:pt>
                <c:pt idx="7">
                  <c:v>2.8400000000000003</c:v>
                </c:pt>
                <c:pt idx="8">
                  <c:v>4.9500000000000011</c:v>
                </c:pt>
                <c:pt idx="9">
                  <c:v>6.4300000000000006</c:v>
                </c:pt>
                <c:pt idx="10">
                  <c:v>9.7200000000000006</c:v>
                </c:pt>
                <c:pt idx="11">
                  <c:v>1.1499999999999999</c:v>
                </c:pt>
                <c:pt idx="12">
                  <c:v>5.42</c:v>
                </c:pt>
                <c:pt idx="13">
                  <c:v>3.2</c:v>
                </c:pt>
                <c:pt idx="14">
                  <c:v>15.399999999999999</c:v>
                </c:pt>
                <c:pt idx="15">
                  <c:v>0.19</c:v>
                </c:pt>
                <c:pt idx="16">
                  <c:v>6.5</c:v>
                </c:pt>
                <c:pt idx="17">
                  <c:v>12.8</c:v>
                </c:pt>
                <c:pt idx="18">
                  <c:v>5.41</c:v>
                </c:pt>
                <c:pt idx="19">
                  <c:v>3.2</c:v>
                </c:pt>
              </c:numCache>
            </c:numRef>
          </c:val>
        </c:ser>
        <c:ser>
          <c:idx val="2"/>
          <c:order val="2"/>
          <c:tx>
            <c:strRef>
              <c:f>'Fig 8.12'!$D$5</c:f>
              <c:strCache>
                <c:ptCount val="1"/>
                <c:pt idx="0">
                  <c:v>Approved not disbursed</c:v>
                </c:pt>
              </c:strCache>
            </c:strRef>
          </c:tx>
          <c:spPr>
            <a:solidFill>
              <a:schemeClr val="accent5">
                <a:lumMod val="40000"/>
                <a:lumOff val="60000"/>
              </a:schemeClr>
            </a:solidFill>
          </c:spPr>
          <c:dPt>
            <c:idx val="1"/>
            <c:spPr>
              <a:solidFill>
                <a:srgbClr val="92D050"/>
              </a:solidFill>
            </c:spPr>
          </c:dPt>
          <c:dPt>
            <c:idx val="11"/>
            <c:spPr>
              <a:solidFill>
                <a:srgbClr val="92D050"/>
              </a:solidFill>
            </c:spPr>
          </c:dPt>
          <c:dPt>
            <c:idx val="13"/>
            <c:spPr>
              <a:solidFill>
                <a:srgbClr val="92D050"/>
              </a:solidFill>
            </c:spPr>
          </c:dPt>
          <c:dPt>
            <c:idx val="14"/>
            <c:spPr>
              <a:solidFill>
                <a:srgbClr val="92D050"/>
              </a:solidFill>
            </c:spPr>
          </c:dPt>
          <c:dPt>
            <c:idx val="16"/>
            <c:spPr>
              <a:solidFill>
                <a:srgbClr val="92D050"/>
              </a:solidFill>
            </c:spPr>
          </c:dPt>
          <c:dPt>
            <c:idx val="18"/>
            <c:spPr>
              <a:solidFill>
                <a:srgbClr val="92D050"/>
              </a:solidFill>
            </c:spPr>
          </c:dPt>
          <c:dPt>
            <c:idx val="19"/>
            <c:spPr>
              <a:solidFill>
                <a:srgbClr val="92D050"/>
              </a:solidFill>
            </c:spPr>
          </c:dPt>
          <c:cat>
            <c:strRef>
              <c:f>'Fig 8.12'!$A$6:$A$25</c:f>
              <c:strCache>
                <c:ptCount val="20"/>
                <c:pt idx="0">
                  <c:v>Bangladesh</c:v>
                </c:pt>
                <c:pt idx="1">
                  <c:v>Pakistan</c:v>
                </c:pt>
                <c:pt idx="2">
                  <c:v>Cambodia</c:v>
                </c:pt>
                <c:pt idx="3">
                  <c:v>Niger</c:v>
                </c:pt>
                <c:pt idx="4">
                  <c:v>Philippines</c:v>
                </c:pt>
                <c:pt idx="5">
                  <c:v>Mozambique</c:v>
                </c:pt>
                <c:pt idx="6">
                  <c:v>Vietnam</c:v>
                </c:pt>
                <c:pt idx="7">
                  <c:v>Nepal</c:v>
                </c:pt>
                <c:pt idx="8">
                  <c:v>Zambia</c:v>
                </c:pt>
                <c:pt idx="9">
                  <c:v>Tajikistan</c:v>
                </c:pt>
                <c:pt idx="10">
                  <c:v>Samoa</c:v>
                </c:pt>
                <c:pt idx="11">
                  <c:v>Indonesia</c:v>
                </c:pt>
                <c:pt idx="12">
                  <c:v>Yemen</c:v>
                </c:pt>
                <c:pt idx="13">
                  <c:v>DRC</c:v>
                </c:pt>
                <c:pt idx="14">
                  <c:v>Ethiopia</c:v>
                </c:pt>
                <c:pt idx="15">
                  <c:v>Bolivia</c:v>
                </c:pt>
                <c:pt idx="16">
                  <c:v>Kenya</c:v>
                </c:pt>
                <c:pt idx="17">
                  <c:v>Rwanda</c:v>
                </c:pt>
                <c:pt idx="18">
                  <c:v>Uganda</c:v>
                </c:pt>
                <c:pt idx="19">
                  <c:v>Sudan</c:v>
                </c:pt>
              </c:strCache>
            </c:strRef>
          </c:cat>
          <c:val>
            <c:numRef>
              <c:f>'Fig 8.12'!$D$6:$D$25</c:f>
              <c:numCache>
                <c:formatCode>0</c:formatCode>
                <c:ptCount val="20"/>
                <c:pt idx="0">
                  <c:v>303.83</c:v>
                </c:pt>
                <c:pt idx="1">
                  <c:v>180.84</c:v>
                </c:pt>
                <c:pt idx="2">
                  <c:v>151.71999999999997</c:v>
                </c:pt>
                <c:pt idx="3">
                  <c:v>112.35000000000001</c:v>
                </c:pt>
                <c:pt idx="4">
                  <c:v>106.71</c:v>
                </c:pt>
                <c:pt idx="5">
                  <c:v>89.8</c:v>
                </c:pt>
                <c:pt idx="6">
                  <c:v>95.009999999999991</c:v>
                </c:pt>
                <c:pt idx="7">
                  <c:v>95.559999999999988</c:v>
                </c:pt>
                <c:pt idx="8">
                  <c:v>88.33</c:v>
                </c:pt>
                <c:pt idx="9">
                  <c:v>62.639999999999993</c:v>
                </c:pt>
                <c:pt idx="10">
                  <c:v>58.360000000000014</c:v>
                </c:pt>
                <c:pt idx="11">
                  <c:v>64.539999999999992</c:v>
                </c:pt>
                <c:pt idx="12">
                  <c:v>53.28</c:v>
                </c:pt>
                <c:pt idx="13">
                  <c:v>47.17</c:v>
                </c:pt>
                <c:pt idx="14">
                  <c:v>34.42</c:v>
                </c:pt>
                <c:pt idx="15">
                  <c:v>47.870000000000005</c:v>
                </c:pt>
                <c:pt idx="16">
                  <c:v>35.620000000000005</c:v>
                </c:pt>
                <c:pt idx="17">
                  <c:v>25.470000000000002</c:v>
                </c:pt>
                <c:pt idx="18">
                  <c:v>28.939999000000004</c:v>
                </c:pt>
                <c:pt idx="19">
                  <c:v>30.069999999999997</c:v>
                </c:pt>
              </c:numCache>
            </c:numRef>
          </c:val>
        </c:ser>
        <c:overlap val="100"/>
        <c:axId val="106786816"/>
        <c:axId val="106788352"/>
      </c:barChart>
      <c:lineChart>
        <c:grouping val="standard"/>
        <c:ser>
          <c:idx val="0"/>
          <c:order val="0"/>
          <c:tx>
            <c:strRef>
              <c:f>'Fig 8.12'!$B$5</c:f>
              <c:strCache>
                <c:ptCount val="1"/>
                <c:pt idx="0">
                  <c:v>Total approved</c:v>
                </c:pt>
              </c:strCache>
            </c:strRef>
          </c:tx>
          <c:spPr>
            <a:ln>
              <a:noFill/>
            </a:ln>
          </c:spPr>
          <c:dLbls>
            <c:dLblPos val="t"/>
            <c:showVal val="1"/>
          </c:dLbls>
          <c:cat>
            <c:strRef>
              <c:f>'Fig 8.12'!$A$6:$A$25</c:f>
              <c:strCache>
                <c:ptCount val="20"/>
                <c:pt idx="0">
                  <c:v>Bangladesh</c:v>
                </c:pt>
                <c:pt idx="1">
                  <c:v>Pakistan</c:v>
                </c:pt>
                <c:pt idx="2">
                  <c:v>Cambodia</c:v>
                </c:pt>
                <c:pt idx="3">
                  <c:v>Niger</c:v>
                </c:pt>
                <c:pt idx="4">
                  <c:v>Philippines</c:v>
                </c:pt>
                <c:pt idx="5">
                  <c:v>Mozambique</c:v>
                </c:pt>
                <c:pt idx="6">
                  <c:v>Vietnam</c:v>
                </c:pt>
                <c:pt idx="7">
                  <c:v>Nepal</c:v>
                </c:pt>
                <c:pt idx="8">
                  <c:v>Zambia</c:v>
                </c:pt>
                <c:pt idx="9">
                  <c:v>Tajikistan</c:v>
                </c:pt>
                <c:pt idx="10">
                  <c:v>Samoa</c:v>
                </c:pt>
                <c:pt idx="11">
                  <c:v>Indonesia</c:v>
                </c:pt>
                <c:pt idx="12">
                  <c:v>Yemen</c:v>
                </c:pt>
                <c:pt idx="13">
                  <c:v>DRC</c:v>
                </c:pt>
                <c:pt idx="14">
                  <c:v>Ethiopia</c:v>
                </c:pt>
                <c:pt idx="15">
                  <c:v>Bolivia</c:v>
                </c:pt>
                <c:pt idx="16">
                  <c:v>Kenya</c:v>
                </c:pt>
                <c:pt idx="17">
                  <c:v>Rwanda</c:v>
                </c:pt>
                <c:pt idx="18">
                  <c:v>Uganda</c:v>
                </c:pt>
                <c:pt idx="19">
                  <c:v>Sudan</c:v>
                </c:pt>
              </c:strCache>
            </c:strRef>
          </c:cat>
          <c:val>
            <c:numRef>
              <c:f>'Fig 8.12'!$B$6:$B$25</c:f>
              <c:numCache>
                <c:formatCode>0</c:formatCode>
                <c:ptCount val="20"/>
                <c:pt idx="0">
                  <c:v>308.64999999999998</c:v>
                </c:pt>
                <c:pt idx="1">
                  <c:v>183.48</c:v>
                </c:pt>
                <c:pt idx="2">
                  <c:v>159.34999999999997</c:v>
                </c:pt>
                <c:pt idx="3">
                  <c:v>119.99000000000001</c:v>
                </c:pt>
                <c:pt idx="4">
                  <c:v>119.67999999999999</c:v>
                </c:pt>
                <c:pt idx="5">
                  <c:v>104.88</c:v>
                </c:pt>
                <c:pt idx="6">
                  <c:v>98.41</c:v>
                </c:pt>
                <c:pt idx="7">
                  <c:v>98.399999999999991</c:v>
                </c:pt>
                <c:pt idx="8">
                  <c:v>93.28</c:v>
                </c:pt>
                <c:pt idx="9">
                  <c:v>69.069999999999993</c:v>
                </c:pt>
                <c:pt idx="10">
                  <c:v>68.080000000000013</c:v>
                </c:pt>
                <c:pt idx="11">
                  <c:v>65.69</c:v>
                </c:pt>
                <c:pt idx="12">
                  <c:v>58.7</c:v>
                </c:pt>
                <c:pt idx="13">
                  <c:v>50.370000000000005</c:v>
                </c:pt>
                <c:pt idx="14">
                  <c:v>49.82</c:v>
                </c:pt>
                <c:pt idx="15">
                  <c:v>48.06</c:v>
                </c:pt>
                <c:pt idx="16">
                  <c:v>42.120000000000005</c:v>
                </c:pt>
                <c:pt idx="17">
                  <c:v>38.270000000000003</c:v>
                </c:pt>
                <c:pt idx="18">
                  <c:v>34.349999000000004</c:v>
                </c:pt>
                <c:pt idx="19">
                  <c:v>33.269999999999996</c:v>
                </c:pt>
              </c:numCache>
            </c:numRef>
          </c:val>
        </c:ser>
        <c:marker val="1"/>
        <c:axId val="106786816"/>
        <c:axId val="106788352"/>
      </c:lineChart>
      <c:catAx>
        <c:axId val="106786816"/>
        <c:scaling>
          <c:orientation val="minMax"/>
        </c:scaling>
        <c:axPos val="b"/>
        <c:numFmt formatCode="General" sourceLinked="1"/>
        <c:tickLblPos val="nextTo"/>
        <c:crossAx val="106788352"/>
        <c:crosses val="autoZero"/>
        <c:auto val="1"/>
        <c:lblAlgn val="ctr"/>
        <c:lblOffset val="100"/>
      </c:catAx>
      <c:valAx>
        <c:axId val="106788352"/>
        <c:scaling>
          <c:orientation val="minMax"/>
        </c:scaling>
        <c:axPos val="l"/>
        <c:majorGridlines/>
        <c:title>
          <c:tx>
            <c:rich>
              <a:bodyPr rot="-5400000" vert="horz"/>
              <a:lstStyle/>
              <a:p>
                <a:pPr>
                  <a:defRPr/>
                </a:pPr>
                <a:r>
                  <a:rPr lang="en-GB"/>
                  <a:t>US$ millions</a:t>
                </a:r>
              </a:p>
            </c:rich>
          </c:tx>
          <c:layout/>
        </c:title>
        <c:numFmt formatCode="0" sourceLinked="1"/>
        <c:tickLblPos val="nextTo"/>
        <c:crossAx val="106786816"/>
        <c:crosses val="autoZero"/>
        <c:crossBetween val="between"/>
      </c:valAx>
    </c:plotArea>
    <c:legend>
      <c:legendPos val="r"/>
      <c:layout/>
    </c:legend>
    <c:plotVisOnly val="1"/>
    <c:dispBlanksAs val="gap"/>
  </c:chart>
  <c:spPr>
    <a:ln>
      <a:noFill/>
    </a:ln>
  </c:sp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3945531149775201"/>
          <c:y val="4.1584141125587747E-2"/>
          <c:w val="0.67010385042115106"/>
          <c:h val="0.89834984026663334"/>
        </c:manualLayout>
      </c:layout>
      <c:barChart>
        <c:barDir val="col"/>
        <c:grouping val="percentStacked"/>
        <c:ser>
          <c:idx val="0"/>
          <c:order val="0"/>
          <c:tx>
            <c:strRef>
              <c:f>'Fig 8.3'!$B$6</c:f>
              <c:strCache>
                <c:ptCount val="1"/>
                <c:pt idx="0">
                  <c:v>Domestic government expenditure</c:v>
                </c:pt>
              </c:strCache>
            </c:strRef>
          </c:tx>
          <c:dLbls>
            <c:showVal val="1"/>
          </c:dLbls>
          <c:val>
            <c:numRef>
              <c:f>'Fig 8.3'!$C$6</c:f>
              <c:numCache>
                <c:formatCode>_-* #,##0.0_-;\-* #,##0.0_-;_-* "-"??_-;_-@_-</c:formatCode>
                <c:ptCount val="1"/>
                <c:pt idx="0">
                  <c:v>6425.3176404499955</c:v>
                </c:pt>
              </c:numCache>
            </c:numRef>
          </c:val>
        </c:ser>
        <c:ser>
          <c:idx val="1"/>
          <c:order val="1"/>
          <c:tx>
            <c:strRef>
              <c:f>'Fig 8.3'!$B$7</c:f>
              <c:strCache>
                <c:ptCount val="1"/>
                <c:pt idx="0">
                  <c:v>International resources</c:v>
                </c:pt>
              </c:strCache>
            </c:strRef>
          </c:tx>
          <c:dLbls>
            <c:showVal val="1"/>
          </c:dLbls>
          <c:val>
            <c:numRef>
              <c:f>'Fig 8.3'!$C$7</c:f>
              <c:numCache>
                <c:formatCode>_-* #,##0.0_-;\-* #,##0.0_-;_-* "-"??_-;_-@_-</c:formatCode>
                <c:ptCount val="1"/>
                <c:pt idx="0">
                  <c:v>1920.3278808016182</c:v>
                </c:pt>
              </c:numCache>
            </c:numRef>
          </c:val>
        </c:ser>
        <c:overlap val="100"/>
        <c:axId val="113168768"/>
        <c:axId val="113170304"/>
      </c:barChart>
      <c:catAx>
        <c:axId val="113168768"/>
        <c:scaling>
          <c:orientation val="minMax"/>
        </c:scaling>
        <c:delete val="1"/>
        <c:axPos val="b"/>
        <c:tickLblPos val="none"/>
        <c:crossAx val="113170304"/>
        <c:crosses val="autoZero"/>
        <c:auto val="1"/>
        <c:lblAlgn val="ctr"/>
        <c:lblOffset val="100"/>
      </c:catAx>
      <c:valAx>
        <c:axId val="113170304"/>
        <c:scaling>
          <c:orientation val="minMax"/>
        </c:scaling>
        <c:delete val="1"/>
        <c:axPos val="l"/>
        <c:numFmt formatCode="0%" sourceLinked="1"/>
        <c:tickLblPos val="none"/>
        <c:crossAx val="113168768"/>
        <c:crosses val="autoZero"/>
        <c:crossBetween val="between"/>
      </c:valAx>
    </c:plotArea>
    <c:legend>
      <c:legendPos val="r"/>
      <c:layout>
        <c:manualLayout>
          <c:xMode val="edge"/>
          <c:yMode val="edge"/>
          <c:x val="2.6819772528434258E-3"/>
          <c:y val="0.13922069908678572"/>
          <c:w val="0.33342913385827161"/>
          <c:h val="0.66611269633779724"/>
        </c:manualLayout>
      </c:layout>
    </c:legend>
    <c:plotVisOnly val="1"/>
  </c:chart>
  <c:spPr>
    <a:ln>
      <a:noFill/>
    </a:ln>
  </c:spPr>
  <c:printSettings>
    <c:headerFooter/>
    <c:pageMargins b="0.750000000000004" l="0.70000000000000062" r="0.70000000000000062" t="0.75000000000000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3124465856503656"/>
          <c:y val="9.421140287910075E-2"/>
          <c:w val="0.44956641218015381"/>
          <c:h val="0.90578859712089965"/>
        </c:manualLayout>
      </c:layout>
      <c:pieChart>
        <c:varyColors val="1"/>
        <c:ser>
          <c:idx val="0"/>
          <c:order val="0"/>
          <c:dLbls>
            <c:showVal val="1"/>
            <c:showCatName val="1"/>
            <c:showLeaderLines val="1"/>
          </c:dLbls>
          <c:cat>
            <c:strRef>
              <c:f>'Fig 8.3'!$B$9:$B$17</c:f>
              <c:strCache>
                <c:ptCount val="9"/>
                <c:pt idx="0">
                  <c:v>Humanitarian assistance</c:v>
                </c:pt>
                <c:pt idx="1">
                  <c:v>Development assistance</c:v>
                </c:pt>
                <c:pt idx="2">
                  <c:v>OOFs gross</c:v>
                </c:pt>
                <c:pt idx="3">
                  <c:v>Remittances</c:v>
                </c:pt>
                <c:pt idx="4">
                  <c:v>FDI</c:v>
                </c:pt>
                <c:pt idx="5">
                  <c:v>Short term debt</c:v>
                </c:pt>
                <c:pt idx="6">
                  <c:v>Long term debt</c:v>
                </c:pt>
                <c:pt idx="7">
                  <c:v>Portfolio equity</c:v>
                </c:pt>
                <c:pt idx="8">
                  <c:v>Peacekeeping</c:v>
                </c:pt>
              </c:strCache>
            </c:strRef>
          </c:cat>
          <c:val>
            <c:numRef>
              <c:f>'Fig 8.3'!$D$9:$D$17</c:f>
              <c:numCache>
                <c:formatCode>0%</c:formatCode>
                <c:ptCount val="9"/>
                <c:pt idx="0" formatCode="0.0%">
                  <c:v>4.4091761726203823E-3</c:v>
                </c:pt>
                <c:pt idx="1">
                  <c:v>5.446947351628989E-2</c:v>
                </c:pt>
                <c:pt idx="2">
                  <c:v>3.5593322725423204E-2</c:v>
                </c:pt>
                <c:pt idx="3">
                  <c:v>0.19730172305423876</c:v>
                </c:pt>
                <c:pt idx="4">
                  <c:v>0.25560170086146861</c:v>
                </c:pt>
                <c:pt idx="5">
                  <c:v>7.1428994689563763E-2</c:v>
                </c:pt>
                <c:pt idx="6">
                  <c:v>0.31840934378589403</c:v>
                </c:pt>
                <c:pt idx="7">
                  <c:v>5.7251832763417068E-2</c:v>
                </c:pt>
                <c:pt idx="8" formatCode="0.0%">
                  <c:v>3.5077863875975675E-3</c:v>
                </c:pt>
              </c:numCache>
            </c:numRef>
          </c:val>
        </c:ser>
        <c:firstSliceAng val="76"/>
      </c:pieChart>
    </c:plotArea>
    <c:plotVisOnly val="1"/>
  </c:chart>
  <c:spPr>
    <a:ln>
      <a:noFill/>
    </a:ln>
  </c:spPr>
  <c:printSettings>
    <c:headerFooter/>
    <c:pageMargins b="0.750000000000004" l="0.70000000000000062" r="0.70000000000000062" t="0.75000000000000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69"/>
          <c:w val="0.50388409041761539"/>
          <c:h val="0.70090843138990144"/>
        </c:manualLayout>
      </c:layout>
      <c:doughnutChart>
        <c:varyColors val="1"/>
        <c:ser>
          <c:idx val="0"/>
          <c:order val="0"/>
          <c:dLbls>
            <c:dLbl>
              <c:idx val="0"/>
              <c:layout>
                <c:manualLayout>
                  <c:x val="0.10339256865912758"/>
                  <c:y val="6.2921348314606745E-2"/>
                </c:manualLayout>
              </c:layout>
              <c:showCatName val="1"/>
              <c:showPercent val="1"/>
            </c:dLbl>
            <c:dLbl>
              <c:idx val="2"/>
              <c:layout>
                <c:manualLayout>
                  <c:x val="3.6618201400107811E-2"/>
                  <c:y val="-0.16179775280898875"/>
                </c:manualLayout>
              </c:layout>
              <c:showCatName val="1"/>
              <c:showPercent val="1"/>
            </c:dLbl>
            <c:dLbl>
              <c:idx val="3"/>
              <c:layout>
                <c:manualLayout>
                  <c:x val="0.11416262789445342"/>
                  <c:y val="-0.14681647940074921"/>
                </c:manualLayout>
              </c:layout>
              <c:showCatName val="1"/>
              <c:showPercent val="1"/>
            </c:dLbl>
            <c:dLbl>
              <c:idx val="4"/>
              <c:layout>
                <c:manualLayout>
                  <c:x val="8.4006462035541268E-2"/>
                  <c:y val="-9.2883895131086552E-2"/>
                </c:manualLayout>
              </c:layout>
              <c:showCatName val="1"/>
              <c:showPercent val="1"/>
            </c:dLbl>
            <c:dLbl>
              <c:idx val="5"/>
              <c:layout>
                <c:manualLayout>
                  <c:x val="0.21970920840064673"/>
                  <c:y val="-8.98876404494382E-2"/>
                </c:manualLayout>
              </c:layout>
              <c:numFmt formatCode="0.0%" sourceLinked="0"/>
              <c:spPr/>
              <c:txPr>
                <a:bodyPr/>
                <a:lstStyle/>
                <a:p>
                  <a:pPr>
                    <a:defRPr/>
                  </a:pPr>
                  <a:endParaRPr lang="en-US"/>
                </a:p>
              </c:txPr>
              <c:showCatName val="1"/>
              <c:showPercent val="1"/>
            </c:dLbl>
            <c:dLbl>
              <c:idx val="6"/>
              <c:layout>
                <c:manualLayout>
                  <c:x val="0.18309100700053851"/>
                  <c:y val="0"/>
                </c:manualLayout>
              </c:layout>
              <c:numFmt formatCode="0.00%" sourceLinked="0"/>
              <c:spPr/>
              <c:txPr>
                <a:bodyPr/>
                <a:lstStyle/>
                <a:p>
                  <a:pPr>
                    <a:defRPr/>
                  </a:pPr>
                  <a:endParaRPr lang="en-US"/>
                </a:p>
              </c:txPr>
              <c:showCatName val="1"/>
              <c:showPercent val="1"/>
            </c:dLbl>
            <c:showCatName val="1"/>
            <c:showPercent val="1"/>
            <c:showLeaderLines val="1"/>
          </c:dLbls>
          <c:cat>
            <c:strRef>
              <c:f>Afghanistan!$B$5:$B$12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Afghanistan!$C$5:$C$12</c:f>
              <c:numCache>
                <c:formatCode>0.0</c:formatCode>
                <c:ptCount val="8"/>
                <c:pt idx="0">
                  <c:v>0.4921426789316326</c:v>
                </c:pt>
                <c:pt idx="1">
                  <c:v>6.2534245729395233</c:v>
                </c:pt>
                <c:pt idx="2">
                  <c:v>5.3960000000000001E-2</c:v>
                </c:pt>
                <c:pt idx="3">
                  <c:v>0.46049591064453105</c:v>
                </c:pt>
                <c:pt idx="4">
                  <c:v>9.3799999999999994E-2</c:v>
                </c:pt>
                <c:pt idx="5">
                  <c:v>8.9999999999999993E-3</c:v>
                </c:pt>
                <c:pt idx="6">
                  <c:v>2.0241077550972901E-3</c:v>
                </c:pt>
                <c:pt idx="7">
                  <c:v>0.92409999999999992</c:v>
                </c:pt>
              </c:numCache>
            </c:numRef>
          </c:val>
        </c:ser>
        <c:dLbls>
          <c:showCatName val="1"/>
          <c:showPercent val="1"/>
        </c:dLbls>
        <c:firstSliceAng val="102"/>
        <c:holeSize val="50"/>
      </c:doughnutChart>
    </c:plotArea>
    <c:plotVisOnly val="1"/>
  </c:chart>
  <c:spPr>
    <a:ln>
      <a:noFill/>
    </a:ln>
  </c:spPr>
  <c:printSettings>
    <c:headerFooter/>
    <c:pageMargins b="0.75000000000000311" l="0.70000000000000062" r="0.70000000000000062" t="0.750000000000003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Afghanistan</a:t>
            </a:r>
          </a:p>
        </c:rich>
      </c:tx>
      <c:layout>
        <c:manualLayout>
          <c:xMode val="edge"/>
          <c:yMode val="edge"/>
          <c:x val="0.13785532550374047"/>
          <c:y val="1.4847813419804505E-2"/>
        </c:manualLayout>
      </c:layout>
      <c:overlay val="1"/>
    </c:title>
    <c:plotArea>
      <c:layout>
        <c:manualLayout>
          <c:layoutTarget val="inner"/>
          <c:xMode val="edge"/>
          <c:yMode val="edge"/>
          <c:x val="0.30038308418374637"/>
          <c:y val="3.5634752207530811E-2"/>
          <c:w val="0.67504602702219385"/>
          <c:h val="0.93466962095286021"/>
        </c:manualLayout>
      </c:layout>
      <c:barChart>
        <c:barDir val="col"/>
        <c:grouping val="stacked"/>
        <c:ser>
          <c:idx val="0"/>
          <c:order val="0"/>
          <c:tx>
            <c:strRef>
              <c:f>Afghanistan!$B$2</c:f>
              <c:strCache>
                <c:ptCount val="1"/>
                <c:pt idx="0">
                  <c:v>Domestic government expenditure</c:v>
                </c:pt>
              </c:strCache>
            </c:strRef>
          </c:tx>
          <c:dLbls>
            <c:dLbl>
              <c:idx val="0"/>
              <c:layout>
                <c:manualLayout>
                  <c:x val="-3.0651340996168774E-3"/>
                  <c:y val="-7.009711171448052E-2"/>
                </c:manualLayout>
              </c:layout>
              <c:dLblPos val="ctr"/>
              <c:showVal val="1"/>
            </c:dLbl>
            <c:txPr>
              <a:bodyPr/>
              <a:lstStyle/>
              <a:p>
                <a:pPr>
                  <a:defRPr b="1">
                    <a:solidFill>
                      <a:schemeClr val="bg1"/>
                    </a:solidFill>
                  </a:defRPr>
                </a:pPr>
                <a:endParaRPr lang="en-US"/>
              </a:p>
            </c:txPr>
            <c:dLblPos val="inEnd"/>
            <c:showVal val="1"/>
          </c:dLbls>
          <c:val>
            <c:numRef>
              <c:f>Afghanistan!$C$2</c:f>
              <c:numCache>
                <c:formatCode>0.0</c:formatCode>
                <c:ptCount val="1"/>
                <c:pt idx="0">
                  <c:v>5.0794799199999998</c:v>
                </c:pt>
              </c:numCache>
            </c:numRef>
          </c:val>
        </c:ser>
        <c:ser>
          <c:idx val="1"/>
          <c:order val="1"/>
          <c:tx>
            <c:strRef>
              <c:f>Afghanistan!$B$3</c:f>
              <c:strCache>
                <c:ptCount val="1"/>
                <c:pt idx="0">
                  <c:v>International resources</c:v>
                </c:pt>
              </c:strCache>
            </c:strRef>
          </c:tx>
          <c:dLbls>
            <c:dLbl>
              <c:idx val="0"/>
              <c:layout>
                <c:manualLayout>
                  <c:x val="0"/>
                  <c:y val="1.8332988386602627E-3"/>
                </c:manualLayout>
              </c:layout>
              <c:dLblPos val="ctr"/>
              <c:showVal val="1"/>
            </c:dLbl>
            <c:txPr>
              <a:bodyPr/>
              <a:lstStyle/>
              <a:p>
                <a:pPr>
                  <a:defRPr b="1">
                    <a:solidFill>
                      <a:schemeClr val="bg1"/>
                    </a:solidFill>
                  </a:defRPr>
                </a:pPr>
                <a:endParaRPr lang="en-US"/>
              </a:p>
            </c:txPr>
            <c:dLblPos val="inEnd"/>
            <c:showVal val="1"/>
          </c:dLbls>
          <c:val>
            <c:numRef>
              <c:f>Afghanistan!$C$3</c:f>
              <c:numCache>
                <c:formatCode>0.0</c:formatCode>
                <c:ptCount val="1"/>
                <c:pt idx="0">
                  <c:v>8.2889472702707838</c:v>
                </c:pt>
              </c:numCache>
            </c:numRef>
          </c:val>
        </c:ser>
        <c:overlap val="100"/>
        <c:axId val="172287872"/>
        <c:axId val="172547072"/>
      </c:barChart>
      <c:catAx>
        <c:axId val="172287872"/>
        <c:scaling>
          <c:orientation val="minMax"/>
        </c:scaling>
        <c:delete val="1"/>
        <c:axPos val="b"/>
        <c:tickLblPos val="none"/>
        <c:crossAx val="172547072"/>
        <c:crosses val="autoZero"/>
        <c:auto val="1"/>
        <c:lblAlgn val="ctr"/>
        <c:lblOffset val="100"/>
      </c:catAx>
      <c:valAx>
        <c:axId val="172547072"/>
        <c:scaling>
          <c:orientation val="minMax"/>
        </c:scaling>
        <c:delete val="1"/>
        <c:axPos val="l"/>
        <c:numFmt formatCode="0.0" sourceLinked="1"/>
        <c:tickLblPos val="none"/>
        <c:crossAx val="172287872"/>
        <c:crosses val="autoZero"/>
        <c:crossBetween val="between"/>
      </c:valAx>
    </c:plotArea>
    <c:legend>
      <c:legendPos val="r"/>
      <c:layout>
        <c:manualLayout>
          <c:xMode val="edge"/>
          <c:yMode val="edge"/>
          <c:x val="2.0277430838386585E-2"/>
          <c:y val="0.19685838973943698"/>
          <c:w val="0.34217467644130689"/>
          <c:h val="0.60034409515320664"/>
        </c:manualLayout>
      </c:layout>
    </c:legend>
    <c:plotVisOnly val="1"/>
  </c:chart>
  <c:spPr>
    <a:ln>
      <a:noFill/>
    </a:ln>
  </c:spPr>
  <c:printSettings>
    <c:headerFooter/>
    <c:pageMargins b="0.75000000000000311" l="0.70000000000000062" r="0.70000000000000062" t="0.750000000000003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91"/>
          <c:w val="0.50388409041761539"/>
          <c:h val="0.70090843138990189"/>
        </c:manualLayout>
      </c:layout>
      <c:doughnutChart>
        <c:varyColors val="1"/>
        <c:ser>
          <c:idx val="0"/>
          <c:order val="0"/>
          <c:dLbls>
            <c:dLbl>
              <c:idx val="2"/>
              <c:layout>
                <c:manualLayout>
                  <c:x val="9.2622339816569796E-2"/>
                  <c:y val="9.8876404494382397E-2"/>
                </c:manualLayout>
              </c:layout>
              <c:showCatName val="1"/>
              <c:showPercent val="1"/>
            </c:dLbl>
            <c:dLbl>
              <c:idx val="3"/>
              <c:delete val="1"/>
            </c:dLbl>
            <c:dLbl>
              <c:idx val="5"/>
              <c:layout>
                <c:manualLayout>
                  <c:x val="-0.12924071082390953"/>
                  <c:y val="-5.9925093632958804E-3"/>
                </c:manualLayout>
              </c:layout>
              <c:showCatName val="1"/>
              <c:showPercent val="1"/>
            </c:dLbl>
            <c:dLbl>
              <c:idx val="6"/>
              <c:delete val="1"/>
            </c:dLbl>
            <c:showCatName val="1"/>
            <c:showPercent val="1"/>
            <c:showLeaderLines val="1"/>
          </c:dLbls>
          <c:cat>
            <c:strRef>
              <c:f>DRC!$B$5:$B$12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DRC!$C$5:$C$12</c:f>
              <c:numCache>
                <c:formatCode>0.0</c:formatCode>
                <c:ptCount val="8"/>
                <c:pt idx="0">
                  <c:v>0.46429776207407414</c:v>
                </c:pt>
                <c:pt idx="1">
                  <c:v>2.4173114342350348</c:v>
                </c:pt>
                <c:pt idx="2">
                  <c:v>4.4389999999999999E-2</c:v>
                </c:pt>
                <c:pt idx="3">
                  <c:v>0</c:v>
                </c:pt>
                <c:pt idx="4">
                  <c:v>3.3121427432832</c:v>
                </c:pt>
                <c:pt idx="5">
                  <c:v>0.28859179733999996</c:v>
                </c:pt>
                <c:pt idx="6">
                  <c:v>0</c:v>
                </c:pt>
                <c:pt idx="7">
                  <c:v>1.4786000000000001</c:v>
                </c:pt>
              </c:numCache>
            </c:numRef>
          </c:val>
        </c:ser>
        <c:dLbls>
          <c:showVal val="1"/>
        </c:dLbls>
        <c:firstSliceAng val="0"/>
        <c:holeSize val="50"/>
      </c:doughnutChart>
    </c:plotArea>
    <c:plotVisOnly val="1"/>
  </c:chart>
  <c:spPr>
    <a:ln>
      <a:noFill/>
    </a:ln>
  </c:spPr>
  <c:printSettings>
    <c:headerFooter/>
    <c:pageMargins b="0.75000000000000355" l="0.70000000000000062" r="0.70000000000000062" t="0.750000000000003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DRC</a:t>
            </a:r>
          </a:p>
        </c:rich>
      </c:tx>
      <c:layout>
        <c:manualLayout>
          <c:xMode val="edge"/>
          <c:yMode val="edge"/>
          <c:x val="1.4829588802380203E-2"/>
          <c:y val="1.4847809788643565E-2"/>
        </c:manualLayout>
      </c:layout>
      <c:overlay val="1"/>
    </c:title>
    <c:plotArea>
      <c:layout>
        <c:manualLayout>
          <c:layoutTarget val="inner"/>
          <c:xMode val="edge"/>
          <c:yMode val="edge"/>
          <c:x val="0.30038308418374676"/>
          <c:y val="3.5634752207530811E-2"/>
          <c:w val="0.67504602702219463"/>
          <c:h val="0.93466962095286021"/>
        </c:manualLayout>
      </c:layout>
      <c:barChart>
        <c:barDir val="col"/>
        <c:grouping val="stacked"/>
        <c:ser>
          <c:idx val="0"/>
          <c:order val="0"/>
          <c:tx>
            <c:strRef>
              <c:f>DRC!$B$2</c:f>
              <c:strCache>
                <c:ptCount val="1"/>
                <c:pt idx="0">
                  <c:v>Domestic government expenditure</c:v>
                </c:pt>
              </c:strCache>
            </c:strRef>
          </c:tx>
          <c:dLbls>
            <c:dLbl>
              <c:idx val="0"/>
              <c:layout>
                <c:manualLayout>
                  <c:x val="-3.06513409961688E-3"/>
                  <c:y val="-7.009711171448052E-2"/>
                </c:manualLayout>
              </c:layout>
              <c:dLblPos val="ctr"/>
              <c:showVal val="1"/>
            </c:dLbl>
            <c:txPr>
              <a:bodyPr/>
              <a:lstStyle/>
              <a:p>
                <a:pPr>
                  <a:defRPr b="1">
                    <a:solidFill>
                      <a:schemeClr val="bg1"/>
                    </a:solidFill>
                  </a:defRPr>
                </a:pPr>
                <a:endParaRPr lang="en-US"/>
              </a:p>
            </c:txPr>
            <c:dLblPos val="inEnd"/>
            <c:showVal val="1"/>
          </c:dLbls>
          <c:val>
            <c:numRef>
              <c:f>DRC!$C$2</c:f>
              <c:numCache>
                <c:formatCode>0.0</c:formatCode>
                <c:ptCount val="1"/>
                <c:pt idx="0">
                  <c:v>5.3756747999999996</c:v>
                </c:pt>
              </c:numCache>
            </c:numRef>
          </c:val>
        </c:ser>
        <c:ser>
          <c:idx val="1"/>
          <c:order val="1"/>
          <c:tx>
            <c:strRef>
              <c:f>DRC!$B$3</c:f>
              <c:strCache>
                <c:ptCount val="1"/>
                <c:pt idx="0">
                  <c:v>International resources</c:v>
                </c:pt>
              </c:strCache>
            </c:strRef>
          </c:tx>
          <c:dLbls>
            <c:dLbl>
              <c:idx val="0"/>
              <c:layout>
                <c:manualLayout>
                  <c:x val="0"/>
                  <c:y val="1.8332988386602635E-3"/>
                </c:manualLayout>
              </c:layout>
              <c:dLblPos val="ctr"/>
              <c:showVal val="1"/>
            </c:dLbl>
            <c:txPr>
              <a:bodyPr/>
              <a:lstStyle/>
              <a:p>
                <a:pPr>
                  <a:defRPr b="1">
                    <a:solidFill>
                      <a:schemeClr val="bg1"/>
                    </a:solidFill>
                  </a:defRPr>
                </a:pPr>
                <a:endParaRPr lang="en-US"/>
              </a:p>
            </c:txPr>
            <c:dLblPos val="inEnd"/>
            <c:showVal val="1"/>
          </c:dLbls>
          <c:val>
            <c:numRef>
              <c:f>DRC!$C$3</c:f>
              <c:numCache>
                <c:formatCode>0.0</c:formatCode>
                <c:ptCount val="1"/>
                <c:pt idx="0">
                  <c:v>8.0053337369323074</c:v>
                </c:pt>
              </c:numCache>
            </c:numRef>
          </c:val>
        </c:ser>
        <c:overlap val="100"/>
        <c:axId val="104749696"/>
        <c:axId val="104767872"/>
      </c:barChart>
      <c:catAx>
        <c:axId val="104749696"/>
        <c:scaling>
          <c:orientation val="minMax"/>
        </c:scaling>
        <c:delete val="1"/>
        <c:axPos val="b"/>
        <c:tickLblPos val="none"/>
        <c:crossAx val="104767872"/>
        <c:crosses val="autoZero"/>
        <c:auto val="1"/>
        <c:lblAlgn val="ctr"/>
        <c:lblOffset val="100"/>
      </c:catAx>
      <c:valAx>
        <c:axId val="104767872"/>
        <c:scaling>
          <c:orientation val="minMax"/>
        </c:scaling>
        <c:delete val="1"/>
        <c:axPos val="l"/>
        <c:numFmt formatCode="0.0" sourceLinked="1"/>
        <c:tickLblPos val="none"/>
        <c:crossAx val="104749696"/>
        <c:crosses val="autoZero"/>
        <c:crossBetween val="between"/>
      </c:valAx>
    </c:plotArea>
    <c:legend>
      <c:legendPos val="r"/>
      <c:layout>
        <c:manualLayout>
          <c:xMode val="edge"/>
          <c:yMode val="edge"/>
          <c:x val="2.0277430838386585E-2"/>
          <c:y val="0.19685838973943709"/>
          <c:w val="0.34217467644130689"/>
          <c:h val="0.60034409515320664"/>
        </c:manualLayout>
      </c:layout>
    </c:legend>
    <c:plotVisOnly val="1"/>
  </c:chart>
  <c:spPr>
    <a:ln>
      <a:noFill/>
    </a:ln>
  </c:spPr>
  <c:printSettings>
    <c:headerFooter/>
    <c:pageMargins b="0.75000000000000355" l="0.70000000000000062" r="0.70000000000000062" t="0.750000000000003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75092329936988"/>
          <c:y val="0.20943348373588247"/>
          <c:w val="0.50388409041761539"/>
          <c:h val="0.700908431389901"/>
        </c:manualLayout>
      </c:layout>
      <c:doughnutChart>
        <c:varyColors val="1"/>
        <c:ser>
          <c:idx val="0"/>
          <c:order val="0"/>
          <c:dLbls>
            <c:dLbl>
              <c:idx val="0"/>
              <c:layout>
                <c:manualLayout>
                  <c:x val="3.2310177705977494E-2"/>
                  <c:y val="-0.12584269662921338"/>
                </c:manualLayout>
              </c:layout>
              <c:showCatName val="1"/>
              <c:showPercent val="1"/>
            </c:dLbl>
            <c:dLbl>
              <c:idx val="1"/>
              <c:layout>
                <c:manualLayout>
                  <c:x val="0.12277867528271438"/>
                  <c:y val="-2.9962546816479401E-2"/>
                </c:manualLayout>
              </c:layout>
              <c:showCatName val="1"/>
              <c:showPercent val="1"/>
            </c:dLbl>
            <c:dLbl>
              <c:idx val="2"/>
              <c:layout>
                <c:manualLayout>
                  <c:x val="7.7544426494345731E-2"/>
                  <c:y val="0.1258426966292136"/>
                </c:manualLayout>
              </c:layout>
              <c:showCatName val="1"/>
              <c:showPercent val="1"/>
            </c:dLbl>
            <c:dLbl>
              <c:idx val="3"/>
              <c:layout>
                <c:manualLayout>
                  <c:x val="-4.5234248788368257E-2"/>
                  <c:y val="0.11086142322097378"/>
                </c:manualLayout>
              </c:layout>
              <c:showCatName val="1"/>
              <c:showPercent val="1"/>
            </c:dLbl>
            <c:dLbl>
              <c:idx val="5"/>
              <c:layout>
                <c:manualLayout>
                  <c:x val="-8.8314485729671766E-2"/>
                  <c:y val="-2.9962546816479401E-2"/>
                </c:manualLayout>
              </c:layout>
              <c:showCatName val="1"/>
              <c:showPercent val="1"/>
            </c:dLbl>
            <c:dLbl>
              <c:idx val="6"/>
              <c:delete val="1"/>
            </c:dLbl>
            <c:dLbl>
              <c:idx val="7"/>
              <c:delete val="1"/>
            </c:dLbl>
            <c:showCatName val="1"/>
            <c:showPercent val="1"/>
            <c:showLeaderLines val="1"/>
          </c:dLbls>
          <c:cat>
            <c:strRef>
              <c:f>Ethiopia!$B$5:$B$12</c:f>
              <c:strCache>
                <c:ptCount val="8"/>
                <c:pt idx="0">
                  <c:v>Humanitarian assistance</c:v>
                </c:pt>
                <c:pt idx="1">
                  <c:v>Development assistance</c:v>
                </c:pt>
                <c:pt idx="2">
                  <c:v>OOFs gross</c:v>
                </c:pt>
                <c:pt idx="3">
                  <c:v>Remittances</c:v>
                </c:pt>
                <c:pt idx="4">
                  <c:v>FDI</c:v>
                </c:pt>
                <c:pt idx="5">
                  <c:v>Short and long term debt</c:v>
                </c:pt>
                <c:pt idx="6">
                  <c:v>Portfolio equity</c:v>
                </c:pt>
                <c:pt idx="7">
                  <c:v>Peacekeeping</c:v>
                </c:pt>
              </c:strCache>
            </c:strRef>
          </c:cat>
          <c:val>
            <c:numRef>
              <c:f>Ethiopia!$C$5:$C$12</c:f>
              <c:numCache>
                <c:formatCode>0.0</c:formatCode>
                <c:ptCount val="8"/>
                <c:pt idx="0">
                  <c:v>0.48441907048386257</c:v>
                </c:pt>
                <c:pt idx="1">
                  <c:v>2.8628214279114013</c:v>
                </c:pt>
                <c:pt idx="2">
                  <c:v>9.7420000000000007E-2</c:v>
                </c:pt>
                <c:pt idx="3">
                  <c:v>0.52419800986866194</c:v>
                </c:pt>
                <c:pt idx="4">
                  <c:v>0.97035655964949996</c:v>
                </c:pt>
                <c:pt idx="5">
                  <c:v>2.3091101527599998</c:v>
                </c:pt>
                <c:pt idx="6">
                  <c:v>0</c:v>
                </c:pt>
                <c:pt idx="7">
                  <c:v>0</c:v>
                </c:pt>
              </c:numCache>
            </c:numRef>
          </c:val>
        </c:ser>
        <c:dLbls>
          <c:showCatName val="1"/>
          <c:showPercent val="1"/>
        </c:dLbls>
        <c:firstSliceAng val="0"/>
        <c:holeSize val="50"/>
      </c:doughnutChart>
    </c:plotArea>
    <c:plotVisOnly val="1"/>
  </c:chart>
  <c:spPr>
    <a:ln>
      <a:noFill/>
    </a:ln>
  </c:spPr>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7</xdr:col>
      <xdr:colOff>108859</xdr:colOff>
      <xdr:row>46</xdr:row>
      <xdr:rowOff>54429</xdr:rowOff>
    </xdr:from>
    <xdr:ext cx="184731" cy="264560"/>
    <xdr:sp macro="" textlink="">
      <xdr:nvSpPr>
        <xdr:cNvPr id="2" name="TextBox 1"/>
        <xdr:cNvSpPr txBox="1"/>
      </xdr:nvSpPr>
      <xdr:spPr>
        <a:xfrm>
          <a:off x="4376059" y="75029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GB" sz="1100"/>
        </a:p>
      </xdr:txBody>
    </xdr:sp>
    <xdr:clientData/>
  </xdr:oneCellAnchor>
  <xdr:twoCellAnchor>
    <xdr:from>
      <xdr:col>4</xdr:col>
      <xdr:colOff>55939</xdr:colOff>
      <xdr:row>4</xdr:row>
      <xdr:rowOff>169333</xdr:rowOff>
    </xdr:from>
    <xdr:to>
      <xdr:col>6</xdr:col>
      <xdr:colOff>825497</xdr:colOff>
      <xdr:row>19</xdr:row>
      <xdr:rowOff>158749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1439334</xdr:colOff>
      <xdr:row>4</xdr:row>
      <xdr:rowOff>137582</xdr:rowOff>
    </xdr:from>
    <xdr:to>
      <xdr:col>11</xdr:col>
      <xdr:colOff>207131</xdr:colOff>
      <xdr:row>19</xdr:row>
      <xdr:rowOff>148167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9524</xdr:colOff>
      <xdr:row>1</xdr:row>
      <xdr:rowOff>0</xdr:rowOff>
    </xdr:from>
    <xdr:to>
      <xdr:col>20</xdr:col>
      <xdr:colOff>419099</xdr:colOff>
      <xdr:row>19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xdr:row>
      <xdr:rowOff>0</xdr:rowOff>
    </xdr:from>
    <xdr:to>
      <xdr:col>11</xdr:col>
      <xdr:colOff>28576</xdr:colOff>
      <xdr:row>19</xdr:row>
      <xdr:rowOff>104774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400049</xdr:colOff>
      <xdr:row>9</xdr:row>
      <xdr:rowOff>133350</xdr:rowOff>
    </xdr:from>
    <xdr:to>
      <xdr:col>14</xdr:col>
      <xdr:colOff>180975</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209551</xdr:colOff>
      <xdr:row>8</xdr:row>
      <xdr:rowOff>76199</xdr:rowOff>
    </xdr:from>
    <xdr:to>
      <xdr:col>8</xdr:col>
      <xdr:colOff>133350</xdr:colOff>
      <xdr:row>24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371475</xdr:colOff>
      <xdr:row>9</xdr:row>
      <xdr:rowOff>161925</xdr:rowOff>
    </xdr:from>
    <xdr:to>
      <xdr:col>17</xdr:col>
      <xdr:colOff>390525</xdr:colOff>
      <xdr:row>29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266700</xdr:colOff>
      <xdr:row>10</xdr:row>
      <xdr:rowOff>0</xdr:rowOff>
    </xdr:from>
    <xdr:to>
      <xdr:col>8</xdr:col>
      <xdr:colOff>304800</xdr:colOff>
      <xdr:row>23</xdr:row>
      <xdr:rowOff>142875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361949</xdr:colOff>
      <xdr:row>13</xdr:row>
      <xdr:rowOff>76199</xdr:rowOff>
    </xdr:from>
    <xdr:to>
      <xdr:col>8</xdr:col>
      <xdr:colOff>190499</xdr:colOff>
      <xdr:row>30</xdr:row>
      <xdr:rowOff>28574</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295274</xdr:colOff>
      <xdr:row>14</xdr:row>
      <xdr:rowOff>133350</xdr:rowOff>
    </xdr:from>
    <xdr:to>
      <xdr:col>9</xdr:col>
      <xdr:colOff>361949</xdr:colOff>
      <xdr:row>29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209549</xdr:colOff>
      <xdr:row>5</xdr:row>
      <xdr:rowOff>83820</xdr:rowOff>
    </xdr:from>
    <xdr:to>
      <xdr:col>15</xdr:col>
      <xdr:colOff>276225</xdr:colOff>
      <xdr:row>23</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108859</xdr:colOff>
      <xdr:row>36</xdr:row>
      <xdr:rowOff>54429</xdr:rowOff>
    </xdr:from>
    <xdr:ext cx="184731" cy="264560"/>
    <xdr:sp macro="" textlink="">
      <xdr:nvSpPr>
        <xdr:cNvPr id="2" name="TextBox 1"/>
        <xdr:cNvSpPr txBox="1"/>
      </xdr:nvSpPr>
      <xdr:spPr>
        <a:xfrm>
          <a:off x="4376059" y="58837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GB" sz="1100"/>
        </a:p>
      </xdr:txBody>
    </xdr:sp>
    <xdr:clientData/>
  </xdr:oneCellAnchor>
  <xdr:twoCellAnchor>
    <xdr:from>
      <xdr:col>4</xdr:col>
      <xdr:colOff>31750</xdr:colOff>
      <xdr:row>4</xdr:row>
      <xdr:rowOff>0</xdr:rowOff>
    </xdr:from>
    <xdr:to>
      <xdr:col>6</xdr:col>
      <xdr:colOff>801308</xdr:colOff>
      <xdr:row>18</xdr:row>
      <xdr:rowOff>137584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1311278</xdr:colOff>
      <xdr:row>4</xdr:row>
      <xdr:rowOff>9525</xdr:rowOff>
    </xdr:from>
    <xdr:to>
      <xdr:col>11</xdr:col>
      <xdr:colOff>164951</xdr:colOff>
      <xdr:row>18</xdr:row>
      <xdr:rowOff>62442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380999</xdr:colOff>
      <xdr:row>1</xdr:row>
      <xdr:rowOff>85725</xdr:rowOff>
    </xdr:from>
    <xdr:to>
      <xdr:col>18</xdr:col>
      <xdr:colOff>180974</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xdr:row>
      <xdr:rowOff>19050</xdr:rowOff>
    </xdr:from>
    <xdr:to>
      <xdr:col>10</xdr:col>
      <xdr:colOff>514350</xdr:colOff>
      <xdr:row>20</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476249</xdr:colOff>
      <xdr:row>3</xdr:row>
      <xdr:rowOff>57150</xdr:rowOff>
    </xdr:from>
    <xdr:to>
      <xdr:col>19</xdr:col>
      <xdr:colOff>276224</xdr:colOff>
      <xdr:row>21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295273</xdr:colOff>
      <xdr:row>0</xdr:row>
      <xdr:rowOff>161925</xdr:rowOff>
    </xdr:from>
    <xdr:to>
      <xdr:col>10</xdr:col>
      <xdr:colOff>504824</xdr:colOff>
      <xdr:row>21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409574</xdr:colOff>
      <xdr:row>1</xdr:row>
      <xdr:rowOff>38100</xdr:rowOff>
    </xdr:from>
    <xdr:to>
      <xdr:col>18</xdr:col>
      <xdr:colOff>209549</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228599</xdr:colOff>
      <xdr:row>1</xdr:row>
      <xdr:rowOff>47625</xdr:rowOff>
    </xdr:from>
    <xdr:to>
      <xdr:col>10</xdr:col>
      <xdr:colOff>390525</xdr:colOff>
      <xdr:row>19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593724</xdr:colOff>
      <xdr:row>1</xdr:row>
      <xdr:rowOff>0</xdr:rowOff>
    </xdr:from>
    <xdr:to>
      <xdr:col>19</xdr:col>
      <xdr:colOff>393698</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66674</xdr:colOff>
      <xdr:row>1</xdr:row>
      <xdr:rowOff>0</xdr:rowOff>
    </xdr:from>
    <xdr:to>
      <xdr:col>11</xdr:col>
      <xdr:colOff>228600</xdr:colOff>
      <xdr:row>22</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28574</xdr:colOff>
      <xdr:row>1</xdr:row>
      <xdr:rowOff>0</xdr:rowOff>
    </xdr:from>
    <xdr:to>
      <xdr:col>18</xdr:col>
      <xdr:colOff>438149</xdr:colOff>
      <xdr:row>20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1</xdr:row>
      <xdr:rowOff>0</xdr:rowOff>
    </xdr:from>
    <xdr:to>
      <xdr:col>11</xdr:col>
      <xdr:colOff>180975</xdr:colOff>
      <xdr:row>21</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266699</xdr:colOff>
      <xdr:row>1</xdr:row>
      <xdr:rowOff>0</xdr:rowOff>
    </xdr:from>
    <xdr:to>
      <xdr:col>21</xdr:col>
      <xdr:colOff>66674</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514349</xdr:colOff>
      <xdr:row>1</xdr:row>
      <xdr:rowOff>0</xdr:rowOff>
    </xdr:from>
    <xdr:to>
      <xdr:col>11</xdr:col>
      <xdr:colOff>66675</xdr:colOff>
      <xdr:row>21</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371474</xdr:colOff>
      <xdr:row>1</xdr:row>
      <xdr:rowOff>0</xdr:rowOff>
    </xdr:from>
    <xdr:to>
      <xdr:col>10</xdr:col>
      <xdr:colOff>533400</xdr:colOff>
      <xdr:row>20</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561975</xdr:colOff>
      <xdr:row>1</xdr:row>
      <xdr:rowOff>0</xdr:rowOff>
    </xdr:from>
    <xdr:to>
      <xdr:col>20</xdr:col>
      <xdr:colOff>371475</xdr:colOff>
      <xdr:row>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pter%208%20-%20What%20other%20resources%20are%20importan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mariellad\Dropbox\ITEP\2013\Reference%20documents\Deflator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14\Int-HA\final%20calculations\donors\gha-report-2014-humanitarian-aid-donor%20analysis-final.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14\Other%20datasets\Ch%208%20-%20peacekeeping\gha-2012-multilateral-peacekeep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ojects\Programme%20resources\Data\GHA%20calcs%20and%20analyses\April-2014\Wider%20resource%20flows\WRF%20solar%20system%20graph%20D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gure%208.5%20Percentage%20chary,%202009&#8211;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10.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sheetData sheetId="2"/>
      <sheetData sheetId="3">
        <row r="4">
          <cell r="K4" t="str">
            <v/>
          </cell>
        </row>
      </sheetData>
      <sheetData sheetId="4"/>
      <sheetData sheetId="5">
        <row r="4">
          <cell r="AF4">
            <v>4.1349999999999998</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1. HA AND ODA OVERVIEW"/>
      <sheetName val="Tape measures"/>
      <sheetName val="Headline figures"/>
      <sheetName val="Private GHA"/>
      <sheetName val="2. Humanitarian aid"/>
      <sheetName val="Bil ODA"/>
      <sheetName val="Debt relief"/>
      <sheetName val="Bil ODA ex debt"/>
      <sheetName val="Multilateral ODA"/>
      <sheetName val="Total ODA ex debt"/>
      <sheetName val="Total ODA"/>
      <sheetName val="bilat ha constant"/>
      <sheetName val="bilat ha changes"/>
      <sheetName val="core HA to UN constant"/>
      <sheetName val="core HA to UN changes"/>
      <sheetName val="oda to eu constant"/>
      <sheetName val="changes in oda to eu"/>
      <sheetName val="3. Donors"/>
      <sheetName val="Governments"/>
      <sheetName val="Governments-sort"/>
      <sheetName val="total ha const"/>
      <sheetName val="NDD HA"/>
      <sheetName val="Governments-changes-sort"/>
      <sheetName val="Governments-changes"/>
      <sheetName val="Governments A-Z"/>
      <sheetName val="top 30 govt donors"/>
      <sheetName val="other governments 2000-2013"/>
      <sheetName val="Government shares"/>
      <sheetName val="Rank"/>
      <sheetName val="total ha per citizen-DAC"/>
      <sheetName val="2013 govt pie"/>
      <sheetName val=" ha % total ODA"/>
      <sheetName val=" ha % total ODA-sort"/>
      <sheetName val="ha % GNI"/>
      <sheetName val="ODA%GNI"/>
      <sheetName val="ha-per-capita"/>
      <sheetName val="population-final"/>
      <sheetName val="population-DAC"/>
      <sheetName val="population WB"/>
      <sheetName val="GNI-final"/>
      <sheetName val="gni-atlas-current"/>
      <sheetName val="gni-atlas-constant"/>
      <sheetName val="GNI constant12"/>
      <sheetName val="GNI current"/>
      <sheetName val="deflators"/>
      <sheetName val="growth rates"/>
      <sheetName val="NOTES"/>
      <sheetName val="ODA like flows"/>
    </sheetNames>
    <sheetDataSet>
      <sheetData sheetId="0"/>
      <sheetData sheetId="1"/>
      <sheetData sheetId="2"/>
      <sheetData sheetId="3"/>
      <sheetData sheetId="4"/>
      <sheetData sheetId="5"/>
      <sheetData sheetId="6"/>
      <sheetData sheetId="7"/>
      <sheetData sheetId="8"/>
      <sheetData sheetId="9">
        <row r="10">
          <cell r="Q10">
            <v>91434.19</v>
          </cell>
          <cell r="R10">
            <v>100644.53</v>
          </cell>
          <cell r="S10">
            <v>100070.37000000001</v>
          </cell>
          <cell r="T10">
            <v>102374.19</v>
          </cell>
          <cell r="U10">
            <v>115878.12</v>
          </cell>
          <cell r="V10">
            <v>124958.94</v>
          </cell>
          <cell r="W10">
            <v>130102.98</v>
          </cell>
          <cell r="X10">
            <v>127433.23000000001</v>
          </cell>
          <cell r="Y10">
            <v>123942</v>
          </cell>
          <cell r="Z10">
            <v>130629.42000000001</v>
          </cell>
        </row>
      </sheetData>
      <sheetData sheetId="10"/>
      <sheetData sheetId="11"/>
      <sheetData sheetId="12"/>
      <sheetData sheetId="13"/>
      <sheetData sheetId="14"/>
      <sheetData sheetId="15"/>
      <sheetData sheetId="16"/>
      <sheetData sheetId="17"/>
      <sheetData sheetId="18"/>
      <sheetData sheetId="19"/>
      <sheetData sheetId="20">
        <row r="10">
          <cell r="O10">
            <v>7220.1159374783101</v>
          </cell>
          <cell r="P10">
            <v>8504.6668897255204</v>
          </cell>
          <cell r="Q10">
            <v>9023.5352220534587</v>
          </cell>
          <cell r="R10">
            <v>11492.169191960709</v>
          </cell>
          <cell r="S10">
            <v>10535.382694669293</v>
          </cell>
          <cell r="T10">
            <v>9553.3235441791021</v>
          </cell>
          <cell r="U10">
            <v>12062.426926698237</v>
          </cell>
          <cell r="V10">
            <v>11878.510142349398</v>
          </cell>
          <cell r="W10">
            <v>12947.386553727183</v>
          </cell>
          <cell r="X10">
            <v>12860.134827183672</v>
          </cell>
          <cell r="Y10">
            <v>11713.8703294809</v>
          </cell>
          <cell r="Z10">
            <v>14084.512857960677</v>
          </cell>
        </row>
      </sheetData>
      <sheetData sheetId="21"/>
      <sheetData sheetId="22"/>
      <sheetData sheetId="23"/>
      <sheetData sheetId="24"/>
      <sheetData sheetId="25"/>
      <sheetData sheetId="26"/>
      <sheetData sheetId="27"/>
      <sheetData sheetId="28"/>
      <sheetData sheetId="29"/>
      <sheetData sheetId="30"/>
      <sheetData sheetId="31">
        <row r="10">
          <cell r="O10">
            <v>8.9344236671289018E-2</v>
          </cell>
          <cell r="P10">
            <v>0.10425774270909517</v>
          </cell>
          <cell r="Q10">
            <v>9.8688851752866832E-2</v>
          </cell>
          <cell r="R10">
            <v>0.11418573062997769</v>
          </cell>
          <cell r="S10">
            <v>0.10527974159253425</v>
          </cell>
          <cell r="T10">
            <v>9.3317696034313946E-2</v>
          </cell>
          <cell r="U10">
            <v>0.10409581141546168</v>
          </cell>
          <cell r="V10">
            <v>9.5059306219702225E-2</v>
          </cell>
          <cell r="W10">
            <v>9.9516448844808814E-2</v>
          </cell>
          <cell r="X10">
            <v>0.10091665123126575</v>
          </cell>
          <cell r="Y10">
            <v>9.4510902918146386E-2</v>
          </cell>
          <cell r="Z10">
            <v>0.10782037352658135</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NOTES"/>
      <sheetName val="GHA report 2014 - PKO 2012"/>
      <sheetName val="DPKO budget 2013-2014"/>
      <sheetName val="SIPRI 2011"/>
      <sheetName val="SIPRI 2012"/>
      <sheetName val="convening-org-analysis"/>
      <sheetName val="location-analysis"/>
      <sheetName val="SIPRI-download-270412 - raw dat"/>
      <sheetName val="pivot1"/>
      <sheetName val="pivot2"/>
      <sheetName val="summary"/>
      <sheetName val="SIPRI Mission"/>
    </sheetNames>
    <sheetDataSet>
      <sheetData sheetId="0"/>
      <sheetData sheetId="1"/>
      <sheetData sheetId="2">
        <row r="4">
          <cell r="C4">
            <v>7.8316499999999998</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raphs"/>
      <sheetName val="Top-20-HA"/>
      <sheetName val="WRF 2012-all-dev-countries-sort"/>
      <sheetName val="WRF 2012-all-dev-countries"/>
      <sheetName val="WRF 2012-all-dev-countries ds"/>
      <sheetName val="WRF Total"/>
      <sheetName val="Remittances constant"/>
      <sheetName val="FDI constant USD"/>
      <sheetName val="Short Term Debt constant"/>
      <sheetName val="Net disbs long term debt const"/>
      <sheetName val="Portfolio Eq constant USD"/>
      <sheetName val="Capital formation constant"/>
      <sheetName val="Illicit Outflows constant"/>
      <sheetName val="Trade Mispricing constant"/>
      <sheetName val="2a ODA Net"/>
      <sheetName val="2a ODA MEMO gross"/>
      <sheetName val="2a ODA Humanitarian aid"/>
      <sheetName val="OECD DAC Humanitarian aid"/>
      <sheetName val="2b OOF net"/>
      <sheetName val="2b OOF Gross"/>
      <sheetName val="Top recipients"/>
      <sheetName val="Net gov exp constant US$"/>
      <sheetName val="Net govt exp per cap cons PPP$"/>
      <sheetName val="GDP constant US$"/>
      <sheetName val="peacekeeping 2012"/>
      <sheetName val="peacekeeping data 2012"/>
      <sheetName val="Population"/>
      <sheetName val="...DAC members by region"/>
    </sheetNames>
    <sheetDataSet>
      <sheetData sheetId="0" refreshError="1"/>
      <sheetData sheetId="1"/>
      <sheetData sheetId="2"/>
      <sheetData sheetId="3">
        <row r="5">
          <cell r="A5" t="str">
            <v>Afghanistan</v>
          </cell>
        </row>
        <row r="6">
          <cell r="A6" t="str">
            <v>Albania</v>
          </cell>
        </row>
        <row r="7">
          <cell r="A7" t="str">
            <v>Algeria</v>
          </cell>
        </row>
        <row r="8">
          <cell r="A8" t="str">
            <v>Angola</v>
          </cell>
        </row>
        <row r="9">
          <cell r="A9" t="str">
            <v>Anguilla</v>
          </cell>
        </row>
        <row r="10">
          <cell r="A10" t="str">
            <v>Antigua and Barbuda</v>
          </cell>
        </row>
        <row r="11">
          <cell r="A11" t="str">
            <v>Argentina</v>
          </cell>
        </row>
        <row r="12">
          <cell r="A12" t="str">
            <v>Armenia</v>
          </cell>
        </row>
        <row r="13">
          <cell r="A13" t="str">
            <v>Azerbaijan</v>
          </cell>
        </row>
        <row r="14">
          <cell r="A14" t="str">
            <v>Bangladesh</v>
          </cell>
        </row>
        <row r="15">
          <cell r="A15" t="str">
            <v>Belarus</v>
          </cell>
        </row>
        <row r="16">
          <cell r="A16" t="str">
            <v>Belize</v>
          </cell>
        </row>
        <row r="17">
          <cell r="A17" t="str">
            <v>Benin</v>
          </cell>
        </row>
        <row r="18">
          <cell r="A18" t="str">
            <v>Bhutan</v>
          </cell>
        </row>
        <row r="19">
          <cell r="A19" t="str">
            <v>Bolivia</v>
          </cell>
        </row>
        <row r="20">
          <cell r="A20" t="str">
            <v>Bosnia-Herzegovina</v>
          </cell>
        </row>
        <row r="21">
          <cell r="A21" t="str">
            <v>Botswana</v>
          </cell>
        </row>
        <row r="22">
          <cell r="A22" t="str">
            <v>Brazil</v>
          </cell>
        </row>
        <row r="23">
          <cell r="A23" t="str">
            <v>Burkina Faso</v>
          </cell>
        </row>
        <row r="24">
          <cell r="A24" t="str">
            <v>Burundi</v>
          </cell>
        </row>
        <row r="25">
          <cell r="A25" t="str">
            <v>Cambodia</v>
          </cell>
        </row>
        <row r="26">
          <cell r="A26" t="str">
            <v>Cameroon</v>
          </cell>
        </row>
        <row r="27">
          <cell r="A27" t="str">
            <v>Cape Verde</v>
          </cell>
        </row>
        <row r="28">
          <cell r="A28" t="str">
            <v>Central African Rep.</v>
          </cell>
        </row>
        <row r="29">
          <cell r="A29" t="str">
            <v>Chad</v>
          </cell>
        </row>
        <row r="30">
          <cell r="A30" t="str">
            <v>Chile</v>
          </cell>
        </row>
        <row r="31">
          <cell r="A31" t="str">
            <v>China</v>
          </cell>
        </row>
        <row r="32">
          <cell r="A32" t="str">
            <v>Colombia</v>
          </cell>
        </row>
        <row r="33">
          <cell r="A33" t="str">
            <v>Comoros</v>
          </cell>
        </row>
        <row r="34">
          <cell r="A34" t="str">
            <v>Congo, Dem. Rep.</v>
          </cell>
        </row>
        <row r="35">
          <cell r="A35" t="str">
            <v>Congo, Rep.</v>
          </cell>
        </row>
        <row r="36">
          <cell r="A36" t="str">
            <v>Cook Islands</v>
          </cell>
        </row>
        <row r="37">
          <cell r="A37" t="str">
            <v>Costa Rica</v>
          </cell>
        </row>
        <row r="38">
          <cell r="A38" t="str">
            <v>Cote d'Ivoire</v>
          </cell>
        </row>
        <row r="39">
          <cell r="A39" t="str">
            <v>Cuba</v>
          </cell>
        </row>
        <row r="40">
          <cell r="A40" t="str">
            <v>Djibouti</v>
          </cell>
        </row>
        <row r="41">
          <cell r="A41" t="str">
            <v>Dominica</v>
          </cell>
        </row>
        <row r="42">
          <cell r="A42" t="str">
            <v>Dominican Republic</v>
          </cell>
        </row>
        <row r="43">
          <cell r="A43" t="str">
            <v>Ecuador</v>
          </cell>
        </row>
        <row r="44">
          <cell r="A44" t="str">
            <v>Egypt</v>
          </cell>
        </row>
        <row r="45">
          <cell r="A45" t="str">
            <v>El Salvador</v>
          </cell>
        </row>
        <row r="46">
          <cell r="A46" t="str">
            <v>Equatorial Guinea</v>
          </cell>
        </row>
        <row r="47">
          <cell r="A47" t="str">
            <v>Eritrea</v>
          </cell>
        </row>
        <row r="48">
          <cell r="A48" t="str">
            <v>Ethiopia</v>
          </cell>
        </row>
        <row r="49">
          <cell r="A49" t="str">
            <v>Fiji</v>
          </cell>
        </row>
        <row r="50">
          <cell r="A50" t="str">
            <v>Gabon</v>
          </cell>
        </row>
        <row r="51">
          <cell r="A51" t="str">
            <v>Gambia</v>
          </cell>
        </row>
        <row r="52">
          <cell r="A52" t="str">
            <v>Georgia</v>
          </cell>
        </row>
        <row r="53">
          <cell r="A53" t="str">
            <v>Ghana</v>
          </cell>
        </row>
        <row r="54">
          <cell r="A54" t="str">
            <v>Grenada</v>
          </cell>
        </row>
        <row r="55">
          <cell r="A55" t="str">
            <v>Guatemala</v>
          </cell>
        </row>
        <row r="56">
          <cell r="A56" t="str">
            <v>Guinea</v>
          </cell>
        </row>
        <row r="57">
          <cell r="A57" t="str">
            <v>Guinea-Bissau</v>
          </cell>
        </row>
        <row r="58">
          <cell r="A58" t="str">
            <v>Guyana</v>
          </cell>
        </row>
        <row r="59">
          <cell r="A59" t="str">
            <v>Haiti</v>
          </cell>
        </row>
        <row r="60">
          <cell r="A60" t="str">
            <v>Honduras</v>
          </cell>
        </row>
        <row r="61">
          <cell r="A61" t="str">
            <v>India</v>
          </cell>
        </row>
        <row r="62">
          <cell r="A62" t="str">
            <v>Indonesia</v>
          </cell>
        </row>
        <row r="63">
          <cell r="A63" t="str">
            <v>Iran</v>
          </cell>
        </row>
        <row r="64">
          <cell r="A64" t="str">
            <v>Iraq</v>
          </cell>
        </row>
        <row r="65">
          <cell r="A65" t="str">
            <v>Jamaica</v>
          </cell>
        </row>
        <row r="66">
          <cell r="A66" t="str">
            <v>Jordan</v>
          </cell>
        </row>
        <row r="67">
          <cell r="A67" t="str">
            <v>Kazakhstan</v>
          </cell>
        </row>
        <row r="68">
          <cell r="A68" t="str">
            <v>Kenya</v>
          </cell>
        </row>
        <row r="69">
          <cell r="A69" t="str">
            <v>Kiribati</v>
          </cell>
        </row>
        <row r="70">
          <cell r="A70" t="str">
            <v>Korea, Dem. Rep.</v>
          </cell>
        </row>
        <row r="71">
          <cell r="A71" t="str">
            <v>Kosovo</v>
          </cell>
        </row>
        <row r="72">
          <cell r="A72" t="str">
            <v>Kyrgyz Republic</v>
          </cell>
        </row>
        <row r="73">
          <cell r="A73" t="str">
            <v>Laos</v>
          </cell>
        </row>
        <row r="74">
          <cell r="A74" t="str">
            <v>Lebanon</v>
          </cell>
        </row>
        <row r="75">
          <cell r="A75" t="str">
            <v>Lesotho</v>
          </cell>
        </row>
        <row r="76">
          <cell r="A76" t="str">
            <v>Liberia</v>
          </cell>
        </row>
        <row r="77">
          <cell r="A77" t="str">
            <v>Libya</v>
          </cell>
        </row>
        <row r="78">
          <cell r="A78" t="str">
            <v>Macedonia, FYR</v>
          </cell>
        </row>
        <row r="79">
          <cell r="A79" t="str">
            <v>Madagascar</v>
          </cell>
        </row>
        <row r="80">
          <cell r="A80" t="str">
            <v>Malawi</v>
          </cell>
        </row>
        <row r="81">
          <cell r="A81" t="str">
            <v>Malaysia</v>
          </cell>
        </row>
        <row r="82">
          <cell r="A82" t="str">
            <v>Maldives</v>
          </cell>
        </row>
        <row r="83">
          <cell r="A83" t="str">
            <v>Mali</v>
          </cell>
        </row>
        <row r="84">
          <cell r="A84" t="str">
            <v>Marshall Islands</v>
          </cell>
        </row>
        <row r="85">
          <cell r="A85" t="str">
            <v>Mauritania</v>
          </cell>
        </row>
        <row r="86">
          <cell r="A86" t="str">
            <v>Mauritius</v>
          </cell>
        </row>
        <row r="87">
          <cell r="A87" t="str">
            <v>Mexico</v>
          </cell>
        </row>
        <row r="88">
          <cell r="A88" t="str">
            <v>Micronesia, Fed. States</v>
          </cell>
        </row>
        <row r="89">
          <cell r="A89" t="str">
            <v>Moldova</v>
          </cell>
        </row>
        <row r="90">
          <cell r="A90" t="str">
            <v>Mongolia</v>
          </cell>
        </row>
        <row r="91">
          <cell r="A91" t="str">
            <v>Montenegro</v>
          </cell>
        </row>
        <row r="92">
          <cell r="A92" t="str">
            <v>Montserrat</v>
          </cell>
        </row>
        <row r="93">
          <cell r="A93" t="str">
            <v>Morocco</v>
          </cell>
        </row>
        <row r="94">
          <cell r="A94" t="str">
            <v>Mozambique</v>
          </cell>
        </row>
        <row r="95">
          <cell r="A95" t="str">
            <v>Myanmar</v>
          </cell>
        </row>
        <row r="96">
          <cell r="A96" t="str">
            <v>Namibia</v>
          </cell>
        </row>
        <row r="97">
          <cell r="A97" t="str">
            <v>Nauru</v>
          </cell>
        </row>
        <row r="98">
          <cell r="A98" t="str">
            <v>Nepal</v>
          </cell>
        </row>
        <row r="99">
          <cell r="A99" t="str">
            <v>Nicaragua</v>
          </cell>
        </row>
        <row r="100">
          <cell r="A100" t="str">
            <v>Niger</v>
          </cell>
        </row>
        <row r="101">
          <cell r="A101" t="str">
            <v>Nigeria</v>
          </cell>
        </row>
        <row r="102">
          <cell r="A102" t="str">
            <v>Niue</v>
          </cell>
        </row>
        <row r="103">
          <cell r="A103" t="str">
            <v>Pakistan</v>
          </cell>
        </row>
        <row r="104">
          <cell r="A104" t="str">
            <v>Palau</v>
          </cell>
        </row>
        <row r="105">
          <cell r="A105" t="str">
            <v>Panama</v>
          </cell>
        </row>
        <row r="106">
          <cell r="A106" t="str">
            <v>Papua New Guinea</v>
          </cell>
        </row>
        <row r="107">
          <cell r="A107" t="str">
            <v>Paraguay</v>
          </cell>
        </row>
        <row r="108">
          <cell r="A108" t="str">
            <v>Peru</v>
          </cell>
        </row>
        <row r="109">
          <cell r="A109" t="str">
            <v>Philippines</v>
          </cell>
        </row>
        <row r="110">
          <cell r="A110" t="str">
            <v>Rwanda</v>
          </cell>
        </row>
        <row r="111">
          <cell r="A111" t="str">
            <v>Samoa</v>
          </cell>
        </row>
        <row r="112">
          <cell r="A112" t="str">
            <v>Sao Tome &amp; Principe</v>
          </cell>
        </row>
        <row r="113">
          <cell r="A113" t="str">
            <v>Senegal</v>
          </cell>
        </row>
        <row r="114">
          <cell r="A114" t="str">
            <v>Serbia</v>
          </cell>
        </row>
        <row r="115">
          <cell r="A115" t="str">
            <v>Seychelles</v>
          </cell>
        </row>
        <row r="116">
          <cell r="A116" t="str">
            <v>Sierra Leone</v>
          </cell>
        </row>
        <row r="117">
          <cell r="A117" t="str">
            <v>Solomon Islands</v>
          </cell>
        </row>
        <row r="118">
          <cell r="A118" t="str">
            <v>Somalia</v>
          </cell>
        </row>
        <row r="119">
          <cell r="A119" t="str">
            <v>South Africa</v>
          </cell>
        </row>
        <row r="120">
          <cell r="A120" t="str">
            <v>South Sudan</v>
          </cell>
        </row>
        <row r="121">
          <cell r="A121" t="str">
            <v>Sri Lanka</v>
          </cell>
        </row>
        <row r="122">
          <cell r="A122" t="str">
            <v>St. Helena</v>
          </cell>
        </row>
        <row r="123">
          <cell r="A123" t="str">
            <v>St. Kitts-Nevis</v>
          </cell>
        </row>
        <row r="124">
          <cell r="A124" t="str">
            <v>St. Lucia</v>
          </cell>
        </row>
        <row r="125">
          <cell r="A125" t="str">
            <v>St.Vincent &amp; Grenadines</v>
          </cell>
        </row>
        <row r="126">
          <cell r="A126" t="str">
            <v>Sudan</v>
          </cell>
        </row>
        <row r="127">
          <cell r="A127" t="str">
            <v>Suriname</v>
          </cell>
        </row>
        <row r="128">
          <cell r="A128" t="str">
            <v>Swaziland</v>
          </cell>
        </row>
        <row r="129">
          <cell r="A129" t="str">
            <v>Syria</v>
          </cell>
        </row>
        <row r="130">
          <cell r="A130" t="str">
            <v>Tajikistan</v>
          </cell>
        </row>
        <row r="131">
          <cell r="A131" t="str">
            <v>Tanzania</v>
          </cell>
        </row>
        <row r="132">
          <cell r="A132" t="str">
            <v>Thailand</v>
          </cell>
        </row>
        <row r="133">
          <cell r="A133" t="str">
            <v>Timor-Leste</v>
          </cell>
        </row>
        <row r="134">
          <cell r="A134" t="str">
            <v>Togo</v>
          </cell>
        </row>
        <row r="135">
          <cell r="A135" t="str">
            <v>Tokelau</v>
          </cell>
        </row>
        <row r="136">
          <cell r="A136" t="str">
            <v>Tonga</v>
          </cell>
        </row>
        <row r="137">
          <cell r="A137" t="str">
            <v>Tunisia</v>
          </cell>
        </row>
        <row r="138">
          <cell r="A138" t="str">
            <v>Turkey</v>
          </cell>
        </row>
        <row r="139">
          <cell r="A139" t="str">
            <v>Turkmenistan</v>
          </cell>
        </row>
        <row r="140">
          <cell r="A140" t="str">
            <v>Tuvalu</v>
          </cell>
        </row>
        <row r="141">
          <cell r="A141" t="str">
            <v>Uganda</v>
          </cell>
        </row>
        <row r="142">
          <cell r="A142" t="str">
            <v>Ukraine</v>
          </cell>
        </row>
        <row r="143">
          <cell r="A143" t="str">
            <v>Uruguay</v>
          </cell>
        </row>
        <row r="144">
          <cell r="A144" t="str">
            <v>Uzbekistan</v>
          </cell>
        </row>
        <row r="145">
          <cell r="A145" t="str">
            <v>Vanuatu</v>
          </cell>
        </row>
        <row r="146">
          <cell r="A146" t="str">
            <v>Venezuela</v>
          </cell>
        </row>
        <row r="147">
          <cell r="A147" t="str">
            <v>Vietnam</v>
          </cell>
        </row>
        <row r="148">
          <cell r="A148" t="str">
            <v>Wallis &amp; Futuna</v>
          </cell>
        </row>
        <row r="149">
          <cell r="A149" t="str">
            <v>West Bank &amp; Gaza Strip</v>
          </cell>
        </row>
        <row r="150">
          <cell r="A150" t="str">
            <v>Yemen</v>
          </cell>
        </row>
        <row r="151">
          <cell r="A151" t="str">
            <v>Zambia</v>
          </cell>
        </row>
        <row r="152">
          <cell r="A152" t="str">
            <v>Zimbabwe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Fig 8.5"/>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0.bin"/><Relationship Id="rId1" Type="http://schemas.openxmlformats.org/officeDocument/2006/relationships/hyperlink" Target="http://www.bsp.gov.ph/statistics/efs_ext3.asp"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www.climatefundsupdate.org/dat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D27" sqref="D27"/>
    </sheetView>
  </sheetViews>
  <sheetFormatPr defaultRowHeight="15"/>
  <cols>
    <col min="1" max="1" width="22.42578125" style="6" customWidth="1"/>
    <col min="2" max="2" width="11.28515625" style="6" bestFit="1" customWidth="1"/>
    <col min="3" max="16384" width="9.140625" style="6"/>
  </cols>
  <sheetData>
    <row r="1" spans="1:6">
      <c r="A1" s="69" t="s">
        <v>37</v>
      </c>
      <c r="B1" s="66"/>
      <c r="C1" s="66"/>
      <c r="D1" s="66"/>
      <c r="E1" s="66"/>
      <c r="F1" s="66"/>
    </row>
    <row r="2" spans="1:6">
      <c r="A2" s="68" t="s">
        <v>36</v>
      </c>
    </row>
    <row r="3" spans="1:6">
      <c r="A3" s="68" t="s">
        <v>35</v>
      </c>
    </row>
    <row r="5" spans="1:6">
      <c r="A5" s="65" t="s">
        <v>18</v>
      </c>
      <c r="B5" s="65" t="s">
        <v>15</v>
      </c>
    </row>
    <row r="6" spans="1:6">
      <c r="A6" s="6" t="s">
        <v>34</v>
      </c>
      <c r="B6" s="67">
        <v>419.77013889</v>
      </c>
    </row>
    <row r="7" spans="1:6">
      <c r="A7" s="6" t="s">
        <v>0</v>
      </c>
      <c r="B7" s="67">
        <v>5.5147348522795365</v>
      </c>
    </row>
    <row r="8" spans="1:6">
      <c r="A8" s="6" t="s">
        <v>1</v>
      </c>
      <c r="B8" s="67">
        <v>28.624742385478921</v>
      </c>
    </row>
    <row r="9" spans="1:6">
      <c r="A9" s="6" t="s">
        <v>2</v>
      </c>
      <c r="B9" s="67">
        <v>6.8428499999999994</v>
      </c>
    </row>
    <row r="10" spans="1:6">
      <c r="A10" s="6" t="s">
        <v>3</v>
      </c>
      <c r="B10" s="67">
        <v>43.910570994552607</v>
      </c>
    </row>
    <row r="11" spans="1:6">
      <c r="A11" s="6" t="s">
        <v>4</v>
      </c>
      <c r="B11" s="67">
        <v>41.181389307486107</v>
      </c>
    </row>
    <row r="12" spans="1:6">
      <c r="A12" s="6" t="s">
        <v>29</v>
      </c>
      <c r="B12" s="67">
        <v>7.5394219999999992</v>
      </c>
    </row>
    <row r="13" spans="1:6">
      <c r="A13" s="6" t="s">
        <v>28</v>
      </c>
      <c r="B13" s="67">
        <v>67.763505293240001</v>
      </c>
    </row>
    <row r="14" spans="1:6">
      <c r="A14" s="6" t="s">
        <v>5</v>
      </c>
      <c r="B14" s="67">
        <v>2.0363010963858752</v>
      </c>
    </row>
    <row r="15" spans="1:6">
      <c r="A15" s="6" t="s">
        <v>6</v>
      </c>
      <c r="B15" s="67">
        <v>6.4391000000000007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20"/>
  <sheetViews>
    <sheetView workbookViewId="0">
      <selection activeCell="C12" sqref="C12"/>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15</v>
      </c>
      <c r="D1" s="17" t="s">
        <v>11</v>
      </c>
    </row>
    <row r="2" spans="1:4">
      <c r="A2" s="41" t="s">
        <v>8</v>
      </c>
      <c r="B2" s="6" t="s">
        <v>10</v>
      </c>
      <c r="C2" s="11">
        <v>93.516805840000004</v>
      </c>
      <c r="D2" s="7">
        <f>C2/C4</f>
        <v>0.95558758255589948</v>
      </c>
    </row>
    <row r="3" spans="1:4">
      <c r="A3" s="41"/>
      <c r="B3" s="6" t="s">
        <v>7</v>
      </c>
      <c r="C3" s="11">
        <f>C13</f>
        <v>4.3463388336380131</v>
      </c>
      <c r="D3" s="7">
        <f>C3/C4</f>
        <v>4.4412417444100509E-2</v>
      </c>
    </row>
    <row r="4" spans="1:4">
      <c r="C4" s="10">
        <f>SUM(C2:C3)</f>
        <v>97.863144673638018</v>
      </c>
    </row>
    <row r="5" spans="1:4">
      <c r="A5" s="41" t="s">
        <v>9</v>
      </c>
      <c r="B5" s="2" t="s">
        <v>0</v>
      </c>
      <c r="C5" s="27">
        <v>9.7663622122848404E-2</v>
      </c>
      <c r="D5" s="12">
        <f t="shared" ref="D5:D12" si="0">C5/$C$13</f>
        <v>2.2470319471411548E-2</v>
      </c>
    </row>
    <row r="6" spans="1:4">
      <c r="A6" s="41"/>
      <c r="B6" s="2" t="s">
        <v>1</v>
      </c>
      <c r="C6" s="27">
        <v>1.219775211515165</v>
      </c>
      <c r="D6" s="12">
        <f t="shared" si="0"/>
        <v>0.28064429815615122</v>
      </c>
    </row>
    <row r="7" spans="1:4">
      <c r="A7" s="41"/>
      <c r="B7" s="4" t="s">
        <v>2</v>
      </c>
      <c r="C7" s="27">
        <v>0</v>
      </c>
      <c r="D7" s="12">
        <f t="shared" si="0"/>
        <v>0</v>
      </c>
    </row>
    <row r="8" spans="1:4">
      <c r="A8" s="41"/>
      <c r="B8" s="2" t="s">
        <v>3</v>
      </c>
      <c r="C8" s="27">
        <v>0.27100000000000002</v>
      </c>
      <c r="D8" s="12">
        <f t="shared" si="0"/>
        <v>6.2351328410621194E-2</v>
      </c>
    </row>
    <row r="9" spans="1:4">
      <c r="A9" s="41"/>
      <c r="B9" s="2" t="s">
        <v>4</v>
      </c>
      <c r="C9" s="27">
        <v>2.5489999999999999</v>
      </c>
      <c r="D9" s="12">
        <f t="shared" si="0"/>
        <v>0.58647061298403469</v>
      </c>
    </row>
    <row r="10" spans="1:4">
      <c r="A10" s="41"/>
      <c r="B10" s="2" t="s">
        <v>13</v>
      </c>
      <c r="C10" s="27">
        <v>0</v>
      </c>
      <c r="D10" s="12">
        <f t="shared" si="0"/>
        <v>0</v>
      </c>
    </row>
    <row r="11" spans="1:4">
      <c r="A11" s="41"/>
      <c r="B11" s="2" t="s">
        <v>5</v>
      </c>
      <c r="C11" s="27">
        <v>7.0000000000000001E-3</v>
      </c>
      <c r="D11" s="13">
        <f t="shared" si="0"/>
        <v>1.6105509183555289E-3</v>
      </c>
    </row>
    <row r="12" spans="1:4">
      <c r="A12" s="41"/>
      <c r="B12" s="2" t="s">
        <v>6</v>
      </c>
      <c r="C12" s="27">
        <v>0.2019</v>
      </c>
      <c r="D12" s="12">
        <f t="shared" si="0"/>
        <v>4.6452890059425891E-2</v>
      </c>
    </row>
    <row r="13" spans="1:4">
      <c r="B13" s="2" t="s">
        <v>12</v>
      </c>
      <c r="C13" s="27">
        <f t="shared" ref="C13" si="1">SUM(C5:C12)</f>
        <v>4.3463388336380131</v>
      </c>
      <c r="D13" s="28"/>
    </row>
    <row r="14" spans="1:4">
      <c r="C14" s="28"/>
      <c r="D14" s="28"/>
    </row>
    <row r="15" spans="1:4">
      <c r="B15" s="5"/>
      <c r="C15" s="28"/>
      <c r="D15" s="28"/>
    </row>
    <row r="16" spans="1:4">
      <c r="C16" s="29"/>
      <c r="D16" s="28"/>
    </row>
    <row r="20" ht="15" customHeight="1"/>
  </sheetData>
  <mergeCells count="2">
    <mergeCell ref="A5:A12"/>
    <mergeCell ref="A2:A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0"/>
  <sheetViews>
    <sheetView workbookViewId="0">
      <selection activeCell="C13" sqref="C13"/>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15</v>
      </c>
      <c r="D1" s="17" t="s">
        <v>11</v>
      </c>
    </row>
    <row r="2" spans="1:4">
      <c r="A2" s="41" t="s">
        <v>8</v>
      </c>
      <c r="B2" s="6" t="s">
        <v>10</v>
      </c>
      <c r="C2" s="11">
        <v>48.57165972</v>
      </c>
      <c r="D2" s="7">
        <v>0.69586175204915501</v>
      </c>
    </row>
    <row r="3" spans="1:4">
      <c r="A3" s="41"/>
      <c r="B3" s="6" t="s">
        <v>7</v>
      </c>
      <c r="C3" s="11">
        <f>SUM(C5:C11)</f>
        <v>21.234855699587268</v>
      </c>
      <c r="D3" s="7">
        <v>0.30413824795084504</v>
      </c>
    </row>
    <row r="4" spans="1:4">
      <c r="A4" s="19"/>
      <c r="B4" s="31" t="s">
        <v>12</v>
      </c>
      <c r="C4" s="21">
        <f>C2+C3</f>
        <v>69.806515419587271</v>
      </c>
      <c r="D4" s="7"/>
    </row>
    <row r="5" spans="1:4">
      <c r="A5" s="41" t="s">
        <v>9</v>
      </c>
      <c r="B5" s="2" t="s">
        <v>0</v>
      </c>
      <c r="C5" s="27">
        <v>0.52881389236740628</v>
      </c>
      <c r="D5" s="12">
        <f t="shared" ref="D5:D11" si="0">C5/$C$12</f>
        <v>2.4903107412106624E-2</v>
      </c>
    </row>
    <row r="6" spans="1:4">
      <c r="A6" s="41"/>
      <c r="B6" s="2" t="s">
        <v>1</v>
      </c>
      <c r="C6" s="27">
        <v>2.3834594465048586</v>
      </c>
      <c r="D6" s="12">
        <f t="shared" si="0"/>
        <v>0.11224278988395409</v>
      </c>
    </row>
    <row r="7" spans="1:4">
      <c r="A7" s="41"/>
      <c r="B7" s="4" t="s">
        <v>2</v>
      </c>
      <c r="C7" s="27">
        <v>0.91594000000000009</v>
      </c>
      <c r="D7" s="12">
        <f t="shared" si="0"/>
        <v>4.3133799115847193E-2</v>
      </c>
    </row>
    <row r="8" spans="1:4">
      <c r="A8" s="41"/>
      <c r="B8" s="2" t="s">
        <v>3</v>
      </c>
      <c r="C8" s="27">
        <v>14.007001953125</v>
      </c>
      <c r="D8" s="12">
        <f t="shared" si="0"/>
        <v>0.65962312865621442</v>
      </c>
    </row>
    <row r="9" spans="1:4">
      <c r="A9" s="41"/>
      <c r="B9" s="2" t="s">
        <v>4</v>
      </c>
      <c r="C9" s="27">
        <v>0.84674919900000001</v>
      </c>
      <c r="D9" s="12">
        <f t="shared" si="0"/>
        <v>3.9875439276776337E-2</v>
      </c>
    </row>
    <row r="10" spans="1:4">
      <c r="A10" s="41"/>
      <c r="B10" s="2" t="s">
        <v>13</v>
      </c>
      <c r="C10" s="27">
        <v>2.3748912085900002</v>
      </c>
      <c r="D10" s="12">
        <f t="shared" si="0"/>
        <v>0.11183929112530583</v>
      </c>
    </row>
    <row r="11" spans="1:4">
      <c r="A11" s="41"/>
      <c r="B11" s="2" t="s">
        <v>5</v>
      </c>
      <c r="C11" s="27">
        <v>0.17799999999999999</v>
      </c>
      <c r="D11" s="12">
        <f t="shared" si="0"/>
        <v>8.3824445297954013E-3</v>
      </c>
    </row>
    <row r="12" spans="1:4">
      <c r="B12" s="20" t="s">
        <v>12</v>
      </c>
      <c r="C12" s="32">
        <f>SUM(C5:C11)</f>
        <v>21.234855699587268</v>
      </c>
      <c r="D12" s="12"/>
    </row>
    <row r="13" spans="1:4" ht="14.25" customHeight="1">
      <c r="B13" s="2"/>
      <c r="C13" s="30"/>
      <c r="D13" s="28"/>
    </row>
    <row r="14" spans="1:4">
      <c r="B14" s="5"/>
      <c r="C14" s="29"/>
      <c r="D14" s="28"/>
    </row>
    <row r="17" spans="4:4">
      <c r="D17" s="1"/>
    </row>
    <row r="20" spans="4:4" ht="15" customHeight="1"/>
  </sheetData>
  <mergeCells count="2">
    <mergeCell ref="A5:A11"/>
    <mergeCell ref="A2:A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D18"/>
  <sheetViews>
    <sheetView workbookViewId="0">
      <selection activeCell="H37" sqref="H37"/>
    </sheetView>
  </sheetViews>
  <sheetFormatPr defaultRowHeight="15"/>
  <cols>
    <col min="1" max="1" width="9.140625" style="1"/>
    <col min="2" max="2" width="22.140625" style="1" customWidth="1"/>
    <col min="3" max="3" width="23" style="1" customWidth="1"/>
    <col min="4" max="4" width="10.140625" style="1" bestFit="1" customWidth="1"/>
    <col min="5" max="16384" width="9.140625" style="1"/>
  </cols>
  <sheetData>
    <row r="1" spans="1:4">
      <c r="B1" s="3" t="s">
        <v>18</v>
      </c>
      <c r="C1" s="18" t="s">
        <v>15</v>
      </c>
      <c r="D1" s="17" t="s">
        <v>11</v>
      </c>
    </row>
    <row r="2" spans="1:4">
      <c r="A2" s="41" t="s">
        <v>8</v>
      </c>
      <c r="B2" s="6" t="s">
        <v>10</v>
      </c>
      <c r="C2" s="11">
        <v>8.5442112399999992</v>
      </c>
      <c r="D2" s="7">
        <f>C2/C4</f>
        <v>0.57934645502020676</v>
      </c>
    </row>
    <row r="3" spans="1:4">
      <c r="A3" s="41"/>
      <c r="B3" s="6" t="s">
        <v>7</v>
      </c>
      <c r="C3" s="11">
        <f>SUM(C5:C12)</f>
        <v>6.2038055398765426</v>
      </c>
      <c r="D3" s="7">
        <f>C3/C4</f>
        <v>0.42065354497979324</v>
      </c>
    </row>
    <row r="4" spans="1:4">
      <c r="B4" s="23" t="s">
        <v>12</v>
      </c>
      <c r="C4" s="37">
        <f>SUM(C2:C3)</f>
        <v>14.748016779876542</v>
      </c>
      <c r="D4" s="34"/>
    </row>
    <row r="5" spans="1:4">
      <c r="A5" s="43" t="s">
        <v>9</v>
      </c>
      <c r="B5" s="2" t="s">
        <v>0</v>
      </c>
      <c r="C5" s="27">
        <v>0.44078251129536711</v>
      </c>
      <c r="D5" s="35">
        <f t="shared" ref="D5:D12" si="0">C5/$C$13</f>
        <v>7.1050342964834257E-2</v>
      </c>
    </row>
    <row r="6" spans="1:4">
      <c r="A6" s="43"/>
      <c r="B6" s="2" t="s">
        <v>1</v>
      </c>
      <c r="C6" s="27">
        <v>0.63972157896109483</v>
      </c>
      <c r="D6" s="35">
        <f t="shared" si="0"/>
        <v>0.10311760658020648</v>
      </c>
    </row>
    <row r="7" spans="1:4">
      <c r="A7" s="43"/>
      <c r="B7" s="4" t="s">
        <v>2</v>
      </c>
      <c r="C7" s="27">
        <v>6.3E-2</v>
      </c>
      <c r="D7" s="35">
        <f t="shared" si="0"/>
        <v>1.0155057181443137E-2</v>
      </c>
    </row>
    <row r="8" spans="1:4">
      <c r="A8" s="43"/>
      <c r="B8" s="2" t="s">
        <v>3</v>
      </c>
      <c r="C8" s="27">
        <v>0.401482604980469</v>
      </c>
      <c r="D8" s="35">
        <f t="shared" si="0"/>
        <v>6.4715536681450955E-2</v>
      </c>
    </row>
    <row r="9" spans="1:4">
      <c r="A9" s="43"/>
      <c r="B9" s="2" t="s">
        <v>4</v>
      </c>
      <c r="C9" s="27">
        <v>2.4663567142256002</v>
      </c>
      <c r="D9" s="35">
        <f t="shared" si="0"/>
        <v>0.39755545179043145</v>
      </c>
    </row>
    <row r="10" spans="1:4">
      <c r="A10" s="43"/>
      <c r="B10" s="2" t="s">
        <v>13</v>
      </c>
      <c r="C10" s="27">
        <v>0.40469081747000002</v>
      </c>
      <c r="D10" s="35">
        <f t="shared" si="0"/>
        <v>6.5232672892266946E-2</v>
      </c>
    </row>
    <row r="11" spans="1:4">
      <c r="A11" s="43"/>
      <c r="B11" s="2" t="s">
        <v>5</v>
      </c>
      <c r="C11" s="27">
        <v>2.1713129440107401E-3</v>
      </c>
      <c r="D11" s="36">
        <f t="shared" si="0"/>
        <v>3.499969381783604E-4</v>
      </c>
    </row>
    <row r="12" spans="1:4">
      <c r="A12" s="43"/>
      <c r="B12" s="2" t="s">
        <v>6</v>
      </c>
      <c r="C12" s="27">
        <v>1.7856000000000001</v>
      </c>
      <c r="D12" s="35">
        <f t="shared" si="0"/>
        <v>0.28782333497118834</v>
      </c>
    </row>
    <row r="13" spans="1:4">
      <c r="B13" s="20" t="s">
        <v>12</v>
      </c>
      <c r="C13" s="32">
        <f>SUM(C5:C12)</f>
        <v>6.2038055398765426</v>
      </c>
      <c r="D13" s="34"/>
    </row>
    <row r="14" spans="1:4">
      <c r="C14" s="33"/>
      <c r="D14" s="34"/>
    </row>
    <row r="15" spans="1:4">
      <c r="C15" s="33"/>
      <c r="D15" s="34"/>
    </row>
    <row r="16" spans="1:4">
      <c r="B16" s="5"/>
      <c r="C16" s="29"/>
      <c r="D16" s="34"/>
    </row>
    <row r="18" ht="15" customHeight="1"/>
  </sheetData>
  <mergeCells count="2">
    <mergeCell ref="A5:A12"/>
    <mergeCell ref="A2:A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dimension ref="A1:I68"/>
  <sheetViews>
    <sheetView workbookViewId="0">
      <selection activeCell="A2" sqref="A2"/>
    </sheetView>
  </sheetViews>
  <sheetFormatPr defaultRowHeight="15"/>
  <cols>
    <col min="1" max="2" width="9.140625" style="1"/>
    <col min="3" max="3" width="20.42578125" style="1" customWidth="1"/>
    <col min="4" max="4" width="9.140625" style="1"/>
    <col min="5" max="5" width="8.28515625" style="1" customWidth="1"/>
    <col min="6" max="6" width="12.28515625" style="1" customWidth="1"/>
    <col min="7" max="7" width="9.140625" style="1"/>
    <col min="8" max="8" width="11.140625" style="1" customWidth="1"/>
    <col min="9" max="9" width="22.28515625" style="1" customWidth="1"/>
    <col min="10" max="16384" width="9.140625" style="1"/>
  </cols>
  <sheetData>
    <row r="1" spans="1:9">
      <c r="A1" s="40" t="s">
        <v>38</v>
      </c>
      <c r="B1" s="40"/>
      <c r="C1" s="40"/>
      <c r="D1" s="40"/>
      <c r="E1" s="40"/>
      <c r="F1" s="40"/>
      <c r="G1" s="40"/>
      <c r="H1" s="40"/>
      <c r="I1" s="40"/>
    </row>
    <row r="2" spans="1:9">
      <c r="A2" s="70" t="s">
        <v>39</v>
      </c>
    </row>
    <row r="4" spans="1:9" ht="30" customHeight="1">
      <c r="A4" s="71" t="s">
        <v>40</v>
      </c>
      <c r="B4" s="72" t="s">
        <v>41</v>
      </c>
      <c r="C4" s="73" t="s">
        <v>42</v>
      </c>
      <c r="D4" s="72" t="s">
        <v>43</v>
      </c>
      <c r="E4" s="74"/>
      <c r="F4" s="74"/>
      <c r="I4" s="75" t="s">
        <v>44</v>
      </c>
    </row>
    <row r="5" spans="1:9">
      <c r="A5" s="76">
        <v>2009</v>
      </c>
      <c r="B5" s="77" t="s">
        <v>45</v>
      </c>
      <c r="C5" s="78">
        <v>1398</v>
      </c>
      <c r="D5" s="78"/>
      <c r="E5" s="78"/>
      <c r="F5" s="78"/>
      <c r="H5" s="79" t="str">
        <f>F18</f>
        <v>Nov 09-Jan 10</v>
      </c>
      <c r="I5" s="80">
        <f>F19</f>
        <v>1.0444955086693127E-2</v>
      </c>
    </row>
    <row r="6" spans="1:9">
      <c r="A6" s="81"/>
      <c r="B6" s="77" t="s">
        <v>46</v>
      </c>
      <c r="C6" s="78">
        <v>1456</v>
      </c>
      <c r="D6" s="82">
        <f>(C6-C5)/C5</f>
        <v>4.1487839771101577E-2</v>
      </c>
      <c r="E6" s="78"/>
      <c r="F6" s="78"/>
      <c r="H6" s="79" t="str">
        <f>F30</f>
        <v>Nov 10-Jan 11</v>
      </c>
      <c r="I6" s="80">
        <f>F31</f>
        <v>1.1478859766596518E-3</v>
      </c>
    </row>
    <row r="7" spans="1:9">
      <c r="A7" s="81"/>
      <c r="B7" s="77" t="s">
        <v>47</v>
      </c>
      <c r="C7" s="78">
        <v>1619</v>
      </c>
      <c r="D7" s="82">
        <f t="shared" ref="D7:D68" si="0">(C7-C6)/C6</f>
        <v>0.11195054945054946</v>
      </c>
      <c r="E7" s="78"/>
      <c r="F7" s="78"/>
      <c r="H7" s="79" t="str">
        <f>F42</f>
        <v>Nov 11-Jan 12</v>
      </c>
      <c r="I7" s="80">
        <f>F43</f>
        <v>-6.0208960510005315E-3</v>
      </c>
    </row>
    <row r="8" spans="1:9">
      <c r="A8" s="81"/>
      <c r="B8" s="77" t="s">
        <v>48</v>
      </c>
      <c r="C8" s="78">
        <v>1573</v>
      </c>
      <c r="D8" s="82">
        <f t="shared" si="0"/>
        <v>-2.8412600370599134E-2</v>
      </c>
      <c r="E8" s="78"/>
      <c r="F8" s="78"/>
      <c r="H8" s="79" t="str">
        <f>F54</f>
        <v>Nov 12-Jan 13</v>
      </c>
      <c r="I8" s="80">
        <f>F55</f>
        <v>4.95785820525533E-3</v>
      </c>
    </row>
    <row r="9" spans="1:9">
      <c r="A9" s="81"/>
      <c r="B9" s="77" t="s">
        <v>49</v>
      </c>
      <c r="C9" s="78">
        <v>1627</v>
      </c>
      <c r="D9" s="82">
        <f t="shared" si="0"/>
        <v>3.4329307056579786E-2</v>
      </c>
      <c r="E9" s="78"/>
      <c r="F9" s="78"/>
      <c r="H9" s="79" t="str">
        <f>F66</f>
        <v>Nov 13-Jan 14</v>
      </c>
      <c r="I9" s="80">
        <f>F67</f>
        <v>2.052607571841265E-2</v>
      </c>
    </row>
    <row r="10" spans="1:9">
      <c r="A10" s="81"/>
      <c r="B10" s="77" t="s">
        <v>50</v>
      </c>
      <c r="C10" s="78">
        <v>1646</v>
      </c>
      <c r="D10" s="82">
        <f t="shared" si="0"/>
        <v>1.1677934849416103E-2</v>
      </c>
      <c r="E10" s="78"/>
      <c r="F10" s="78"/>
    </row>
    <row r="11" spans="1:9">
      <c r="A11" s="81"/>
      <c r="B11" s="77" t="s">
        <v>51</v>
      </c>
      <c r="C11" s="78">
        <v>1643</v>
      </c>
      <c r="D11" s="82">
        <f t="shared" si="0"/>
        <v>-1.8226002430133657E-3</v>
      </c>
      <c r="E11" s="78"/>
      <c r="F11" s="78"/>
    </row>
    <row r="12" spans="1:9">
      <c r="A12" s="81"/>
      <c r="B12" s="77" t="s">
        <v>52</v>
      </c>
      <c r="C12" s="78">
        <v>1505</v>
      </c>
      <c r="D12" s="82">
        <f t="shared" si="0"/>
        <v>-8.3992696287279373E-2</v>
      </c>
      <c r="E12" s="78"/>
      <c r="F12" s="78"/>
    </row>
    <row r="13" spans="1:9">
      <c r="A13" s="81"/>
      <c r="B13" s="77" t="s">
        <v>53</v>
      </c>
      <c r="C13" s="78">
        <v>1596</v>
      </c>
      <c r="D13" s="82">
        <f t="shared" si="0"/>
        <v>6.0465116279069767E-2</v>
      </c>
      <c r="E13" s="78"/>
      <c r="F13" s="78"/>
    </row>
    <row r="14" spans="1:9">
      <c r="A14" s="81"/>
      <c r="B14" s="77" t="s">
        <v>54</v>
      </c>
      <c r="C14" s="78">
        <v>1686</v>
      </c>
      <c r="D14" s="82">
        <f t="shared" si="0"/>
        <v>5.6390977443609019E-2</v>
      </c>
      <c r="E14" s="78"/>
      <c r="F14" s="78"/>
    </row>
    <row r="15" spans="1:9">
      <c r="A15" s="81"/>
      <c r="B15" s="77" t="s">
        <v>55</v>
      </c>
      <c r="C15" s="78">
        <v>1604</v>
      </c>
      <c r="D15" s="82">
        <f t="shared" si="0"/>
        <v>-4.8635824436536183E-2</v>
      </c>
      <c r="E15" s="78"/>
      <c r="F15" s="78"/>
    </row>
    <row r="16" spans="1:9">
      <c r="A16" s="81"/>
      <c r="B16" s="77" t="s">
        <v>56</v>
      </c>
      <c r="C16" s="78">
        <v>1724</v>
      </c>
      <c r="D16" s="82">
        <f t="shared" si="0"/>
        <v>7.4812967581047385E-2</v>
      </c>
      <c r="E16" s="78"/>
      <c r="F16" s="78"/>
    </row>
    <row r="17" spans="1:6">
      <c r="A17" s="76">
        <v>2010</v>
      </c>
      <c r="B17" s="77" t="s">
        <v>45</v>
      </c>
      <c r="C17" s="78">
        <v>1509</v>
      </c>
      <c r="D17" s="82">
        <f t="shared" si="0"/>
        <v>-0.12470997679814386</v>
      </c>
      <c r="E17" s="78">
        <f>(C12+C13+C14)</f>
        <v>4787</v>
      </c>
      <c r="F17" s="79" t="s">
        <v>57</v>
      </c>
    </row>
    <row r="18" spans="1:6">
      <c r="A18" s="81"/>
      <c r="B18" s="77" t="s">
        <v>46</v>
      </c>
      <c r="C18" s="78">
        <v>1553</v>
      </c>
      <c r="D18" s="82">
        <f t="shared" si="0"/>
        <v>2.9158383035122599E-2</v>
      </c>
      <c r="E18" s="78">
        <f>(C15+C16+C17)</f>
        <v>4837</v>
      </c>
      <c r="F18" s="79" t="s">
        <v>58</v>
      </c>
    </row>
    <row r="19" spans="1:6">
      <c r="A19" s="81"/>
      <c r="B19" s="77" t="s">
        <v>47</v>
      </c>
      <c r="C19" s="78">
        <v>1701</v>
      </c>
      <c r="D19" s="82">
        <f t="shared" si="0"/>
        <v>9.5299420476497101E-2</v>
      </c>
      <c r="E19" s="78"/>
      <c r="F19" s="83">
        <f>(E18-E17)/E17</f>
        <v>1.0444955086693127E-2</v>
      </c>
    </row>
    <row r="20" spans="1:6">
      <c r="A20" s="81"/>
      <c r="B20" s="77" t="s">
        <v>48</v>
      </c>
      <c r="C20" s="78">
        <v>1670</v>
      </c>
      <c r="D20" s="82">
        <f t="shared" si="0"/>
        <v>-1.8224573780129337E-2</v>
      </c>
      <c r="E20" s="78"/>
      <c r="F20" s="78"/>
    </row>
    <row r="21" spans="1:6">
      <c r="A21" s="81"/>
      <c r="B21" s="77" t="s">
        <v>49</v>
      </c>
      <c r="C21" s="78">
        <v>1731</v>
      </c>
      <c r="D21" s="82">
        <f t="shared" si="0"/>
        <v>3.6526946107784432E-2</v>
      </c>
      <c r="E21" s="78"/>
      <c r="F21" s="78"/>
    </row>
    <row r="22" spans="1:6">
      <c r="A22" s="81"/>
      <c r="B22" s="77" t="s">
        <v>50</v>
      </c>
      <c r="C22" s="78">
        <v>1777</v>
      </c>
      <c r="D22" s="82">
        <f t="shared" si="0"/>
        <v>2.6574234546504909E-2</v>
      </c>
      <c r="E22" s="78"/>
      <c r="F22" s="78"/>
    </row>
    <row r="23" spans="1:6">
      <c r="A23" s="81"/>
      <c r="B23" s="77" t="s">
        <v>51</v>
      </c>
      <c r="C23" s="78">
        <v>1771</v>
      </c>
      <c r="D23" s="82">
        <f t="shared" si="0"/>
        <v>-3.3764772087788407E-3</v>
      </c>
      <c r="E23" s="78"/>
      <c r="F23" s="78"/>
    </row>
    <row r="24" spans="1:6">
      <c r="A24" s="81"/>
      <c r="B24" s="77" t="s">
        <v>52</v>
      </c>
      <c r="C24" s="78">
        <v>1645</v>
      </c>
      <c r="D24" s="82">
        <f t="shared" si="0"/>
        <v>-7.1146245059288543E-2</v>
      </c>
      <c r="E24" s="78"/>
      <c r="F24" s="78"/>
    </row>
    <row r="25" spans="1:6">
      <c r="A25" s="81"/>
      <c r="B25" s="77" t="s">
        <v>53</v>
      </c>
      <c r="C25" s="78">
        <v>1752</v>
      </c>
      <c r="D25" s="82">
        <f t="shared" si="0"/>
        <v>6.5045592705167174E-2</v>
      </c>
      <c r="E25" s="78"/>
      <c r="F25" s="78"/>
    </row>
    <row r="26" spans="1:6">
      <c r="A26" s="81"/>
      <c r="B26" s="77" t="s">
        <v>54</v>
      </c>
      <c r="C26" s="78">
        <v>1830</v>
      </c>
      <c r="D26" s="82">
        <f t="shared" si="0"/>
        <v>4.4520547945205477E-2</v>
      </c>
      <c r="E26" s="78"/>
      <c r="F26" s="78"/>
    </row>
    <row r="27" spans="1:6">
      <c r="A27" s="81"/>
      <c r="B27" s="77" t="s">
        <v>55</v>
      </c>
      <c r="C27" s="78">
        <v>1768</v>
      </c>
      <c r="D27" s="82">
        <f t="shared" si="0"/>
        <v>-3.3879781420765025E-2</v>
      </c>
      <c r="E27" s="78"/>
      <c r="F27" s="78"/>
    </row>
    <row r="28" spans="1:6">
      <c r="A28" s="81"/>
      <c r="B28" s="77" t="s">
        <v>56</v>
      </c>
      <c r="C28" s="78">
        <v>1856</v>
      </c>
      <c r="D28" s="82">
        <f t="shared" si="0"/>
        <v>4.9773755656108594E-2</v>
      </c>
      <c r="E28" s="78"/>
      <c r="F28" s="78"/>
    </row>
    <row r="29" spans="1:6">
      <c r="A29" s="76">
        <v>2011</v>
      </c>
      <c r="B29" s="77" t="s">
        <v>45</v>
      </c>
      <c r="C29" s="78">
        <v>1609</v>
      </c>
      <c r="D29" s="82">
        <f t="shared" si="0"/>
        <v>-0.13308189655172414</v>
      </c>
      <c r="E29" s="78">
        <f>(C24+C25+C26)</f>
        <v>5227</v>
      </c>
      <c r="F29" s="79" t="s">
        <v>59</v>
      </c>
    </row>
    <row r="30" spans="1:6">
      <c r="A30" s="84"/>
      <c r="B30" s="77" t="s">
        <v>46</v>
      </c>
      <c r="C30" s="78">
        <v>1635</v>
      </c>
      <c r="D30" s="82">
        <f t="shared" si="0"/>
        <v>1.6159105034182723E-2</v>
      </c>
      <c r="E30" s="78">
        <f>(C29+C28+C27)</f>
        <v>5233</v>
      </c>
      <c r="F30" s="79" t="s">
        <v>60</v>
      </c>
    </row>
    <row r="31" spans="1:6">
      <c r="A31" s="84"/>
      <c r="B31" s="77" t="s">
        <v>47</v>
      </c>
      <c r="C31" s="78">
        <v>1763</v>
      </c>
      <c r="D31" s="82">
        <f t="shared" si="0"/>
        <v>7.8287461773700301E-2</v>
      </c>
      <c r="E31" s="78"/>
      <c r="F31" s="83">
        <f>(E30-E29)/E29</f>
        <v>1.1478859766596518E-3</v>
      </c>
    </row>
    <row r="32" spans="1:6">
      <c r="A32" s="84"/>
      <c r="B32" s="77" t="s">
        <v>48</v>
      </c>
      <c r="C32" s="78">
        <v>1760</v>
      </c>
      <c r="D32" s="82">
        <f t="shared" si="0"/>
        <v>-1.7016449234259785E-3</v>
      </c>
      <c r="E32" s="78"/>
      <c r="F32" s="78"/>
    </row>
    <row r="33" spans="1:6">
      <c r="A33" s="84"/>
      <c r="B33" s="77" t="s">
        <v>49</v>
      </c>
      <c r="C33" s="78">
        <v>1840</v>
      </c>
      <c r="D33" s="82">
        <f t="shared" si="0"/>
        <v>4.5454545454545456E-2</v>
      </c>
      <c r="E33" s="78"/>
      <c r="F33" s="78"/>
    </row>
    <row r="34" spans="1:6">
      <c r="A34" s="84"/>
      <c r="B34" s="77" t="s">
        <v>50</v>
      </c>
      <c r="C34" s="78">
        <v>1901</v>
      </c>
      <c r="D34" s="82">
        <f t="shared" si="0"/>
        <v>3.3152173913043481E-2</v>
      </c>
      <c r="E34" s="78"/>
      <c r="F34" s="78"/>
    </row>
    <row r="35" spans="1:6">
      <c r="A35" s="84"/>
      <c r="B35" s="77" t="s">
        <v>51</v>
      </c>
      <c r="C35" s="78">
        <v>1868</v>
      </c>
      <c r="D35" s="82">
        <f t="shared" si="0"/>
        <v>-1.7359284587059442E-2</v>
      </c>
      <c r="E35" s="78"/>
      <c r="F35" s="78"/>
    </row>
    <row r="36" spans="1:6">
      <c r="A36" s="84"/>
      <c r="B36" s="77" t="s">
        <v>52</v>
      </c>
      <c r="C36" s="78">
        <v>1820</v>
      </c>
      <c r="D36" s="82">
        <f t="shared" si="0"/>
        <v>-2.569593147751606E-2</v>
      </c>
      <c r="E36" s="78"/>
      <c r="F36" s="78"/>
    </row>
    <row r="37" spans="1:6">
      <c r="A37" s="84"/>
      <c r="B37" s="77" t="s">
        <v>53</v>
      </c>
      <c r="C37" s="78">
        <v>1891</v>
      </c>
      <c r="D37" s="82">
        <f t="shared" si="0"/>
        <v>3.9010989010989011E-2</v>
      </c>
      <c r="E37" s="78"/>
      <c r="F37" s="78"/>
    </row>
    <row r="38" spans="1:6">
      <c r="A38" s="84"/>
      <c r="B38" s="77" t="s">
        <v>54</v>
      </c>
      <c r="C38" s="78">
        <v>1936</v>
      </c>
      <c r="D38" s="82">
        <f t="shared" si="0"/>
        <v>2.3796932839767318E-2</v>
      </c>
      <c r="E38" s="78"/>
      <c r="F38" s="78"/>
    </row>
    <row r="39" spans="1:6">
      <c r="A39" s="84"/>
      <c r="B39" s="77" t="s">
        <v>55</v>
      </c>
      <c r="C39" s="78">
        <v>1942</v>
      </c>
      <c r="D39" s="82">
        <f t="shared" si="0"/>
        <v>3.0991735537190084E-3</v>
      </c>
      <c r="E39" s="78"/>
      <c r="F39" s="78"/>
    </row>
    <row r="40" spans="1:6">
      <c r="A40" s="84"/>
      <c r="B40" s="77" t="s">
        <v>56</v>
      </c>
      <c r="C40" s="78">
        <v>1959</v>
      </c>
      <c r="D40" s="82">
        <f t="shared" si="0"/>
        <v>8.7538619979402685E-3</v>
      </c>
      <c r="E40" s="78"/>
      <c r="F40" s="78"/>
    </row>
    <row r="41" spans="1:6">
      <c r="A41" s="76">
        <v>2012</v>
      </c>
      <c r="B41" s="77" t="s">
        <v>45</v>
      </c>
      <c r="C41" s="78">
        <v>1712</v>
      </c>
      <c r="D41" s="82">
        <f t="shared" si="0"/>
        <v>-0.12608473711077081</v>
      </c>
      <c r="E41" s="78">
        <f>(C36+C37+C38)</f>
        <v>5647</v>
      </c>
      <c r="F41" s="79" t="s">
        <v>61</v>
      </c>
    </row>
    <row r="42" spans="1:6">
      <c r="A42" s="84"/>
      <c r="B42" s="77" t="s">
        <v>46</v>
      </c>
      <c r="C42" s="78">
        <v>1743</v>
      </c>
      <c r="D42" s="82">
        <f t="shared" si="0"/>
        <v>1.8107476635514017E-2</v>
      </c>
      <c r="E42" s="78">
        <f>(C39+C40+C41)</f>
        <v>5613</v>
      </c>
      <c r="F42" s="79" t="s">
        <v>62</v>
      </c>
    </row>
    <row r="43" spans="1:6">
      <c r="A43" s="84"/>
      <c r="B43" s="77" t="s">
        <v>47</v>
      </c>
      <c r="C43" s="78">
        <v>1864</v>
      </c>
      <c r="D43" s="82">
        <f t="shared" si="0"/>
        <v>6.9420539300057371E-2</v>
      </c>
      <c r="E43" s="78"/>
      <c r="F43" s="83">
        <f>(E42-E41)/E41</f>
        <v>-6.0208960510005315E-3</v>
      </c>
    </row>
    <row r="44" spans="1:6">
      <c r="A44" s="84"/>
      <c r="B44" s="77" t="s">
        <v>48</v>
      </c>
      <c r="C44" s="78">
        <v>1871</v>
      </c>
      <c r="D44" s="82">
        <f t="shared" si="0"/>
        <v>3.7553648068669528E-3</v>
      </c>
      <c r="E44" s="78"/>
      <c r="F44" s="78"/>
    </row>
    <row r="45" spans="1:6">
      <c r="A45" s="84"/>
      <c r="B45" s="77" t="s">
        <v>49</v>
      </c>
      <c r="C45" s="78">
        <v>1948</v>
      </c>
      <c r="D45" s="82">
        <f t="shared" si="0"/>
        <v>4.1154462854088719E-2</v>
      </c>
      <c r="E45" s="78"/>
      <c r="F45" s="78"/>
    </row>
    <row r="46" spans="1:6">
      <c r="A46" s="84"/>
      <c r="B46" s="77" t="s">
        <v>50</v>
      </c>
      <c r="C46" s="78">
        <v>1989</v>
      </c>
      <c r="D46" s="82">
        <f t="shared" si="0"/>
        <v>2.1047227926078028E-2</v>
      </c>
      <c r="E46" s="78"/>
      <c r="F46" s="78"/>
    </row>
    <row r="47" spans="1:6">
      <c r="A47" s="84"/>
      <c r="B47" s="77" t="s">
        <v>51</v>
      </c>
      <c r="C47" s="78">
        <v>1967</v>
      </c>
      <c r="D47" s="82">
        <f t="shared" si="0"/>
        <v>-1.1060834590246356E-2</v>
      </c>
      <c r="E47" s="78"/>
      <c r="F47" s="78"/>
    </row>
    <row r="48" spans="1:6">
      <c r="A48" s="84"/>
      <c r="B48" s="85" t="s">
        <v>52</v>
      </c>
      <c r="C48" s="78">
        <v>1955</v>
      </c>
      <c r="D48" s="82">
        <f t="shared" si="0"/>
        <v>-6.1006609049313676E-3</v>
      </c>
      <c r="E48" s="78"/>
      <c r="F48" s="78"/>
    </row>
    <row r="49" spans="1:6">
      <c r="A49" s="84"/>
      <c r="B49" s="85" t="s">
        <v>53</v>
      </c>
      <c r="C49" s="78">
        <v>2000</v>
      </c>
      <c r="D49" s="82">
        <f t="shared" si="0"/>
        <v>2.3017902813299233E-2</v>
      </c>
      <c r="E49" s="78"/>
      <c r="F49" s="78"/>
    </row>
    <row r="50" spans="1:6">
      <c r="A50" s="84"/>
      <c r="B50" s="85" t="s">
        <v>54</v>
      </c>
      <c r="C50" s="78">
        <v>2096</v>
      </c>
      <c r="D50" s="82">
        <f t="shared" si="0"/>
        <v>4.8000000000000001E-2</v>
      </c>
      <c r="E50" s="78"/>
      <c r="F50" s="78"/>
    </row>
    <row r="51" spans="1:6">
      <c r="A51" s="84"/>
      <c r="B51" s="85" t="s">
        <v>55</v>
      </c>
      <c r="C51" s="78">
        <v>2087</v>
      </c>
      <c r="D51" s="82">
        <f t="shared" si="0"/>
        <v>-4.2938931297709926E-3</v>
      </c>
      <c r="E51" s="78"/>
      <c r="F51" s="78"/>
    </row>
    <row r="52" spans="1:6">
      <c r="A52" s="84"/>
      <c r="B52" s="85" t="s">
        <v>56</v>
      </c>
      <c r="C52" s="78">
        <v>2120</v>
      </c>
      <c r="D52" s="82">
        <f t="shared" si="0"/>
        <v>1.5812170579779589E-2</v>
      </c>
      <c r="E52" s="78"/>
      <c r="F52" s="78"/>
    </row>
    <row r="53" spans="1:6">
      <c r="A53" s="86" t="s">
        <v>63</v>
      </c>
      <c r="B53" s="77" t="s">
        <v>45</v>
      </c>
      <c r="C53" s="78">
        <v>1874</v>
      </c>
      <c r="D53" s="82">
        <f t="shared" si="0"/>
        <v>-0.11603773584905661</v>
      </c>
      <c r="E53" s="78">
        <f>(C48+C49+C50)</f>
        <v>6051</v>
      </c>
      <c r="F53" s="79" t="s">
        <v>64</v>
      </c>
    </row>
    <row r="54" spans="1:6">
      <c r="A54" s="76"/>
      <c r="B54" s="77" t="s">
        <v>46</v>
      </c>
      <c r="C54" s="78">
        <v>1881</v>
      </c>
      <c r="D54" s="82">
        <f t="shared" si="0"/>
        <v>3.735325506937033E-3</v>
      </c>
      <c r="E54" s="78">
        <f>(C51+C52+C53)</f>
        <v>6081</v>
      </c>
      <c r="F54" s="79" t="s">
        <v>65</v>
      </c>
    </row>
    <row r="55" spans="1:6">
      <c r="A55" s="76"/>
      <c r="B55" s="77" t="s">
        <v>47</v>
      </c>
      <c r="C55" s="78">
        <v>1954</v>
      </c>
      <c r="D55" s="82">
        <f t="shared" si="0"/>
        <v>3.8809144072301967E-2</v>
      </c>
      <c r="E55" s="78"/>
      <c r="F55" s="83">
        <f>(E54-E53)/E53</f>
        <v>4.95785820525533E-3</v>
      </c>
    </row>
    <row r="56" spans="1:6">
      <c r="A56" s="76"/>
      <c r="B56" s="77" t="s">
        <v>48</v>
      </c>
      <c r="C56" s="78">
        <v>2019</v>
      </c>
      <c r="D56" s="82">
        <f t="shared" si="0"/>
        <v>3.3265097236438078E-2</v>
      </c>
      <c r="E56" s="78"/>
      <c r="F56" s="78"/>
    </row>
    <row r="57" spans="1:6">
      <c r="A57" s="76"/>
      <c r="B57" s="77" t="s">
        <v>49</v>
      </c>
      <c r="C57" s="78">
        <v>2081</v>
      </c>
      <c r="D57" s="82">
        <f t="shared" si="0"/>
        <v>3.0708271421495788E-2</v>
      </c>
      <c r="E57" s="78"/>
      <c r="F57" s="78"/>
    </row>
    <row r="58" spans="1:6">
      <c r="A58" s="76"/>
      <c r="B58" s="77" t="s">
        <v>50</v>
      </c>
      <c r="C58" s="78">
        <v>2122</v>
      </c>
      <c r="D58" s="82">
        <f t="shared" si="0"/>
        <v>1.9702066314271984E-2</v>
      </c>
      <c r="E58" s="78"/>
      <c r="F58" s="78"/>
    </row>
    <row r="59" spans="1:6">
      <c r="A59" s="76"/>
      <c r="B59" s="77" t="s">
        <v>51</v>
      </c>
      <c r="C59" s="78">
        <v>2132</v>
      </c>
      <c r="D59" s="82">
        <f t="shared" si="0"/>
        <v>4.7125353440150798E-3</v>
      </c>
      <c r="E59" s="78"/>
      <c r="F59" s="78"/>
    </row>
    <row r="60" spans="1:6">
      <c r="A60" s="76"/>
      <c r="B60" s="85" t="s">
        <v>52</v>
      </c>
      <c r="C60" s="78">
        <v>2122</v>
      </c>
      <c r="D60" s="82">
        <f t="shared" si="0"/>
        <v>-4.6904315196998128E-3</v>
      </c>
      <c r="E60" s="78"/>
      <c r="F60" s="78"/>
    </row>
    <row r="61" spans="1:6">
      <c r="A61" s="76"/>
      <c r="B61" s="85" t="s">
        <v>53</v>
      </c>
      <c r="C61" s="78">
        <v>2155</v>
      </c>
      <c r="D61" s="82">
        <f t="shared" si="0"/>
        <v>1.5551366635249765E-2</v>
      </c>
      <c r="E61" s="78"/>
      <c r="F61" s="78"/>
    </row>
    <row r="62" spans="1:6">
      <c r="A62" s="76"/>
      <c r="B62" s="85" t="s">
        <v>54</v>
      </c>
      <c r="C62" s="78">
        <v>2300</v>
      </c>
      <c r="D62" s="82">
        <f t="shared" si="0"/>
        <v>6.7285382830626447E-2</v>
      </c>
      <c r="E62" s="78"/>
      <c r="F62" s="78"/>
    </row>
    <row r="63" spans="1:6">
      <c r="A63" s="76"/>
      <c r="B63" s="85" t="s">
        <v>55</v>
      </c>
      <c r="C63" s="78">
        <v>2305</v>
      </c>
      <c r="D63" s="82">
        <f t="shared" si="0"/>
        <v>2.1739130434782609E-3</v>
      </c>
      <c r="E63" s="78"/>
      <c r="F63" s="78"/>
    </row>
    <row r="64" spans="1:6">
      <c r="A64" s="76"/>
      <c r="B64" s="85" t="s">
        <v>56</v>
      </c>
      <c r="C64" s="78">
        <v>2405</v>
      </c>
      <c r="D64" s="82">
        <f t="shared" si="0"/>
        <v>4.3383947939262472E-2</v>
      </c>
      <c r="E64" s="78"/>
      <c r="F64" s="78"/>
    </row>
    <row r="65" spans="1:6" ht="17.25">
      <c r="A65" s="86" t="s">
        <v>66</v>
      </c>
      <c r="B65" s="85" t="s">
        <v>45</v>
      </c>
      <c r="C65" s="78">
        <v>2002</v>
      </c>
      <c r="D65" s="82">
        <f t="shared" si="0"/>
        <v>-0.16756756756756758</v>
      </c>
      <c r="E65" s="78">
        <f>(C60+C61+C62)</f>
        <v>6577</v>
      </c>
      <c r="F65" s="79" t="s">
        <v>67</v>
      </c>
    </row>
    <row r="66" spans="1:6">
      <c r="A66" s="86"/>
      <c r="B66" s="85" t="s">
        <v>46</v>
      </c>
      <c r="C66" s="78">
        <v>1994</v>
      </c>
      <c r="D66" s="82">
        <f t="shared" si="0"/>
        <v>-3.996003996003996E-3</v>
      </c>
      <c r="E66" s="78">
        <f>(C63+C64+C65)</f>
        <v>6712</v>
      </c>
      <c r="F66" s="79" t="s">
        <v>68</v>
      </c>
    </row>
    <row r="67" spans="1:6">
      <c r="A67" s="86"/>
      <c r="B67" s="85" t="s">
        <v>47</v>
      </c>
      <c r="C67" s="78">
        <v>2089</v>
      </c>
      <c r="D67" s="82">
        <f t="shared" si="0"/>
        <v>4.7642928786359076E-2</v>
      </c>
      <c r="E67" s="78"/>
      <c r="F67" s="82">
        <f>(E66-E65)/E65</f>
        <v>2.052607571841265E-2</v>
      </c>
    </row>
    <row r="68" spans="1:6">
      <c r="A68" s="86"/>
      <c r="B68" s="85" t="s">
        <v>48</v>
      </c>
      <c r="C68" s="78">
        <v>2124</v>
      </c>
      <c r="D68" s="82">
        <f t="shared" si="0"/>
        <v>1.6754427955959789E-2</v>
      </c>
      <c r="E68" s="78"/>
      <c r="F68" s="78"/>
    </row>
  </sheetData>
  <hyperlinks>
    <hyperlink ref="A2" r:id="rId1"/>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dimension ref="A1:K7"/>
  <sheetViews>
    <sheetView workbookViewId="0">
      <selection activeCell="L14" sqref="L14"/>
    </sheetView>
  </sheetViews>
  <sheetFormatPr defaultRowHeight="15"/>
  <cols>
    <col min="1" max="1" width="54" style="88" bestFit="1" customWidth="1"/>
    <col min="2" max="16384" width="9.140625" style="88"/>
  </cols>
  <sheetData>
    <row r="1" spans="1:11">
      <c r="A1" s="87" t="s">
        <v>69</v>
      </c>
      <c r="B1" s="87"/>
      <c r="C1" s="87"/>
      <c r="D1" s="87"/>
      <c r="E1" s="87"/>
    </row>
    <row r="2" spans="1:11">
      <c r="A2" s="88" t="s">
        <v>70</v>
      </c>
    </row>
    <row r="4" spans="1:11">
      <c r="A4" s="89" t="s">
        <v>40</v>
      </c>
      <c r="B4" s="89" t="s">
        <v>71</v>
      </c>
      <c r="C4" s="89" t="s">
        <v>72</v>
      </c>
      <c r="D4" s="89" t="s">
        <v>73</v>
      </c>
      <c r="E4" s="89" t="s">
        <v>74</v>
      </c>
      <c r="F4" s="89" t="s">
        <v>75</v>
      </c>
      <c r="G4" s="89" t="s">
        <v>76</v>
      </c>
      <c r="H4" s="89" t="s">
        <v>77</v>
      </c>
      <c r="I4" s="89" t="s">
        <v>78</v>
      </c>
      <c r="J4" s="89" t="s">
        <v>79</v>
      </c>
      <c r="K4" s="89" t="s">
        <v>80</v>
      </c>
    </row>
    <row r="5" spans="1:11">
      <c r="A5" s="88" t="s">
        <v>81</v>
      </c>
      <c r="B5" s="90">
        <v>97.519329999999997</v>
      </c>
      <c r="C5" s="90">
        <v>128.41130999999999</v>
      </c>
      <c r="D5" s="90">
        <v>122.09171000000001</v>
      </c>
      <c r="E5" s="90">
        <v>112.20509</v>
      </c>
      <c r="F5" s="90">
        <v>124.8732</v>
      </c>
      <c r="G5" s="90">
        <v>126.42856</v>
      </c>
      <c r="H5" s="90">
        <v>134.04580999999999</v>
      </c>
      <c r="I5" s="90">
        <v>131.45438000000001</v>
      </c>
      <c r="J5" s="90">
        <v>126.94928</v>
      </c>
      <c r="K5" s="90">
        <v>134.69751000000002</v>
      </c>
    </row>
    <row r="6" spans="1:11">
      <c r="A6" s="88" t="s">
        <v>82</v>
      </c>
      <c r="B6" s="90">
        <v>4.1216699999999999</v>
      </c>
      <c r="C6" s="90">
        <v>3.7140500000000003</v>
      </c>
      <c r="D6" s="90">
        <v>5.3734599999999997</v>
      </c>
      <c r="E6" s="90">
        <v>5.9996</v>
      </c>
      <c r="F6" s="90">
        <v>8.5146800000000002</v>
      </c>
      <c r="G6" s="90">
        <v>6.1907899999999998</v>
      </c>
      <c r="H6" s="90">
        <v>6.7738199999999997</v>
      </c>
      <c r="I6" s="90">
        <v>8.757950000000001</v>
      </c>
      <c r="J6" s="90">
        <v>6.4879100000000003</v>
      </c>
      <c r="K6" s="90">
        <v>15.274419999999999</v>
      </c>
    </row>
    <row r="7" spans="1:11">
      <c r="A7" s="88" t="s">
        <v>83</v>
      </c>
      <c r="B7" s="90">
        <v>1.9119951460455196</v>
      </c>
      <c r="C7" s="90">
        <v>3.3202619176310986</v>
      </c>
      <c r="D7" s="90">
        <v>3.7141418697447794</v>
      </c>
      <c r="E7" s="90">
        <v>4.584851050869629</v>
      </c>
      <c r="F7" s="90">
        <v>4.6068179154286053</v>
      </c>
      <c r="G7" s="90">
        <v>5.5034825081088119</v>
      </c>
      <c r="H7" s="90">
        <v>6.1445428575637653</v>
      </c>
      <c r="I7" s="90">
        <v>6.4705803664610535</v>
      </c>
      <c r="J7" s="90">
        <v>7.8529928642974598</v>
      </c>
      <c r="K7" s="90">
        <v>8.7637641482610977</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dimension ref="A1:M8"/>
  <sheetViews>
    <sheetView workbookViewId="0">
      <selection activeCell="A12" sqref="A12"/>
    </sheetView>
  </sheetViews>
  <sheetFormatPr defaultRowHeight="15"/>
  <cols>
    <col min="1" max="1" width="35.7109375" style="1" customWidth="1"/>
    <col min="2" max="3" width="0" style="1" hidden="1" customWidth="1"/>
    <col min="4" max="16384" width="9.140625" style="1"/>
  </cols>
  <sheetData>
    <row r="1" spans="1:13">
      <c r="A1" s="40" t="s">
        <v>84</v>
      </c>
      <c r="B1" s="40"/>
      <c r="C1" s="40"/>
      <c r="D1" s="40"/>
      <c r="E1" s="40"/>
      <c r="F1" s="40"/>
      <c r="G1" s="40"/>
      <c r="H1" s="40"/>
      <c r="I1" s="40"/>
    </row>
    <row r="2" spans="1:13">
      <c r="A2" s="1" t="s">
        <v>85</v>
      </c>
    </row>
    <row r="3" spans="1:13">
      <c r="A3" s="1" t="s">
        <v>86</v>
      </c>
    </row>
    <row r="5" spans="1:13">
      <c r="B5" s="1">
        <v>2002</v>
      </c>
      <c r="C5" s="1">
        <v>2003</v>
      </c>
      <c r="D5" s="17">
        <v>2004</v>
      </c>
      <c r="E5" s="17">
        <v>2005</v>
      </c>
      <c r="F5" s="17">
        <v>2006</v>
      </c>
      <c r="G5" s="17">
        <v>2007</v>
      </c>
      <c r="H5" s="17">
        <v>2008</v>
      </c>
      <c r="I5" s="17">
        <v>2009</v>
      </c>
      <c r="J5" s="17">
        <v>2010</v>
      </c>
      <c r="K5" s="17">
        <v>2011</v>
      </c>
      <c r="L5" s="17">
        <v>2012</v>
      </c>
      <c r="M5" s="17">
        <v>2013</v>
      </c>
    </row>
    <row r="6" spans="1:13">
      <c r="A6" s="1" t="s">
        <v>87</v>
      </c>
      <c r="B6" s="91">
        <f>'[11]total ha const'!$O$10</f>
        <v>7220.1159374783101</v>
      </c>
      <c r="C6" s="91">
        <f>'[11]total ha const'!$P$10</f>
        <v>8504.6668897255204</v>
      </c>
      <c r="D6" s="92">
        <f>'[11]total ha const'!$Q$10/1000</f>
        <v>9.023535222053459</v>
      </c>
      <c r="E6" s="92">
        <f>('[11]total ha const'!$R$10)/1000</f>
        <v>11.492169191960709</v>
      </c>
      <c r="F6" s="92">
        <f>('[11]total ha const'!$S$10)/1000</f>
        <v>10.535382694669293</v>
      </c>
      <c r="G6" s="92">
        <f>('[11]total ha const'!$T$10)/1000</f>
        <v>9.5533235441791025</v>
      </c>
      <c r="H6" s="92">
        <f>('[11]total ha const'!$U$10)/1000</f>
        <v>12.062426926698237</v>
      </c>
      <c r="I6" s="92">
        <f>('[11]total ha const'!$V$10)/1000</f>
        <v>11.878510142349398</v>
      </c>
      <c r="J6" s="92">
        <f>('[11]total ha const'!$W$10)/1000</f>
        <v>12.947386553727183</v>
      </c>
      <c r="K6" s="92">
        <f>('[11]total ha const'!$X$10)/1000</f>
        <v>12.860134827183673</v>
      </c>
      <c r="L6" s="92">
        <f>('[11]total ha const'!$Y$10)/1000</f>
        <v>11.713870329480899</v>
      </c>
      <c r="M6" s="92">
        <f>('[11]total ha const'!$Z$10)/1000</f>
        <v>14.084512857960677</v>
      </c>
    </row>
    <row r="7" spans="1:13">
      <c r="A7" s="1" t="s">
        <v>88</v>
      </c>
      <c r="B7" s="93">
        <f>'[11] ha % total ODA'!$O$10</f>
        <v>8.9344236671289018E-2</v>
      </c>
      <c r="C7" s="93">
        <f>'[11] ha % total ODA'!$P$10</f>
        <v>0.10425774270909517</v>
      </c>
      <c r="D7" s="94">
        <f>'[11] ha % total ODA'!$Q$10</f>
        <v>9.8688851752866832E-2</v>
      </c>
      <c r="E7" s="94">
        <f>'[11] ha % total ODA'!$R$10</f>
        <v>0.11418573062997769</v>
      </c>
      <c r="F7" s="94">
        <f>'[11] ha % total ODA'!$S$10</f>
        <v>0.10527974159253425</v>
      </c>
      <c r="G7" s="94">
        <f>'[11] ha % total ODA'!$T$10</f>
        <v>9.3317696034313946E-2</v>
      </c>
      <c r="H7" s="94">
        <f>'[11] ha % total ODA'!$U$10</f>
        <v>0.10409581141546168</v>
      </c>
      <c r="I7" s="94">
        <f>'[11] ha % total ODA'!$V$10</f>
        <v>9.5059306219702225E-2</v>
      </c>
      <c r="J7" s="94">
        <f>'[11] ha % total ODA'!$W$10</f>
        <v>9.9516448844808814E-2</v>
      </c>
      <c r="K7" s="94">
        <f>'[11] ha % total ODA'!$X$10</f>
        <v>0.10091665123126575</v>
      </c>
      <c r="L7" s="94">
        <f>'[11] ha % total ODA'!$Y$10</f>
        <v>9.4510902918146386E-2</v>
      </c>
      <c r="M7" s="94">
        <f>'[11] ha % total ODA'!$Z$10</f>
        <v>0.10782037352658135</v>
      </c>
    </row>
    <row r="8" spans="1:13">
      <c r="A8" s="1" t="s">
        <v>89</v>
      </c>
      <c r="D8" s="1">
        <f>'[11]Total ODA ex debt'!Q10/1000</f>
        <v>91.434190000000001</v>
      </c>
      <c r="E8" s="1">
        <f>'[11]Total ODA ex debt'!R10/1000</f>
        <v>100.64453</v>
      </c>
      <c r="F8" s="1">
        <f>'[11]Total ODA ex debt'!S10/1000</f>
        <v>100.07037000000001</v>
      </c>
      <c r="G8" s="1">
        <f>'[11]Total ODA ex debt'!T10/1000</f>
        <v>102.37419</v>
      </c>
      <c r="H8" s="1">
        <f>'[11]Total ODA ex debt'!U10/1000</f>
        <v>115.87812</v>
      </c>
      <c r="I8" s="1">
        <f>'[11]Total ODA ex debt'!V10/1000</f>
        <v>124.95894</v>
      </c>
      <c r="J8" s="1">
        <f>'[11]Total ODA ex debt'!W10/1000</f>
        <v>130.10298</v>
      </c>
      <c r="K8" s="1">
        <f>'[11]Total ODA ex debt'!X10/1000</f>
        <v>127.43323000000001</v>
      </c>
      <c r="L8" s="1">
        <f>'[11]Total ODA ex debt'!Y10/1000</f>
        <v>123.94199999999999</v>
      </c>
      <c r="M8" s="1">
        <f>'[11]Total ODA ex debt'!Z10/1000</f>
        <v>130.62942000000001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L9"/>
  <sheetViews>
    <sheetView workbookViewId="0">
      <selection activeCell="K14" sqref="K14"/>
    </sheetView>
  </sheetViews>
  <sheetFormatPr defaultRowHeight="15"/>
  <cols>
    <col min="1" max="1" width="33.28515625" style="96" bestFit="1" customWidth="1"/>
    <col min="2" max="4" width="9.5703125" style="96" bestFit="1" customWidth="1"/>
    <col min="5" max="11" width="10.5703125" style="96" bestFit="1" customWidth="1"/>
    <col min="12" max="16384" width="9.140625" style="96"/>
  </cols>
  <sheetData>
    <row r="1" spans="1:12">
      <c r="A1" s="95" t="s">
        <v>90</v>
      </c>
      <c r="B1" s="95"/>
      <c r="C1" s="95"/>
      <c r="D1" s="95"/>
      <c r="E1" s="95"/>
      <c r="F1" s="95"/>
    </row>
    <row r="2" spans="1:12">
      <c r="A2" s="96" t="s">
        <v>91</v>
      </c>
    </row>
    <row r="4" spans="1:12">
      <c r="A4" s="97" t="s">
        <v>92</v>
      </c>
      <c r="B4" s="97">
        <v>2002</v>
      </c>
      <c r="C4" s="97">
        <v>2003</v>
      </c>
      <c r="D4" s="97">
        <v>2004</v>
      </c>
      <c r="E4" s="97">
        <v>2005</v>
      </c>
      <c r="F4" s="97">
        <v>2006</v>
      </c>
      <c r="G4" s="97">
        <v>2007</v>
      </c>
      <c r="H4" s="97">
        <v>2008</v>
      </c>
      <c r="I4" s="97">
        <v>2009</v>
      </c>
      <c r="J4" s="97">
        <v>2010</v>
      </c>
      <c r="K4" s="97">
        <v>2011</v>
      </c>
      <c r="L4" s="97">
        <v>2012</v>
      </c>
    </row>
    <row r="5" spans="1:12">
      <c r="A5" s="98" t="s">
        <v>93</v>
      </c>
      <c r="B5" s="99">
        <v>3.8755120069999989</v>
      </c>
      <c r="C5" s="99">
        <v>4.5117072210000009</v>
      </c>
      <c r="D5" s="99">
        <v>6.3034367050000002</v>
      </c>
      <c r="E5" s="99">
        <v>9.7476843039999999</v>
      </c>
      <c r="F5" s="99">
        <v>8.9491622059999987</v>
      </c>
      <c r="G5" s="99">
        <v>10.051007097999999</v>
      </c>
      <c r="H5" s="99">
        <v>10.797713101000001</v>
      </c>
      <c r="I5" s="99">
        <v>11.555074918000001</v>
      </c>
      <c r="J5" s="99">
        <v>11.383133225</v>
      </c>
      <c r="K5" s="99">
        <v>11.635470016999999</v>
      </c>
      <c r="L5" s="99">
        <v>12.765698078</v>
      </c>
    </row>
    <row r="6" spans="1:12">
      <c r="A6" s="96" t="s">
        <v>94</v>
      </c>
      <c r="B6" s="100">
        <v>0.99991119699999997</v>
      </c>
      <c r="C6" s="100">
        <v>1.7714200900000001</v>
      </c>
      <c r="D6" s="100">
        <v>1.133860238</v>
      </c>
      <c r="E6" s="100">
        <v>1.723804318</v>
      </c>
      <c r="F6" s="100">
        <v>2.1076523759999999</v>
      </c>
      <c r="G6" s="100">
        <v>2.2859805010000001</v>
      </c>
      <c r="H6" s="100">
        <v>3.3584328489999997</v>
      </c>
      <c r="I6" s="100">
        <v>3.7305980209999996</v>
      </c>
      <c r="J6" s="100">
        <v>3.4969832240000001</v>
      </c>
      <c r="K6" s="100">
        <v>3.2701162500000009</v>
      </c>
      <c r="L6" s="100">
        <v>2.8295130660000005</v>
      </c>
    </row>
    <row r="7" spans="1:12">
      <c r="A7" s="98" t="s">
        <v>95</v>
      </c>
      <c r="B7" s="99">
        <v>4.8754232039999987</v>
      </c>
      <c r="C7" s="99">
        <v>6.2831273110000003</v>
      </c>
      <c r="D7" s="99">
        <v>7.4372969430000007</v>
      </c>
      <c r="E7" s="99">
        <v>11.471488622000001</v>
      </c>
      <c r="F7" s="99">
        <v>11.056814581999999</v>
      </c>
      <c r="G7" s="99">
        <v>12.336987599</v>
      </c>
      <c r="H7" s="99">
        <v>14.156145950000003</v>
      </c>
      <c r="I7" s="99">
        <v>15.285672938999999</v>
      </c>
      <c r="J7" s="99">
        <v>14.880116448999999</v>
      </c>
      <c r="K7" s="99">
        <v>14.905586267</v>
      </c>
      <c r="L7" s="99">
        <v>15.595211144</v>
      </c>
    </row>
    <row r="8" spans="1:12">
      <c r="A8" s="98" t="s">
        <v>96</v>
      </c>
      <c r="B8" s="99">
        <v>63.833375447000016</v>
      </c>
      <c r="C8" s="99">
        <v>75.644898770999987</v>
      </c>
      <c r="D8" s="99">
        <v>78.413454115000008</v>
      </c>
      <c r="E8" s="99">
        <v>114.949897904</v>
      </c>
      <c r="F8" s="99">
        <v>111.553594917</v>
      </c>
      <c r="G8" s="99">
        <v>103.49264404000002</v>
      </c>
      <c r="H8" s="99">
        <v>116.10843531500001</v>
      </c>
      <c r="I8" s="99">
        <v>112.32387809699999</v>
      </c>
      <c r="J8" s="99">
        <v>120.45623553399999</v>
      </c>
      <c r="K8" s="99">
        <v>122.52521174500001</v>
      </c>
      <c r="L8" s="99">
        <v>119.504790658</v>
      </c>
    </row>
    <row r="9" spans="1:12">
      <c r="A9" s="96" t="s">
        <v>97</v>
      </c>
      <c r="B9" s="101">
        <f>B6/B8</f>
        <v>1.5664394840442249E-2</v>
      </c>
      <c r="C9" s="101">
        <f t="shared" ref="C9:L9" si="0">C6/C8</f>
        <v>2.3417574995541011E-2</v>
      </c>
      <c r="D9" s="101">
        <f t="shared" si="0"/>
        <v>1.4460021571516253E-2</v>
      </c>
      <c r="E9" s="101">
        <f t="shared" si="0"/>
        <v>1.4996136137847022E-2</v>
      </c>
      <c r="F9" s="101">
        <f t="shared" si="0"/>
        <v>1.88936302551986E-2</v>
      </c>
      <c r="G9" s="101">
        <f t="shared" si="0"/>
        <v>2.2088337989668774E-2</v>
      </c>
      <c r="H9" s="101">
        <f t="shared" si="0"/>
        <v>2.8924968628580985E-2</v>
      </c>
      <c r="I9" s="101">
        <f t="shared" si="0"/>
        <v>3.3212866971868191E-2</v>
      </c>
      <c r="J9" s="101">
        <f t="shared" si="0"/>
        <v>2.9031151509071866E-2</v>
      </c>
      <c r="K9" s="101">
        <f t="shared" si="0"/>
        <v>2.6689333594507723E-2</v>
      </c>
      <c r="L9" s="101">
        <f t="shared" si="0"/>
        <v>2.3676984415608317E-2</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H12"/>
  <sheetViews>
    <sheetView workbookViewId="0">
      <selection activeCell="L8" sqref="L8"/>
    </sheetView>
  </sheetViews>
  <sheetFormatPr defaultRowHeight="15"/>
  <cols>
    <col min="1" max="1" width="33.28515625" style="96" bestFit="1" customWidth="1"/>
    <col min="2" max="5" width="10.5703125" style="96" bestFit="1" customWidth="1"/>
    <col min="6" max="16384" width="9.140625" style="96"/>
  </cols>
  <sheetData>
    <row r="1" spans="1:8">
      <c r="A1" s="95" t="s">
        <v>98</v>
      </c>
      <c r="B1" s="95"/>
      <c r="C1" s="95"/>
      <c r="D1" s="95"/>
      <c r="E1" s="95"/>
      <c r="F1" s="95"/>
    </row>
    <row r="2" spans="1:8">
      <c r="A2" s="96" t="s">
        <v>91</v>
      </c>
    </row>
    <row r="3" spans="1:8">
      <c r="A3" s="96" t="s">
        <v>99</v>
      </c>
    </row>
    <row r="5" spans="1:8" s="102" customFormat="1">
      <c r="A5" s="97"/>
      <c r="B5" s="97">
        <v>2008</v>
      </c>
      <c r="C5" s="97">
        <v>2009</v>
      </c>
      <c r="D5" s="97">
        <v>2010</v>
      </c>
      <c r="E5" s="97">
        <v>2011</v>
      </c>
      <c r="F5" s="97">
        <v>2012</v>
      </c>
      <c r="G5" s="97" t="s">
        <v>100</v>
      </c>
    </row>
    <row r="6" spans="1:8" ht="30">
      <c r="A6" s="103" t="s">
        <v>101</v>
      </c>
      <c r="B6" s="104">
        <v>0.95695759799999991</v>
      </c>
      <c r="C6" s="104">
        <v>0.9315876970000001</v>
      </c>
      <c r="D6" s="104">
        <v>0.68733616899999994</v>
      </c>
      <c r="E6" s="104">
        <v>0.9017095220000001</v>
      </c>
      <c r="F6" s="104">
        <v>0.6494049529999999</v>
      </c>
      <c r="G6" s="100">
        <f>SUM(B6:F6)</f>
        <v>4.1269959390000004</v>
      </c>
      <c r="H6" s="105"/>
    </row>
    <row r="7" spans="1:8" ht="30">
      <c r="A7" s="103" t="s">
        <v>102</v>
      </c>
      <c r="B7" s="104">
        <v>1.4283151090000001</v>
      </c>
      <c r="C7" s="104">
        <v>1.604245218</v>
      </c>
      <c r="D7" s="104">
        <v>1.903889897</v>
      </c>
      <c r="E7" s="104">
        <v>1.5094074450000001</v>
      </c>
      <c r="F7" s="104">
        <v>1.4514198919999999</v>
      </c>
      <c r="G7" s="100">
        <f t="shared" ref="G7:G12" si="0">SUM(B7:F7)</f>
        <v>7.8972775609999992</v>
      </c>
      <c r="H7" s="105"/>
    </row>
    <row r="8" spans="1:8" ht="30">
      <c r="A8" s="103" t="s">
        <v>103</v>
      </c>
      <c r="B8" s="104">
        <v>0.32319620800000004</v>
      </c>
      <c r="C8" s="104">
        <v>0.43139831100000003</v>
      </c>
      <c r="D8" s="104">
        <v>0.420053499</v>
      </c>
      <c r="E8" s="104">
        <v>0.367357926</v>
      </c>
      <c r="F8" s="104">
        <v>0.31037070799999994</v>
      </c>
      <c r="G8" s="100">
        <f t="shared" si="0"/>
        <v>1.852376652</v>
      </c>
      <c r="H8" s="105"/>
    </row>
    <row r="9" spans="1:8">
      <c r="A9" s="103" t="s">
        <v>104</v>
      </c>
      <c r="B9" s="104">
        <v>0.274650383</v>
      </c>
      <c r="C9" s="104">
        <v>0.35154369100000005</v>
      </c>
      <c r="D9" s="104">
        <v>0.12919138299999999</v>
      </c>
      <c r="E9" s="104">
        <v>0.107268981</v>
      </c>
      <c r="F9" s="104">
        <v>0.11981027</v>
      </c>
      <c r="G9" s="100">
        <f t="shared" si="0"/>
        <v>0.98246470800000008</v>
      </c>
      <c r="H9" s="105"/>
    </row>
    <row r="10" spans="1:8">
      <c r="A10" s="103" t="s">
        <v>105</v>
      </c>
      <c r="B10" s="104">
        <v>0.36086795400000005</v>
      </c>
      <c r="C10" s="104">
        <v>0.38921016399999997</v>
      </c>
      <c r="D10" s="104">
        <v>0.32717093300000005</v>
      </c>
      <c r="E10" s="104">
        <v>0.36013770500000003</v>
      </c>
      <c r="F10" s="104">
        <v>0.282022149</v>
      </c>
      <c r="G10" s="100">
        <f t="shared" si="0"/>
        <v>1.7194089050000003</v>
      </c>
      <c r="H10" s="105"/>
    </row>
    <row r="11" spans="1:8">
      <c r="A11" s="103" t="s">
        <v>106</v>
      </c>
      <c r="B11" s="104">
        <v>1.4445597000000001E-2</v>
      </c>
      <c r="C11" s="104">
        <v>2.2612940000000002E-2</v>
      </c>
      <c r="D11" s="104">
        <v>2.9341342999999999E-2</v>
      </c>
      <c r="E11" s="104">
        <v>2.4234671000000003E-2</v>
      </c>
      <c r="F11" s="104">
        <v>1.6485093999999999E-2</v>
      </c>
      <c r="G11" s="100">
        <f t="shared" si="0"/>
        <v>0.10711964499999999</v>
      </c>
      <c r="H11" s="105"/>
    </row>
    <row r="12" spans="1:8">
      <c r="A12" s="106" t="s">
        <v>95</v>
      </c>
      <c r="B12" s="100">
        <v>3.3584328490000002</v>
      </c>
      <c r="C12" s="100">
        <v>3.7305980210000009</v>
      </c>
      <c r="D12" s="100">
        <v>3.4969832240000001</v>
      </c>
      <c r="E12" s="100">
        <v>3.2701162500000001</v>
      </c>
      <c r="F12" s="100">
        <v>2.8295130659999996</v>
      </c>
      <c r="G12" s="100">
        <f t="shared" si="0"/>
        <v>16.685643410000001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P14"/>
  <sheetViews>
    <sheetView workbookViewId="0">
      <selection activeCell="K17" sqref="K17"/>
    </sheetView>
  </sheetViews>
  <sheetFormatPr defaultRowHeight="15"/>
  <cols>
    <col min="15" max="15" width="11" bestFit="1" customWidth="1"/>
  </cols>
  <sheetData>
    <row r="1" spans="1:16">
      <c r="A1" s="40" t="s">
        <v>107</v>
      </c>
      <c r="B1" s="40"/>
      <c r="C1" s="40"/>
      <c r="D1" s="40"/>
      <c r="E1" s="40"/>
      <c r="F1" s="40"/>
      <c r="G1" s="40"/>
    </row>
    <row r="2" spans="1:16">
      <c r="A2" t="s">
        <v>108</v>
      </c>
    </row>
    <row r="3" spans="1:16">
      <c r="A3" t="s">
        <v>109</v>
      </c>
    </row>
    <row r="5" spans="1:16">
      <c r="B5" s="17">
        <v>2000</v>
      </c>
      <c r="C5" s="17">
        <v>2001</v>
      </c>
      <c r="D5" s="17">
        <v>2002</v>
      </c>
      <c r="E5" s="17">
        <v>2003</v>
      </c>
      <c r="F5" s="17">
        <v>2004</v>
      </c>
      <c r="G5" s="17">
        <v>2005</v>
      </c>
      <c r="H5" s="17">
        <v>2006</v>
      </c>
      <c r="I5" s="17">
        <v>2007</v>
      </c>
      <c r="J5" s="17">
        <v>2008</v>
      </c>
      <c r="K5" s="17">
        <v>2009</v>
      </c>
      <c r="L5" s="17">
        <v>2010</v>
      </c>
      <c r="M5" s="17">
        <v>2011</v>
      </c>
      <c r="N5" s="17">
        <v>2012</v>
      </c>
      <c r="O5" s="17">
        <v>2013</v>
      </c>
      <c r="P5" s="17">
        <v>2014</v>
      </c>
    </row>
    <row r="6" spans="1:16">
      <c r="A6" t="s">
        <v>110</v>
      </c>
      <c r="B6">
        <v>0</v>
      </c>
      <c r="C6">
        <v>0</v>
      </c>
      <c r="D6">
        <v>0</v>
      </c>
      <c r="E6">
        <v>0</v>
      </c>
      <c r="F6">
        <v>0</v>
      </c>
      <c r="G6">
        <v>0</v>
      </c>
      <c r="H6">
        <v>0</v>
      </c>
      <c r="I6">
        <v>0</v>
      </c>
      <c r="J6">
        <v>0</v>
      </c>
      <c r="K6">
        <v>0</v>
      </c>
      <c r="L6">
        <v>0</v>
      </c>
      <c r="M6">
        <v>0</v>
      </c>
      <c r="N6">
        <v>0</v>
      </c>
      <c r="O6">
        <v>0</v>
      </c>
      <c r="P6" s="11">
        <v>8.6</v>
      </c>
    </row>
    <row r="7" spans="1:16">
      <c r="A7" t="s">
        <v>111</v>
      </c>
      <c r="B7" s="11">
        <v>2.6037999999999997</v>
      </c>
      <c r="C7" s="11">
        <v>2.8396899999999996</v>
      </c>
      <c r="D7" s="11">
        <v>2.4354799999999996</v>
      </c>
      <c r="E7" s="11">
        <v>2.5969399999999996</v>
      </c>
      <c r="F7" s="11">
        <v>3.6328200000000002</v>
      </c>
      <c r="G7" s="11">
        <v>5.2770300000000008</v>
      </c>
      <c r="H7" s="11">
        <v>5.3620799999999997</v>
      </c>
      <c r="I7" s="11">
        <v>5.5530200000000001</v>
      </c>
      <c r="J7" s="11">
        <v>5.70214</v>
      </c>
      <c r="K7" s="11">
        <v>5.9574600000000011</v>
      </c>
      <c r="L7" s="11">
        <v>5.5917899999999996</v>
      </c>
      <c r="M7" s="11">
        <v>6.0239000000000003</v>
      </c>
      <c r="N7" s="11">
        <v>5.6709000000000005</v>
      </c>
      <c r="O7">
        <f>'[12]DPKO budget 2013-2014'!C4</f>
        <v>7.8316499999999998</v>
      </c>
      <c r="P7" s="11">
        <v>0</v>
      </c>
    </row>
    <row r="8" spans="1:16">
      <c r="A8" t="s">
        <v>112</v>
      </c>
      <c r="B8" s="11">
        <v>0</v>
      </c>
      <c r="C8" s="11">
        <v>0</v>
      </c>
      <c r="D8" s="11">
        <v>0</v>
      </c>
      <c r="E8" s="11">
        <v>0</v>
      </c>
      <c r="F8" s="11">
        <v>0</v>
      </c>
      <c r="G8" s="11">
        <v>0</v>
      </c>
      <c r="H8" s="11">
        <v>0</v>
      </c>
      <c r="I8" s="11">
        <v>0.49258999999999997</v>
      </c>
      <c r="J8" s="11">
        <v>1.63506</v>
      </c>
      <c r="K8" s="11">
        <v>1.5840999999999998</v>
      </c>
      <c r="L8" s="11">
        <v>1.80813</v>
      </c>
      <c r="M8" s="11">
        <v>1.7487000000000001</v>
      </c>
      <c r="N8" s="11">
        <v>1.5689000000000002</v>
      </c>
      <c r="O8" s="11">
        <v>0</v>
      </c>
      <c r="P8" s="11">
        <v>0</v>
      </c>
    </row>
    <row r="9" spans="1:16">
      <c r="A9" t="s">
        <v>113</v>
      </c>
      <c r="B9" s="11">
        <v>4.1320000000000003E-2</v>
      </c>
      <c r="C9" s="11">
        <v>4.8280000000000003E-2</v>
      </c>
      <c r="D9" s="11">
        <v>4.9570000000000003E-2</v>
      </c>
      <c r="E9" s="11">
        <v>0.12343000000000001</v>
      </c>
      <c r="F9" s="11">
        <v>0.12253</v>
      </c>
      <c r="G9" s="11">
        <v>0.12702000000000002</v>
      </c>
      <c r="H9" s="11">
        <v>0.15574000000000002</v>
      </c>
      <c r="I9" s="11">
        <v>0.26363999999999999</v>
      </c>
      <c r="J9" s="11">
        <v>0.46320999999999996</v>
      </c>
      <c r="K9" s="11">
        <v>0.48694999999999999</v>
      </c>
      <c r="L9" s="11">
        <v>0.51891999999999994</v>
      </c>
      <c r="M9" s="11">
        <v>0.66749999999999998</v>
      </c>
      <c r="N9" s="11">
        <v>0.60931999999999997</v>
      </c>
      <c r="O9" s="11">
        <v>0</v>
      </c>
      <c r="P9" s="11">
        <v>0</v>
      </c>
    </row>
    <row r="10" spans="1:16">
      <c r="A10" t="s">
        <v>114</v>
      </c>
      <c r="B10" s="11">
        <v>8.9600000000000009E-3</v>
      </c>
      <c r="C10" s="11">
        <v>5.7299999999999999E-3</v>
      </c>
      <c r="D10" s="11">
        <v>6.5700000000000003E-3</v>
      </c>
      <c r="E10" s="11">
        <v>5.2310000000000002E-2</v>
      </c>
      <c r="F10" s="11">
        <v>0.12375</v>
      </c>
      <c r="G10" s="11">
        <v>0.16863</v>
      </c>
      <c r="H10" s="11">
        <v>0.14119000000000001</v>
      </c>
      <c r="I10" s="11">
        <v>0.12714</v>
      </c>
      <c r="J10" s="11">
        <v>0.45988000000000001</v>
      </c>
      <c r="K10" s="11">
        <v>0.43137999999999999</v>
      </c>
      <c r="L10" s="11">
        <v>0.3891</v>
      </c>
      <c r="M10" s="11">
        <v>0.45359999999999995</v>
      </c>
      <c r="N10" s="11">
        <v>0.37835999999999997</v>
      </c>
      <c r="O10" s="11">
        <v>0</v>
      </c>
      <c r="P10" s="11">
        <v>0</v>
      </c>
    </row>
    <row r="11" spans="1:16">
      <c r="A11" t="s">
        <v>115</v>
      </c>
      <c r="B11" s="11">
        <v>5.8000000000000011E-4</v>
      </c>
      <c r="C11" s="11">
        <v>7.3999999999999999E-4</v>
      </c>
      <c r="D11" s="11">
        <v>1.3599999999999999E-3</v>
      </c>
      <c r="E11" s="11">
        <v>7.7599999999999988E-2</v>
      </c>
      <c r="F11" s="11">
        <v>0.26960000000000001</v>
      </c>
      <c r="G11" s="11">
        <v>5.2399999999999995E-2</v>
      </c>
      <c r="H11" s="11">
        <v>0.29670999999999997</v>
      </c>
      <c r="I11" s="11">
        <v>0.31283</v>
      </c>
      <c r="J11" s="11">
        <v>0</v>
      </c>
      <c r="K11" s="11">
        <v>0.2</v>
      </c>
      <c r="L11" s="11">
        <v>0.16</v>
      </c>
      <c r="M11" s="11">
        <v>0.152</v>
      </c>
      <c r="N11" s="11">
        <v>0.2185</v>
      </c>
      <c r="O11" s="11">
        <v>0</v>
      </c>
      <c r="P11" s="11">
        <v>0</v>
      </c>
    </row>
    <row r="12" spans="1:16">
      <c r="A12" t="s">
        <v>116</v>
      </c>
      <c r="B12" s="11">
        <v>0.16460000000000002</v>
      </c>
      <c r="C12" s="11">
        <v>0.14916000000000001</v>
      </c>
      <c r="D12" s="11">
        <v>0.13191</v>
      </c>
      <c r="E12" s="11">
        <v>0.15521000000000001</v>
      </c>
      <c r="F12" s="11">
        <v>0.15123000000000003</v>
      </c>
      <c r="G12" s="11">
        <v>0.13358</v>
      </c>
      <c r="H12" s="11">
        <v>0.12727000000000002</v>
      </c>
      <c r="I12" s="11">
        <v>0.12802000000000002</v>
      </c>
      <c r="J12" s="11">
        <v>0.11191</v>
      </c>
      <c r="K12" s="11">
        <v>9.8720000000000002E-2</v>
      </c>
      <c r="L12" s="11">
        <v>6.387000000000001E-2</v>
      </c>
      <c r="M12" s="11">
        <v>8.0100000000000005E-2</v>
      </c>
      <c r="N12" s="11">
        <v>7.2999999999999995E-2</v>
      </c>
      <c r="O12" s="11">
        <v>0</v>
      </c>
      <c r="P12" s="11">
        <v>0</v>
      </c>
    </row>
    <row r="13" spans="1:16">
      <c r="A13" t="s">
        <v>117</v>
      </c>
      <c r="B13" s="11">
        <v>7.5850000000000001E-2</v>
      </c>
      <c r="C13" s="11">
        <v>9.6290000000000001E-2</v>
      </c>
      <c r="D13" s="11">
        <v>0.13544</v>
      </c>
      <c r="E13" s="11">
        <v>9.6649999999999986E-2</v>
      </c>
      <c r="F13" s="11">
        <v>0.49713999999999997</v>
      </c>
      <c r="G13" s="11">
        <v>0.60437999999999992</v>
      </c>
      <c r="H13" s="11">
        <v>0.58131999999999995</v>
      </c>
      <c r="I13" s="11">
        <v>0.57880000000000009</v>
      </c>
      <c r="J13" s="11">
        <v>0.41490000000000005</v>
      </c>
      <c r="K13" s="11">
        <v>0.37812000000000001</v>
      </c>
      <c r="L13" s="11">
        <v>0.39960000000000001</v>
      </c>
      <c r="M13" s="11">
        <v>0.66639999999999999</v>
      </c>
      <c r="N13" s="11">
        <v>0.56545999999999996</v>
      </c>
      <c r="O13" s="11">
        <v>0</v>
      </c>
      <c r="P13" s="11">
        <v>0</v>
      </c>
    </row>
    <row r="14" spans="1:16">
      <c r="A14" t="s">
        <v>12</v>
      </c>
      <c r="B14" s="11">
        <f>SUM(B7:B13)</f>
        <v>2.8951099999999994</v>
      </c>
      <c r="C14" s="11">
        <f t="shared" ref="C14:O14" si="0">SUM(C7:C13)</f>
        <v>3.1398899999999998</v>
      </c>
      <c r="D14" s="11">
        <f t="shared" si="0"/>
        <v>2.7603299999999997</v>
      </c>
      <c r="E14" s="11">
        <f t="shared" si="0"/>
        <v>3.102139999999999</v>
      </c>
      <c r="F14" s="11">
        <f t="shared" si="0"/>
        <v>4.7970699999999997</v>
      </c>
      <c r="G14" s="11">
        <f t="shared" si="0"/>
        <v>6.3630400000000007</v>
      </c>
      <c r="H14" s="11">
        <f t="shared" si="0"/>
        <v>6.6643099999999995</v>
      </c>
      <c r="I14" s="11">
        <f t="shared" si="0"/>
        <v>7.4560399999999998</v>
      </c>
      <c r="J14" s="11">
        <f t="shared" si="0"/>
        <v>8.7870999999999988</v>
      </c>
      <c r="K14" s="11">
        <f t="shared" si="0"/>
        <v>9.13673</v>
      </c>
      <c r="L14" s="11">
        <f t="shared" si="0"/>
        <v>8.9314099999999979</v>
      </c>
      <c r="M14" s="11">
        <f t="shared" si="0"/>
        <v>9.7921999999999993</v>
      </c>
      <c r="N14" s="11">
        <f t="shared" si="0"/>
        <v>9.0844400000000025</v>
      </c>
      <c r="O14" s="11">
        <f t="shared" si="0"/>
        <v>7.8316499999999998</v>
      </c>
      <c r="P14" s="11">
        <f>SUM(P6:P13)</f>
        <v>8.6</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I25"/>
  <sheetViews>
    <sheetView workbookViewId="0">
      <selection activeCell="A30" sqref="A30"/>
    </sheetView>
  </sheetViews>
  <sheetFormatPr defaultRowHeight="15"/>
  <cols>
    <col min="1" max="1" width="19.5703125" style="1" customWidth="1"/>
    <col min="2" max="4" width="11.85546875" style="1" customWidth="1"/>
    <col min="5" max="16384" width="9.140625" style="1"/>
  </cols>
  <sheetData>
    <row r="1" spans="1:9">
      <c r="A1" s="40" t="s">
        <v>118</v>
      </c>
      <c r="B1" s="40"/>
      <c r="C1" s="40"/>
      <c r="D1" s="40"/>
      <c r="E1" s="40"/>
      <c r="F1" s="40"/>
    </row>
    <row r="2" spans="1:9">
      <c r="A2" s="107" t="s">
        <v>119</v>
      </c>
    </row>
    <row r="3" spans="1:9">
      <c r="A3" t="s">
        <v>120</v>
      </c>
    </row>
    <row r="4" spans="1:9">
      <c r="A4" s="107"/>
    </row>
    <row r="5" spans="1:9" ht="45">
      <c r="A5" s="17" t="s">
        <v>121</v>
      </c>
      <c r="B5" s="75" t="s">
        <v>122</v>
      </c>
      <c r="C5" s="17" t="s">
        <v>123</v>
      </c>
      <c r="D5" s="75" t="s">
        <v>124</v>
      </c>
      <c r="I5" s="17"/>
    </row>
    <row r="6" spans="1:9">
      <c r="A6" s="1" t="s">
        <v>125</v>
      </c>
      <c r="B6" s="108">
        <v>308.64999999999998</v>
      </c>
      <c r="C6" s="108">
        <v>4.82</v>
      </c>
      <c r="D6" s="108">
        <f>SUM(B6-C6)</f>
        <v>303.83</v>
      </c>
    </row>
    <row r="7" spans="1:9">
      <c r="A7" s="1" t="s">
        <v>25</v>
      </c>
      <c r="B7" s="108">
        <v>183.48</v>
      </c>
      <c r="C7" s="108">
        <v>2.64</v>
      </c>
      <c r="D7" s="108">
        <f t="shared" ref="D7:D25" si="0">SUM(B7-C7)</f>
        <v>180.84</v>
      </c>
    </row>
    <row r="8" spans="1:9">
      <c r="A8" s="1" t="s">
        <v>126</v>
      </c>
      <c r="B8" s="108">
        <v>159.34999999999997</v>
      </c>
      <c r="C8" s="108">
        <v>7.6300000000000008</v>
      </c>
      <c r="D8" s="108">
        <f t="shared" si="0"/>
        <v>151.71999999999997</v>
      </c>
    </row>
    <row r="9" spans="1:9">
      <c r="A9" s="1" t="s">
        <v>127</v>
      </c>
      <c r="B9" s="108">
        <v>119.99000000000001</v>
      </c>
      <c r="C9" s="108">
        <v>7.6400000000000006</v>
      </c>
      <c r="D9" s="108">
        <f t="shared" si="0"/>
        <v>112.35000000000001</v>
      </c>
    </row>
    <row r="10" spans="1:9">
      <c r="A10" s="1" t="s">
        <v>128</v>
      </c>
      <c r="B10" s="108">
        <v>119.67999999999999</v>
      </c>
      <c r="C10" s="108">
        <v>12.969999999999999</v>
      </c>
      <c r="D10" s="108">
        <f t="shared" si="0"/>
        <v>106.71</v>
      </c>
    </row>
    <row r="11" spans="1:9">
      <c r="A11" s="1" t="s">
        <v>129</v>
      </c>
      <c r="B11" s="108">
        <v>104.88</v>
      </c>
      <c r="C11" s="108">
        <v>15.08</v>
      </c>
      <c r="D11" s="108">
        <f t="shared" si="0"/>
        <v>89.8</v>
      </c>
    </row>
    <row r="12" spans="1:9">
      <c r="A12" s="1" t="s">
        <v>130</v>
      </c>
      <c r="B12" s="108">
        <v>98.41</v>
      </c>
      <c r="C12" s="108">
        <v>3.4</v>
      </c>
      <c r="D12" s="108">
        <f t="shared" si="0"/>
        <v>95.009999999999991</v>
      </c>
    </row>
    <row r="13" spans="1:9">
      <c r="A13" s="1" t="s">
        <v>131</v>
      </c>
      <c r="B13" s="108">
        <v>98.399999999999991</v>
      </c>
      <c r="C13" s="108">
        <v>2.8400000000000003</v>
      </c>
      <c r="D13" s="108">
        <f t="shared" si="0"/>
        <v>95.559999999999988</v>
      </c>
    </row>
    <row r="14" spans="1:9">
      <c r="A14" s="1" t="s">
        <v>132</v>
      </c>
      <c r="B14" s="108">
        <v>93.28</v>
      </c>
      <c r="C14" s="108">
        <v>4.9500000000000011</v>
      </c>
      <c r="D14" s="108">
        <f t="shared" si="0"/>
        <v>88.33</v>
      </c>
    </row>
    <row r="15" spans="1:9">
      <c r="A15" s="1" t="s">
        <v>133</v>
      </c>
      <c r="B15" s="108">
        <v>69.069999999999993</v>
      </c>
      <c r="C15" s="108">
        <v>6.4300000000000006</v>
      </c>
      <c r="D15" s="108">
        <f t="shared" si="0"/>
        <v>62.639999999999993</v>
      </c>
    </row>
    <row r="16" spans="1:9">
      <c r="A16" s="1" t="s">
        <v>134</v>
      </c>
      <c r="B16" s="108">
        <v>68.080000000000013</v>
      </c>
      <c r="C16" s="108">
        <v>9.7200000000000006</v>
      </c>
      <c r="D16" s="108">
        <f t="shared" si="0"/>
        <v>58.360000000000014</v>
      </c>
    </row>
    <row r="17" spans="1:4">
      <c r="A17" s="1" t="s">
        <v>23</v>
      </c>
      <c r="B17" s="108">
        <v>65.69</v>
      </c>
      <c r="C17" s="108">
        <v>1.1499999999999999</v>
      </c>
      <c r="D17" s="108">
        <f t="shared" si="0"/>
        <v>64.539999999999992</v>
      </c>
    </row>
    <row r="18" spans="1:4">
      <c r="A18" s="1" t="s">
        <v>135</v>
      </c>
      <c r="B18" s="108">
        <v>58.7</v>
      </c>
      <c r="C18" s="108">
        <v>5.42</v>
      </c>
      <c r="D18" s="108">
        <f t="shared" si="0"/>
        <v>53.28</v>
      </c>
    </row>
    <row r="19" spans="1:4">
      <c r="A19" s="1" t="s">
        <v>136</v>
      </c>
      <c r="B19" s="108">
        <v>50.370000000000005</v>
      </c>
      <c r="C19" s="108">
        <v>3.2</v>
      </c>
      <c r="D19" s="108">
        <f t="shared" si="0"/>
        <v>47.17</v>
      </c>
    </row>
    <row r="20" spans="1:4">
      <c r="A20" s="1" t="s">
        <v>21</v>
      </c>
      <c r="B20" s="108">
        <v>49.82</v>
      </c>
      <c r="C20" s="108">
        <v>15.399999999999999</v>
      </c>
      <c r="D20" s="108">
        <f t="shared" si="0"/>
        <v>34.42</v>
      </c>
    </row>
    <row r="21" spans="1:4">
      <c r="A21" s="1" t="s">
        <v>137</v>
      </c>
      <c r="B21" s="108">
        <v>48.06</v>
      </c>
      <c r="C21" s="108">
        <v>0.19</v>
      </c>
      <c r="D21" s="108">
        <f t="shared" si="0"/>
        <v>47.870000000000005</v>
      </c>
    </row>
    <row r="22" spans="1:4">
      <c r="A22" s="1" t="s">
        <v>138</v>
      </c>
      <c r="B22" s="108">
        <v>42.120000000000005</v>
      </c>
      <c r="C22" s="108">
        <v>6.5</v>
      </c>
      <c r="D22" s="108">
        <f t="shared" si="0"/>
        <v>35.620000000000005</v>
      </c>
    </row>
    <row r="23" spans="1:4">
      <c r="A23" s="1" t="s">
        <v>139</v>
      </c>
      <c r="B23" s="108">
        <v>38.270000000000003</v>
      </c>
      <c r="C23" s="108">
        <v>12.8</v>
      </c>
      <c r="D23" s="108">
        <f t="shared" si="0"/>
        <v>25.470000000000002</v>
      </c>
    </row>
    <row r="24" spans="1:4">
      <c r="A24" s="1" t="s">
        <v>140</v>
      </c>
      <c r="B24" s="108">
        <v>34.349999000000004</v>
      </c>
      <c r="C24" s="108">
        <v>5.41</v>
      </c>
      <c r="D24" s="108">
        <f t="shared" si="0"/>
        <v>28.939999000000004</v>
      </c>
    </row>
    <row r="25" spans="1:4">
      <c r="A25" s="1" t="s">
        <v>26</v>
      </c>
      <c r="B25" s="108">
        <v>33.269999999999996</v>
      </c>
      <c r="C25" s="108">
        <v>3.2</v>
      </c>
      <c r="D25" s="108">
        <f t="shared" si="0"/>
        <v>30.069999999999997</v>
      </c>
    </row>
  </sheetData>
  <hyperlinks>
    <hyperlink ref="A2"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dimension ref="A1:V29"/>
  <sheetViews>
    <sheetView workbookViewId="0">
      <selection activeCell="C22" sqref="C22"/>
    </sheetView>
  </sheetViews>
  <sheetFormatPr defaultRowHeight="15"/>
  <cols>
    <col min="1" max="1" width="9.140625" style="44"/>
    <col min="2" max="2" width="39.42578125" style="44" customWidth="1"/>
    <col min="3" max="3" width="25.28515625" style="44" customWidth="1"/>
    <col min="4" max="4" width="12.5703125" style="44" customWidth="1"/>
    <col min="5" max="9" width="23.28515625" style="44" customWidth="1"/>
    <col min="10" max="10" width="14.140625" style="44" bestFit="1" customWidth="1"/>
    <col min="11" max="16384" width="9.140625" style="44"/>
  </cols>
  <sheetData>
    <row r="1" spans="1:18" s="6" customFormat="1">
      <c r="A1" s="66" t="s">
        <v>33</v>
      </c>
      <c r="B1" s="66"/>
      <c r="C1" s="66"/>
      <c r="D1" s="66"/>
    </row>
    <row r="2" spans="1:18" s="6" customFormat="1">
      <c r="A2" s="6" t="s">
        <v>16</v>
      </c>
    </row>
    <row r="3" spans="1:18" s="6" customFormat="1">
      <c r="A3" s="6" t="s">
        <v>32</v>
      </c>
    </row>
    <row r="5" spans="1:18" s="47" customFormat="1">
      <c r="B5" s="65" t="s">
        <v>18</v>
      </c>
      <c r="C5" s="65" t="s">
        <v>15</v>
      </c>
      <c r="D5" s="44" t="s">
        <v>11</v>
      </c>
      <c r="E5" s="44"/>
      <c r="F5" s="44"/>
      <c r="G5" s="44"/>
      <c r="H5" s="44"/>
      <c r="I5" s="44"/>
      <c r="J5" s="44"/>
      <c r="K5" s="44"/>
      <c r="L5" s="44"/>
      <c r="M5" s="44"/>
      <c r="N5" s="44"/>
      <c r="O5" s="44"/>
      <c r="P5" s="44"/>
      <c r="Q5" s="44"/>
      <c r="R5" s="44"/>
    </row>
    <row r="6" spans="1:18">
      <c r="A6" s="52" t="s">
        <v>8</v>
      </c>
      <c r="B6" s="46" t="s">
        <v>10</v>
      </c>
      <c r="C6" s="61">
        <v>419.77013889</v>
      </c>
      <c r="D6" s="64">
        <v>0.666701029587774</v>
      </c>
    </row>
    <row r="7" spans="1:18">
      <c r="A7" s="52"/>
      <c r="B7" s="46" t="s">
        <v>7</v>
      </c>
      <c r="C7" s="61">
        <v>209.85261592942305</v>
      </c>
      <c r="D7" s="64">
        <v>0.33329897041222589</v>
      </c>
    </row>
    <row r="8" spans="1:18">
      <c r="B8" s="54" t="s">
        <v>12</v>
      </c>
      <c r="C8" s="48">
        <v>629.62275481942311</v>
      </c>
    </row>
    <row r="9" spans="1:18">
      <c r="A9" s="52" t="s">
        <v>9</v>
      </c>
      <c r="B9" s="44" t="s">
        <v>0</v>
      </c>
      <c r="C9" s="56">
        <v>5.5147348522795365</v>
      </c>
      <c r="D9" s="63">
        <v>2.6279085575631966E-2</v>
      </c>
    </row>
    <row r="10" spans="1:18">
      <c r="A10" s="52"/>
      <c r="B10" s="44" t="s">
        <v>1</v>
      </c>
      <c r="C10" s="56">
        <v>28.624742385478921</v>
      </c>
      <c r="D10" s="63">
        <v>0.13640402936461798</v>
      </c>
    </row>
    <row r="11" spans="1:18">
      <c r="A11" s="52"/>
      <c r="B11" s="44" t="s">
        <v>2</v>
      </c>
      <c r="C11" s="56">
        <v>6.8428499999999994</v>
      </c>
      <c r="D11" s="63">
        <v>3.2607885156415516E-2</v>
      </c>
    </row>
    <row r="12" spans="1:18">
      <c r="A12" s="52"/>
      <c r="B12" s="44" t="s">
        <v>3</v>
      </c>
      <c r="C12" s="56">
        <v>43.910570994552607</v>
      </c>
      <c r="D12" s="63">
        <v>0.20924481117414551</v>
      </c>
    </row>
    <row r="13" spans="1:18">
      <c r="A13" s="52"/>
      <c r="B13" s="44" t="s">
        <v>4</v>
      </c>
      <c r="C13" s="56">
        <v>41.181389307486107</v>
      </c>
      <c r="D13" s="63">
        <v>0.19623958045553314</v>
      </c>
    </row>
    <row r="14" spans="1:18">
      <c r="A14" s="52"/>
      <c r="B14" s="44" t="s">
        <v>29</v>
      </c>
      <c r="C14" s="56">
        <v>7.5394219999999992</v>
      </c>
      <c r="D14" s="53">
        <v>3.5927224288381673E-2</v>
      </c>
    </row>
    <row r="15" spans="1:18">
      <c r="A15" s="52"/>
      <c r="B15" s="44" t="s">
        <v>28</v>
      </c>
      <c r="C15" s="56">
        <v>67.763505293240001</v>
      </c>
      <c r="D15" s="63">
        <v>0.32290998610200788</v>
      </c>
    </row>
    <row r="16" spans="1:18">
      <c r="A16" s="52"/>
      <c r="B16" s="44" t="s">
        <v>5</v>
      </c>
      <c r="C16" s="56">
        <v>2.0363010963858752</v>
      </c>
      <c r="D16" s="63">
        <v>9.7034820717732551E-3</v>
      </c>
    </row>
    <row r="17" spans="1:22">
      <c r="A17" s="52"/>
      <c r="B17" s="44" t="s">
        <v>6</v>
      </c>
      <c r="C17" s="51">
        <v>6.4391000000000007</v>
      </c>
      <c r="D17" s="63">
        <v>3.0683915811493042E-2</v>
      </c>
      <c r="S17" s="62"/>
      <c r="T17" s="62"/>
      <c r="U17" s="62"/>
      <c r="V17" s="62"/>
    </row>
    <row r="18" spans="1:22">
      <c r="B18" s="49" t="s">
        <v>12</v>
      </c>
      <c r="C18" s="48">
        <v>209.85261592942305</v>
      </c>
    </row>
    <row r="19" spans="1:22">
      <c r="C19" s="61"/>
      <c r="D19" s="47"/>
      <c r="E19" s="47"/>
      <c r="F19" s="47"/>
      <c r="G19" s="47"/>
      <c r="H19" s="47"/>
    </row>
    <row r="27" spans="1:22">
      <c r="C27" s="60"/>
      <c r="D27" s="60"/>
    </row>
    <row r="28" spans="1:22">
      <c r="C28" s="60"/>
      <c r="D28" s="60"/>
    </row>
    <row r="29" spans="1:22">
      <c r="C29" s="60"/>
      <c r="D29" s="60"/>
    </row>
  </sheetData>
  <mergeCells count="2">
    <mergeCell ref="A6:A7"/>
    <mergeCell ref="A9:A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N19"/>
  <sheetViews>
    <sheetView workbookViewId="0">
      <selection activeCell="C19" sqref="C19"/>
    </sheetView>
  </sheetViews>
  <sheetFormatPr defaultRowHeight="15"/>
  <cols>
    <col min="1" max="1" width="9.140625" style="44"/>
    <col min="2" max="2" width="39.42578125" style="44" customWidth="1"/>
    <col min="3" max="3" width="26" style="44" customWidth="1"/>
    <col min="4" max="4" width="13.140625" style="44" customWidth="1"/>
    <col min="5" max="9" width="23.28515625" style="44" customWidth="1"/>
    <col min="10" max="10" width="14.140625" style="44" bestFit="1" customWidth="1"/>
    <col min="11" max="16384" width="9.140625" style="44"/>
  </cols>
  <sheetData>
    <row r="1" spans="1:40">
      <c r="A1" s="59" t="s">
        <v>31</v>
      </c>
      <c r="B1" s="59"/>
      <c r="C1" s="59"/>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row>
    <row r="2" spans="1:40">
      <c r="A2" s="44" t="s">
        <v>16</v>
      </c>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row>
    <row r="3" spans="1:40">
      <c r="A3" s="44" t="s">
        <v>30</v>
      </c>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row>
    <row r="4" spans="1:40">
      <c r="B4" s="58"/>
      <c r="C4" s="58"/>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row>
    <row r="5" spans="1:40" s="47" customFormat="1">
      <c r="B5" s="58" t="s">
        <v>18</v>
      </c>
      <c r="C5" s="58" t="s">
        <v>15</v>
      </c>
      <c r="D5" s="57" t="s">
        <v>11</v>
      </c>
    </row>
    <row r="6" spans="1:40" ht="15" customHeight="1">
      <c r="A6" s="52" t="s">
        <v>8</v>
      </c>
      <c r="B6" s="46" t="s">
        <v>10</v>
      </c>
      <c r="C6" s="56">
        <v>6425.3176404499955</v>
      </c>
      <c r="D6" s="55">
        <v>0.76990061752423644</v>
      </c>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row>
    <row r="7" spans="1:40">
      <c r="A7" s="52"/>
      <c r="B7" s="46" t="s">
        <v>7</v>
      </c>
      <c r="C7" s="51">
        <v>1920.3278808016182</v>
      </c>
      <c r="D7" s="55">
        <v>0.23009938247576356</v>
      </c>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row>
    <row r="8" spans="1:40">
      <c r="B8" s="54" t="s">
        <v>12</v>
      </c>
      <c r="C8" s="48">
        <v>8345.6455212516139</v>
      </c>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row>
    <row r="9" spans="1:40" ht="15" customHeight="1">
      <c r="A9" s="52" t="s">
        <v>9</v>
      </c>
      <c r="B9" s="44" t="s">
        <v>0</v>
      </c>
      <c r="C9" s="51">
        <v>11.256637052784789</v>
      </c>
      <c r="D9" s="50">
        <v>4.4091761726203823E-3</v>
      </c>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row>
    <row r="10" spans="1:40">
      <c r="A10" s="52"/>
      <c r="B10" s="44" t="s">
        <v>1</v>
      </c>
      <c r="C10" s="51">
        <v>107.28079584835189</v>
      </c>
      <c r="D10" s="53">
        <v>5.446947351628989E-2</v>
      </c>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row>
    <row r="11" spans="1:40">
      <c r="A11" s="52"/>
      <c r="B11" s="44" t="s">
        <v>2</v>
      </c>
      <c r="C11" s="51">
        <v>68.350850000000023</v>
      </c>
      <c r="D11" s="53">
        <v>3.5593322725423204E-2</v>
      </c>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row>
    <row r="12" spans="1:40">
      <c r="A12" s="52"/>
      <c r="B12" s="44" t="s">
        <v>3</v>
      </c>
      <c r="C12" s="51">
        <v>378.88399971125409</v>
      </c>
      <c r="D12" s="53">
        <v>0.19730172305423876</v>
      </c>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row>
    <row r="13" spans="1:40">
      <c r="A13" s="52"/>
      <c r="B13" s="44" t="s">
        <v>4</v>
      </c>
      <c r="C13" s="51">
        <v>489.25977712684602</v>
      </c>
      <c r="D13" s="53">
        <v>0.25560170086146861</v>
      </c>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row>
    <row r="14" spans="1:40">
      <c r="A14" s="52"/>
      <c r="B14" s="44" t="s">
        <v>29</v>
      </c>
      <c r="C14" s="51">
        <v>137.16709000000003</v>
      </c>
      <c r="D14" s="53">
        <v>7.1428994689563763E-2</v>
      </c>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row>
    <row r="15" spans="1:40">
      <c r="A15" s="52"/>
      <c r="B15" s="44" t="s">
        <v>28</v>
      </c>
      <c r="C15" s="51">
        <v>611.45034037979974</v>
      </c>
      <c r="D15" s="53">
        <v>0.31840934378589403</v>
      </c>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row>
    <row r="16" spans="1:40">
      <c r="A16" s="52"/>
      <c r="B16" s="44" t="s">
        <v>5</v>
      </c>
      <c r="C16" s="51">
        <v>109.94229068258136</v>
      </c>
      <c r="D16" s="53">
        <v>5.7251832763417068E-2</v>
      </c>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row>
    <row r="17" spans="1:40">
      <c r="A17" s="52"/>
      <c r="B17" s="44" t="s">
        <v>6</v>
      </c>
      <c r="C17" s="51">
        <v>6.7361000000000004</v>
      </c>
      <c r="D17" s="50">
        <v>3.5077863875975675E-3</v>
      </c>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row>
    <row r="18" spans="1:40">
      <c r="B18" s="49" t="s">
        <v>12</v>
      </c>
      <c r="C18" s="48">
        <v>1920.3278808016182</v>
      </c>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row>
    <row r="19" spans="1:40">
      <c r="B19" s="46"/>
      <c r="C19" s="45"/>
    </row>
  </sheetData>
  <mergeCells count="2">
    <mergeCell ref="A6:A7"/>
    <mergeCell ref="A9:A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theme="3"/>
  </sheetPr>
  <dimension ref="A1:G12"/>
  <sheetViews>
    <sheetView workbookViewId="0">
      <selection activeCell="E19" sqref="E19"/>
    </sheetView>
  </sheetViews>
  <sheetFormatPr defaultRowHeight="15"/>
  <sheetData>
    <row r="1" spans="1:7">
      <c r="A1" s="39" t="s">
        <v>27</v>
      </c>
      <c r="B1" s="40"/>
      <c r="C1" s="40"/>
      <c r="D1" s="40"/>
      <c r="E1" s="40"/>
      <c r="F1" s="40"/>
      <c r="G1" s="40"/>
    </row>
    <row r="2" spans="1:7">
      <c r="A2" t="s">
        <v>16</v>
      </c>
    </row>
    <row r="3" spans="1:7">
      <c r="A3" t="s">
        <v>17</v>
      </c>
    </row>
    <row r="5" spans="1:7">
      <c r="A5" s="38" t="s">
        <v>19</v>
      </c>
    </row>
    <row r="6" spans="1:7">
      <c r="A6" s="38" t="s">
        <v>20</v>
      </c>
    </row>
    <row r="7" spans="1:7">
      <c r="A7" s="38" t="s">
        <v>21</v>
      </c>
    </row>
    <row r="8" spans="1:7">
      <c r="A8" s="38" t="s">
        <v>22</v>
      </c>
    </row>
    <row r="9" spans="1:7">
      <c r="A9" s="38" t="s">
        <v>23</v>
      </c>
    </row>
    <row r="10" spans="1:7">
      <c r="A10" s="38" t="s">
        <v>24</v>
      </c>
    </row>
    <row r="11" spans="1:7">
      <c r="A11" s="38" t="s">
        <v>25</v>
      </c>
    </row>
    <row r="12" spans="1:7">
      <c r="A12" s="38" t="s">
        <v>26</v>
      </c>
    </row>
  </sheetData>
  <hyperlinks>
    <hyperlink ref="A5" location="Afghanistan!A1" display="Afghanistan"/>
    <hyperlink ref="A6" location="DRC!A1" display="Democratic Republic of Congo"/>
    <hyperlink ref="A7" location="Ethiopia!A1" display="Ethiopia"/>
    <hyperlink ref="A8" location="Haiti!A1" display="Haiti"/>
    <hyperlink ref="A9" location="Indonesia!A1" display="Indonesia"/>
    <hyperlink ref="A10" location="Iraq!A1" display="Iraq"/>
    <hyperlink ref="A11" location="Pakistan!A1" display="Pakistan"/>
    <hyperlink ref="A12" location="Sudan!A1" display="Sudan"/>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8"/>
  <sheetViews>
    <sheetView workbookViewId="0"/>
  </sheetViews>
  <sheetFormatPr defaultRowHeight="15"/>
  <cols>
    <col min="1" max="1" width="9.140625" style="8"/>
    <col min="2" max="2" width="22.140625" style="8" customWidth="1"/>
    <col min="3" max="3" width="23" style="8" customWidth="1"/>
    <col min="4" max="16384" width="9.140625" style="8"/>
  </cols>
  <sheetData>
    <row r="1" spans="1:4">
      <c r="B1" s="17" t="s">
        <v>18</v>
      </c>
      <c r="C1" s="18" t="s">
        <v>15</v>
      </c>
      <c r="D1" s="17" t="s">
        <v>11</v>
      </c>
    </row>
    <row r="2" spans="1:4">
      <c r="A2" s="41" t="s">
        <v>8</v>
      </c>
      <c r="B2" s="6" t="s">
        <v>10</v>
      </c>
      <c r="C2" s="11">
        <v>5.0794799199999998</v>
      </c>
      <c r="D2" s="7">
        <f>C2/C4</f>
        <v>0.37996092193229147</v>
      </c>
    </row>
    <row r="3" spans="1:4">
      <c r="A3" s="41"/>
      <c r="B3" s="6" t="s">
        <v>7</v>
      </c>
      <c r="C3" s="11">
        <f>SUM(C5:C12)</f>
        <v>8.2889472702707838</v>
      </c>
      <c r="D3" s="7">
        <f>C3/C4</f>
        <v>0.62003907806770853</v>
      </c>
    </row>
    <row r="4" spans="1:4">
      <c r="B4" s="15" t="s">
        <v>12</v>
      </c>
      <c r="C4" s="16">
        <f>SUM(C2:C3)</f>
        <v>13.368427190270783</v>
      </c>
    </row>
    <row r="5" spans="1:4">
      <c r="A5" s="41" t="s">
        <v>9</v>
      </c>
      <c r="B5" s="2" t="s">
        <v>0</v>
      </c>
      <c r="C5" s="11">
        <v>0.4921426789316326</v>
      </c>
      <c r="D5" s="12">
        <f t="shared" ref="D5:D12" si="0">C5/$C$13</f>
        <v>5.9373363454338302E-2</v>
      </c>
    </row>
    <row r="6" spans="1:4">
      <c r="A6" s="41"/>
      <c r="B6" s="2" t="s">
        <v>1</v>
      </c>
      <c r="C6" s="11">
        <v>6.2534245729395233</v>
      </c>
      <c r="D6" s="12">
        <f t="shared" si="0"/>
        <v>0.75442928625787198</v>
      </c>
    </row>
    <row r="7" spans="1:4">
      <c r="A7" s="41"/>
      <c r="B7" s="4" t="s">
        <v>2</v>
      </c>
      <c r="C7" s="11">
        <v>5.3960000000000001E-2</v>
      </c>
      <c r="D7" s="12">
        <f t="shared" si="0"/>
        <v>6.5098737198550465E-3</v>
      </c>
    </row>
    <row r="8" spans="1:4">
      <c r="A8" s="41"/>
      <c r="B8" s="2" t="s">
        <v>3</v>
      </c>
      <c r="C8" s="11">
        <v>0.46049591064453105</v>
      </c>
      <c r="D8" s="12">
        <f t="shared" si="0"/>
        <v>5.5555415619079881E-2</v>
      </c>
    </row>
    <row r="9" spans="1:4">
      <c r="A9" s="41"/>
      <c r="B9" s="2" t="s">
        <v>4</v>
      </c>
      <c r="C9" s="11">
        <v>9.3799999999999994E-2</v>
      </c>
      <c r="D9" s="12">
        <f t="shared" si="0"/>
        <v>1.131627418314313E-2</v>
      </c>
    </row>
    <row r="10" spans="1:4">
      <c r="A10" s="41"/>
      <c r="B10" s="2" t="s">
        <v>13</v>
      </c>
      <c r="C10" s="11">
        <v>8.9999999999999993E-3</v>
      </c>
      <c r="D10" s="13">
        <f t="shared" si="0"/>
        <v>1.0857832371885734E-3</v>
      </c>
    </row>
    <row r="11" spans="1:4">
      <c r="A11" s="41"/>
      <c r="B11" s="2" t="s">
        <v>5</v>
      </c>
      <c r="C11" s="11">
        <v>2.0241077550972901E-3</v>
      </c>
      <c r="D11" s="14">
        <f t="shared" si="0"/>
        <v>2.4419358563867018E-4</v>
      </c>
    </row>
    <row r="12" spans="1:4">
      <c r="A12" s="41"/>
      <c r="B12" s="2" t="s">
        <v>6</v>
      </c>
      <c r="C12" s="11">
        <v>0.92409999999999992</v>
      </c>
      <c r="D12" s="12">
        <f t="shared" si="0"/>
        <v>0.1114858099428845</v>
      </c>
    </row>
    <row r="13" spans="1:4">
      <c r="B13" s="20" t="s">
        <v>12</v>
      </c>
      <c r="C13" s="21">
        <f>SUM(C5:C12)</f>
        <v>8.2889472702707838</v>
      </c>
    </row>
    <row r="18" ht="15" customHeight="1"/>
  </sheetData>
  <mergeCells count="2">
    <mergeCell ref="A5:A12"/>
    <mergeCell ref="A2:A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D20"/>
  <sheetViews>
    <sheetView workbookViewId="0">
      <selection activeCell="B17" sqref="B17"/>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15</v>
      </c>
      <c r="D1" s="17" t="s">
        <v>11</v>
      </c>
    </row>
    <row r="2" spans="1:4">
      <c r="A2" s="42" t="s">
        <v>8</v>
      </c>
      <c r="B2" s="6" t="s">
        <v>10</v>
      </c>
      <c r="C2" s="11">
        <v>5.3756747999999996</v>
      </c>
      <c r="D2" s="7">
        <f>C2/$C$4</f>
        <v>0.40173913536956851</v>
      </c>
    </row>
    <row r="3" spans="1:4">
      <c r="A3" s="42"/>
      <c r="B3" s="6" t="s">
        <v>7</v>
      </c>
      <c r="C3" s="11">
        <f>SUM(C5:C12)</f>
        <v>8.0053337369323074</v>
      </c>
      <c r="D3" s="7">
        <f>C3/$C$4</f>
        <v>0.5982608646304316</v>
      </c>
    </row>
    <row r="4" spans="1:4">
      <c r="B4" s="15" t="s">
        <v>12</v>
      </c>
      <c r="C4" s="16">
        <f>SUM(C2:C3)</f>
        <v>13.381008536932306</v>
      </c>
    </row>
    <row r="5" spans="1:4">
      <c r="A5" s="41" t="s">
        <v>9</v>
      </c>
      <c r="B5" s="2" t="s">
        <v>0</v>
      </c>
      <c r="C5" s="11">
        <v>0.46429776207407414</v>
      </c>
      <c r="D5" s="9">
        <f t="shared" ref="D5:D12" si="0">C5/$C$13</f>
        <v>5.7998551632151674E-2</v>
      </c>
    </row>
    <row r="6" spans="1:4">
      <c r="A6" s="41"/>
      <c r="B6" s="2" t="s">
        <v>1</v>
      </c>
      <c r="C6" s="11">
        <v>2.4173114342350348</v>
      </c>
      <c r="D6" s="9">
        <f t="shared" si="0"/>
        <v>0.30196260564164351</v>
      </c>
    </row>
    <row r="7" spans="1:4">
      <c r="A7" s="41"/>
      <c r="B7" s="4" t="s">
        <v>2</v>
      </c>
      <c r="C7" s="11">
        <v>4.4389999999999999E-2</v>
      </c>
      <c r="D7" s="9">
        <f t="shared" si="0"/>
        <v>5.5450530182406255E-3</v>
      </c>
    </row>
    <row r="8" spans="1:4">
      <c r="A8" s="41"/>
      <c r="B8" s="2" t="s">
        <v>3</v>
      </c>
      <c r="C8" s="11">
        <v>0</v>
      </c>
      <c r="D8" s="9">
        <f t="shared" si="0"/>
        <v>0</v>
      </c>
    </row>
    <row r="9" spans="1:4">
      <c r="A9" s="41"/>
      <c r="B9" s="2" t="s">
        <v>4</v>
      </c>
      <c r="C9" s="11">
        <v>3.3121427432832</v>
      </c>
      <c r="D9" s="9">
        <f t="shared" si="0"/>
        <v>0.41374199404114204</v>
      </c>
    </row>
    <row r="10" spans="1:4">
      <c r="A10" s="41"/>
      <c r="B10" s="2" t="s">
        <v>13</v>
      </c>
      <c r="C10" s="11">
        <v>0.28859179733999996</v>
      </c>
      <c r="D10" s="9">
        <f t="shared" si="0"/>
        <v>3.6049939555747999E-2</v>
      </c>
    </row>
    <row r="11" spans="1:4">
      <c r="A11" s="41"/>
      <c r="B11" s="2" t="s">
        <v>5</v>
      </c>
      <c r="C11" s="11">
        <v>0</v>
      </c>
      <c r="D11" s="9">
        <f t="shared" si="0"/>
        <v>0</v>
      </c>
    </row>
    <row r="12" spans="1:4">
      <c r="A12" s="41"/>
      <c r="B12" s="2" t="s">
        <v>6</v>
      </c>
      <c r="C12" s="11">
        <v>1.4786000000000001</v>
      </c>
      <c r="D12" s="9">
        <f t="shared" si="0"/>
        <v>0.18470185611107434</v>
      </c>
    </row>
    <row r="13" spans="1:4">
      <c r="B13" s="20" t="s">
        <v>12</v>
      </c>
      <c r="C13" s="21">
        <f t="shared" ref="C13" si="1">SUM(C5:C12)</f>
        <v>8.0053337369323074</v>
      </c>
      <c r="D13" s="22"/>
    </row>
    <row r="20" ht="15" customHeight="1"/>
  </sheetData>
  <mergeCells count="2">
    <mergeCell ref="A2:A3"/>
    <mergeCell ref="A5:A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D18"/>
  <sheetViews>
    <sheetView workbookViewId="0">
      <selection activeCell="D18" sqref="D18"/>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15</v>
      </c>
      <c r="D1" s="17" t="s">
        <v>11</v>
      </c>
    </row>
    <row r="2" spans="1:4">
      <c r="A2" s="42" t="s">
        <v>8</v>
      </c>
      <c r="B2" s="6" t="s">
        <v>10</v>
      </c>
      <c r="C2" s="11">
        <v>7.1809523999999998</v>
      </c>
      <c r="D2" s="7">
        <f>C2/$C$4</f>
        <v>0.49766541255755947</v>
      </c>
    </row>
    <row r="3" spans="1:4">
      <c r="A3" s="42"/>
      <c r="B3" s="6" t="s">
        <v>7</v>
      </c>
      <c r="C3" s="11">
        <f>SUM(C5:C12)</f>
        <v>7.2483252206734257</v>
      </c>
      <c r="D3" s="7">
        <f>C3/$C$4</f>
        <v>0.50233458744244064</v>
      </c>
    </row>
    <row r="4" spans="1:4">
      <c r="B4" s="23" t="s">
        <v>12</v>
      </c>
      <c r="C4" s="16">
        <f>SUM(C2:C3)</f>
        <v>14.429277620673425</v>
      </c>
    </row>
    <row r="5" spans="1:4">
      <c r="A5" s="41" t="s">
        <v>9</v>
      </c>
      <c r="B5" s="2" t="s">
        <v>0</v>
      </c>
      <c r="C5" s="11">
        <v>0.48441907048386257</v>
      </c>
      <c r="D5" s="12">
        <f t="shared" ref="D5:D12" si="0">C5/$C$13</f>
        <v>6.6831861945462798E-2</v>
      </c>
    </row>
    <row r="6" spans="1:4">
      <c r="A6" s="41"/>
      <c r="B6" s="2" t="s">
        <v>1</v>
      </c>
      <c r="C6" s="11">
        <v>2.8628214279114013</v>
      </c>
      <c r="D6" s="12">
        <f t="shared" si="0"/>
        <v>0.39496315917864167</v>
      </c>
    </row>
    <row r="7" spans="1:4">
      <c r="A7" s="41"/>
      <c r="B7" s="4" t="s">
        <v>2</v>
      </c>
      <c r="C7" s="11">
        <v>9.7420000000000007E-2</v>
      </c>
      <c r="D7" s="12">
        <f t="shared" si="0"/>
        <v>1.3440346153638637E-2</v>
      </c>
    </row>
    <row r="8" spans="1:4">
      <c r="A8" s="41"/>
      <c r="B8" s="2" t="s">
        <v>3</v>
      </c>
      <c r="C8" s="11">
        <v>0.52419800986866194</v>
      </c>
      <c r="D8" s="12">
        <f t="shared" si="0"/>
        <v>7.2319879959795719E-2</v>
      </c>
    </row>
    <row r="9" spans="1:4">
      <c r="A9" s="41"/>
      <c r="B9" s="2" t="s">
        <v>4</v>
      </c>
      <c r="C9" s="11">
        <v>0.97035655964949996</v>
      </c>
      <c r="D9" s="12">
        <f t="shared" si="0"/>
        <v>0.13387320934246744</v>
      </c>
    </row>
    <row r="10" spans="1:4">
      <c r="A10" s="41"/>
      <c r="B10" s="2" t="s">
        <v>13</v>
      </c>
      <c r="C10" s="11">
        <v>2.3091101527599998</v>
      </c>
      <c r="D10" s="12">
        <f t="shared" si="0"/>
        <v>0.31857154341999372</v>
      </c>
    </row>
    <row r="11" spans="1:4">
      <c r="A11" s="41"/>
      <c r="B11" s="2" t="s">
        <v>5</v>
      </c>
      <c r="C11" s="11">
        <v>0</v>
      </c>
      <c r="D11" s="12">
        <f t="shared" si="0"/>
        <v>0</v>
      </c>
    </row>
    <row r="12" spans="1:4">
      <c r="A12" s="41"/>
      <c r="B12" s="2" t="s">
        <v>6</v>
      </c>
      <c r="C12" s="11">
        <v>0</v>
      </c>
      <c r="D12" s="12">
        <f t="shared" si="0"/>
        <v>0</v>
      </c>
    </row>
    <row r="13" spans="1:4">
      <c r="B13" s="20" t="s">
        <v>12</v>
      </c>
      <c r="C13" s="21">
        <f t="shared" ref="C13" si="1">SUM(C5:C12)</f>
        <v>7.2483252206734257</v>
      </c>
    </row>
    <row r="14" spans="1:4">
      <c r="C14" s="11"/>
    </row>
    <row r="15" spans="1:4">
      <c r="B15" s="5"/>
      <c r="C15"/>
    </row>
    <row r="18" ht="15" customHeight="1"/>
  </sheetData>
  <mergeCells count="2">
    <mergeCell ref="A5:A12"/>
    <mergeCell ref="A2:A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D22"/>
  <sheetViews>
    <sheetView workbookViewId="0">
      <selection activeCell="C1" sqref="C1"/>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15</v>
      </c>
      <c r="D1" s="17" t="s">
        <v>11</v>
      </c>
    </row>
    <row r="2" spans="1:4">
      <c r="B2" s="5" t="s">
        <v>8</v>
      </c>
      <c r="C2"/>
    </row>
    <row r="3" spans="1:4">
      <c r="A3" s="41" t="s">
        <v>8</v>
      </c>
      <c r="B3" s="6" t="s">
        <v>10</v>
      </c>
      <c r="C3" s="11">
        <v>2.2244277000000001</v>
      </c>
      <c r="D3" s="7">
        <f>C3/C5</f>
        <v>0.34827056527249317</v>
      </c>
    </row>
    <row r="4" spans="1:4">
      <c r="A4" s="41"/>
      <c r="B4" s="6" t="s">
        <v>7</v>
      </c>
      <c r="C4" s="11">
        <f>SUM(C6:C13)</f>
        <v>4.1626400622714614</v>
      </c>
      <c r="D4" s="7">
        <f>C4/C5</f>
        <v>0.65172943472750677</v>
      </c>
    </row>
    <row r="5" spans="1:4">
      <c r="B5" s="23" t="s">
        <v>12</v>
      </c>
      <c r="C5" s="16">
        <f>(SUM(C3:C4))</f>
        <v>6.387067762271462</v>
      </c>
    </row>
    <row r="6" spans="1:4">
      <c r="A6" s="41" t="s">
        <v>9</v>
      </c>
      <c r="B6" s="2" t="s">
        <v>0</v>
      </c>
      <c r="C6" s="11">
        <v>0.23683387853720625</v>
      </c>
      <c r="D6" s="12">
        <f t="shared" ref="D6:D13" si="0">C6/$C$14</f>
        <v>5.6895113436248243E-2</v>
      </c>
    </row>
    <row r="7" spans="1:4">
      <c r="A7" s="41"/>
      <c r="B7" s="2" t="s">
        <v>1</v>
      </c>
      <c r="C7" s="11">
        <v>1.0577442638695651</v>
      </c>
      <c r="D7" s="12">
        <f t="shared" si="0"/>
        <v>0.25410418581624306</v>
      </c>
    </row>
    <row r="8" spans="1:4">
      <c r="A8" s="41"/>
      <c r="B8" s="4" t="s">
        <v>2</v>
      </c>
      <c r="C8" s="11">
        <v>9.7200000000000012E-3</v>
      </c>
      <c r="D8" s="13">
        <f t="shared" si="0"/>
        <v>2.3350565637654508E-3</v>
      </c>
    </row>
    <row r="9" spans="1:4">
      <c r="A9" s="41"/>
      <c r="B9" s="2" t="s">
        <v>3</v>
      </c>
      <c r="C9" s="11">
        <v>1.61232995605469</v>
      </c>
      <c r="D9" s="12">
        <f t="shared" si="0"/>
        <v>0.38733350276143669</v>
      </c>
    </row>
    <row r="10" spans="1:4">
      <c r="A10" s="41"/>
      <c r="B10" s="2" t="s">
        <v>4</v>
      </c>
      <c r="C10" s="11">
        <v>0.17874999999999999</v>
      </c>
      <c r="D10" s="12">
        <f t="shared" si="0"/>
        <v>4.2941498021921223E-2</v>
      </c>
    </row>
    <row r="11" spans="1:4">
      <c r="A11" s="41"/>
      <c r="B11" s="2" t="s">
        <v>13</v>
      </c>
      <c r="C11" s="11">
        <v>0.34636196381000001</v>
      </c>
      <c r="D11" s="12">
        <f t="shared" si="0"/>
        <v>8.3207281587781068E-2</v>
      </c>
    </row>
    <row r="12" spans="1:4">
      <c r="A12" s="41"/>
      <c r="B12" s="2" t="s">
        <v>5</v>
      </c>
      <c r="C12" s="11">
        <v>0</v>
      </c>
      <c r="D12" s="12">
        <f t="shared" si="0"/>
        <v>0</v>
      </c>
    </row>
    <row r="13" spans="1:4">
      <c r="A13" s="41"/>
      <c r="B13" s="2" t="s">
        <v>6</v>
      </c>
      <c r="C13" s="11">
        <v>0.72089999999999999</v>
      </c>
      <c r="D13" s="12">
        <f t="shared" si="0"/>
        <v>0.17318336181260424</v>
      </c>
    </row>
    <row r="14" spans="1:4">
      <c r="B14" s="20" t="s">
        <v>12</v>
      </c>
      <c r="C14" s="21">
        <f t="shared" ref="C14" si="1">SUM(C6:C13)</f>
        <v>4.1626400622714614</v>
      </c>
    </row>
    <row r="15" spans="1:4">
      <c r="C15" s="11"/>
    </row>
    <row r="22" ht="15" customHeight="1"/>
  </sheetData>
  <mergeCells count="2">
    <mergeCell ref="A6:A13"/>
    <mergeCell ref="A3:A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D23"/>
  <sheetViews>
    <sheetView workbookViewId="0">
      <selection activeCell="B19" sqref="B19"/>
    </sheetView>
  </sheetViews>
  <sheetFormatPr defaultRowHeight="15"/>
  <cols>
    <col min="1" max="1" width="9.140625" style="8"/>
    <col min="2" max="2" width="22.140625" style="8" customWidth="1"/>
    <col min="3" max="3" width="23" style="8" customWidth="1"/>
    <col min="4" max="16384" width="9.140625" style="8"/>
  </cols>
  <sheetData>
    <row r="1" spans="1:4">
      <c r="B1" s="3" t="s">
        <v>18</v>
      </c>
      <c r="C1" s="18" t="s">
        <v>14</v>
      </c>
      <c r="D1" s="17" t="s">
        <v>11</v>
      </c>
    </row>
    <row r="2" spans="1:4">
      <c r="A2" s="41" t="s">
        <v>8</v>
      </c>
      <c r="B2" s="6" t="s">
        <v>10</v>
      </c>
      <c r="C2" s="11">
        <v>173.11991322000003</v>
      </c>
      <c r="D2" s="7">
        <v>0.65407074074076632</v>
      </c>
    </row>
    <row r="3" spans="1:4">
      <c r="A3" s="41"/>
      <c r="B3" s="6" t="s">
        <v>7</v>
      </c>
      <c r="C3" s="25">
        <v>91.561125841653464</v>
      </c>
      <c r="D3" s="7">
        <v>0.34592925925923379</v>
      </c>
    </row>
    <row r="4" spans="1:4">
      <c r="B4" s="23" t="s">
        <v>12</v>
      </c>
      <c r="C4" s="24">
        <f>C2+C3</f>
        <v>264.68103906165351</v>
      </c>
    </row>
    <row r="5" spans="1:4">
      <c r="A5" s="41" t="s">
        <v>9</v>
      </c>
      <c r="B5" s="2" t="s">
        <v>0</v>
      </c>
      <c r="C5" s="11">
        <v>5.1097926221444503E-2</v>
      </c>
      <c r="D5" s="13">
        <f t="shared" ref="D5:D12" si="0">C5/$C$13</f>
        <v>5.5807446393585933E-4</v>
      </c>
    </row>
    <row r="6" spans="1:4">
      <c r="A6" s="41"/>
      <c r="B6" s="2" t="s">
        <v>1</v>
      </c>
      <c r="C6" s="11">
        <v>2.2717837907785556</v>
      </c>
      <c r="D6" s="26">
        <f t="shared" si="0"/>
        <v>2.4811662918031357E-2</v>
      </c>
    </row>
    <row r="7" spans="1:4">
      <c r="A7" s="41"/>
      <c r="B7" s="4" t="s">
        <v>2</v>
      </c>
      <c r="C7" s="11">
        <v>4.1208800000000005</v>
      </c>
      <c r="D7" s="26">
        <f t="shared" si="0"/>
        <v>4.5006873409646403E-2</v>
      </c>
    </row>
    <row r="8" spans="1:4">
      <c r="A8" s="41"/>
      <c r="B8" s="2" t="s">
        <v>3</v>
      </c>
      <c r="C8" s="11">
        <v>7.2121962890624998</v>
      </c>
      <c r="D8" s="26">
        <f t="shared" si="0"/>
        <v>7.8769196236570208E-2</v>
      </c>
    </row>
    <row r="9" spans="1:4">
      <c r="A9" s="41"/>
      <c r="B9" s="2" t="s">
        <v>4</v>
      </c>
      <c r="C9" s="11">
        <v>19.852569229649202</v>
      </c>
      <c r="D9" s="26">
        <f t="shared" si="0"/>
        <v>0.21682312277354907</v>
      </c>
    </row>
    <row r="10" spans="1:4">
      <c r="A10" s="41"/>
      <c r="B10" s="2" t="s">
        <v>13</v>
      </c>
      <c r="C10" s="11">
        <v>56.354956999999999</v>
      </c>
      <c r="D10" s="26">
        <f t="shared" si="0"/>
        <v>0.61548999623989675</v>
      </c>
    </row>
    <row r="11" spans="1:4">
      <c r="A11" s="41"/>
      <c r="B11" s="2" t="s">
        <v>5</v>
      </c>
      <c r="C11" s="11">
        <v>1.6976416059417501</v>
      </c>
      <c r="D11" s="26">
        <f t="shared" si="0"/>
        <v>1.8541073958370336E-2</v>
      </c>
    </row>
    <row r="12" spans="1:4">
      <c r="A12" s="41"/>
      <c r="B12" s="2" t="s">
        <v>6</v>
      </c>
      <c r="C12" s="11">
        <v>0</v>
      </c>
      <c r="D12" s="26">
        <f t="shared" si="0"/>
        <v>0</v>
      </c>
    </row>
    <row r="13" spans="1:4">
      <c r="B13" s="20" t="s">
        <v>12</v>
      </c>
      <c r="C13" s="21">
        <f t="shared" ref="C13" si="1">SUM(C5:C12)</f>
        <v>91.56112584165345</v>
      </c>
    </row>
    <row r="14" spans="1:4">
      <c r="C14" s="11"/>
    </row>
    <row r="15" spans="1:4">
      <c r="C15"/>
    </row>
    <row r="16" spans="1:4">
      <c r="B16" s="5"/>
      <c r="C16" s="11"/>
    </row>
    <row r="23" ht="15" customHeight="1"/>
  </sheetData>
  <mergeCells count="2">
    <mergeCell ref="A5:A12"/>
    <mergeCell ref="A2:A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Fig 8.1</vt:lpstr>
      <vt:lpstr>Fig 8.2</vt:lpstr>
      <vt:lpstr>Fig 8.3</vt:lpstr>
      <vt:lpstr>Fig 8.4</vt:lpstr>
      <vt:lpstr>Afghanistan</vt:lpstr>
      <vt:lpstr>DRC</vt:lpstr>
      <vt:lpstr>Ethiopia</vt:lpstr>
      <vt:lpstr>Haiti</vt:lpstr>
      <vt:lpstr>Indonesia</vt:lpstr>
      <vt:lpstr>Iraq</vt:lpstr>
      <vt:lpstr>Pakistan</vt:lpstr>
      <vt:lpstr>Sudan</vt:lpstr>
      <vt:lpstr>Fig 8.5</vt:lpstr>
      <vt:lpstr>Fig 8.6</vt:lpstr>
      <vt:lpstr>Fig 8.7</vt:lpstr>
      <vt:lpstr>Fig 8.8</vt:lpstr>
      <vt:lpstr>Fig 8.9</vt:lpstr>
      <vt:lpstr>Fig 8.10</vt:lpstr>
      <vt:lpstr>Fig 8.12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Kerry Smith</cp:lastModifiedBy>
  <dcterms:created xsi:type="dcterms:W3CDTF">2014-05-28T08:30:24Z</dcterms:created>
  <dcterms:modified xsi:type="dcterms:W3CDTF">2014-09-09T18:14:31Z</dcterms:modified>
</cp:coreProperties>
</file>