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45" windowWidth="15180" windowHeight="8580"/>
  </bookViews>
  <sheets>
    <sheet name="CP2 Iraq-needs-idps" sheetId="7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F37" i="7"/>
  <c r="F36"/>
  <c r="F35"/>
  <c r="F34"/>
  <c r="F33"/>
  <c r="F32"/>
  <c r="F31"/>
  <c r="F30"/>
  <c r="F29"/>
  <c r="F28"/>
  <c r="F27"/>
  <c r="F26"/>
  <c r="C17"/>
  <c r="D17"/>
  <c r="E17"/>
  <c r="F17"/>
  <c r="G17"/>
  <c r="H17"/>
  <c r="I17"/>
  <c r="J17"/>
  <c r="K17"/>
  <c r="L17"/>
  <c r="M17"/>
  <c r="B17"/>
  <c r="C16"/>
  <c r="D16"/>
  <c r="E16"/>
  <c r="F16"/>
  <c r="G16"/>
  <c r="B16"/>
  <c r="C6"/>
  <c r="D6"/>
  <c r="E6"/>
  <c r="F6"/>
  <c r="G6"/>
  <c r="B6"/>
  <c r="I6"/>
  <c r="J6"/>
  <c r="K6"/>
  <c r="L6"/>
  <c r="M6"/>
  <c r="H6"/>
  <c r="I16"/>
  <c r="J16"/>
  <c r="K16"/>
  <c r="L16"/>
  <c r="M16"/>
  <c r="N16"/>
  <c r="H16"/>
  <c r="C12"/>
  <c r="D12"/>
  <c r="E12"/>
  <c r="F12"/>
  <c r="G12"/>
  <c r="H12"/>
  <c r="I12"/>
  <c r="J12"/>
  <c r="K12"/>
  <c r="L12"/>
  <c r="M12"/>
  <c r="B12"/>
  <c r="C21"/>
  <c r="D21"/>
  <c r="E21"/>
  <c r="F21"/>
  <c r="G21"/>
  <c r="H21"/>
  <c r="I21"/>
  <c r="J21"/>
  <c r="K21"/>
  <c r="L21"/>
  <c r="M21"/>
  <c r="B21"/>
  <c r="C20"/>
  <c r="D20"/>
  <c r="E20"/>
  <c r="F20"/>
  <c r="G20"/>
  <c r="H20"/>
  <c r="I20"/>
  <c r="J20"/>
  <c r="K20"/>
  <c r="L20"/>
  <c r="M20"/>
  <c r="B20"/>
  <c r="C19"/>
  <c r="D19"/>
  <c r="E19"/>
  <c r="F19"/>
  <c r="G19"/>
  <c r="H19"/>
  <c r="I19"/>
  <c r="J19"/>
  <c r="K19"/>
  <c r="L19"/>
  <c r="M19"/>
  <c r="N19"/>
  <c r="O19"/>
  <c r="B19"/>
  <c r="C18"/>
  <c r="D18"/>
  <c r="E18"/>
  <c r="F18"/>
  <c r="G18"/>
  <c r="H18"/>
  <c r="I18"/>
  <c r="J18"/>
  <c r="K18"/>
  <c r="L18"/>
  <c r="M18"/>
  <c r="N18"/>
  <c r="N21"/>
  <c r="B18"/>
  <c r="C11"/>
  <c r="D11"/>
  <c r="E11"/>
  <c r="F11"/>
  <c r="G11"/>
  <c r="H11"/>
  <c r="I11"/>
  <c r="J11"/>
  <c r="K11"/>
  <c r="L11"/>
  <c r="M11"/>
  <c r="B11"/>
  <c r="C10"/>
  <c r="D10"/>
  <c r="E10"/>
  <c r="F10"/>
  <c r="G10"/>
  <c r="H10"/>
  <c r="I10"/>
  <c r="J10"/>
  <c r="K10"/>
  <c r="L10"/>
  <c r="M10"/>
  <c r="B10"/>
  <c r="C7"/>
  <c r="D7"/>
  <c r="E7"/>
  <c r="F7"/>
  <c r="G7"/>
  <c r="H7"/>
  <c r="I7"/>
  <c r="J7"/>
  <c r="K7"/>
  <c r="L7"/>
  <c r="M7"/>
  <c r="N7"/>
  <c r="N11"/>
  <c r="B7"/>
  <c r="E27"/>
  <c r="E37"/>
  <c r="E36"/>
  <c r="E35"/>
  <c r="E34"/>
  <c r="E33"/>
  <c r="E32"/>
  <c r="E31"/>
  <c r="E30"/>
  <c r="E29"/>
  <c r="E28"/>
  <c r="E26"/>
  <c r="E39"/>
  <c r="O7"/>
  <c r="O12"/>
  <c r="N12"/>
  <c r="N6"/>
  <c r="N17"/>
  <c r="O10"/>
  <c r="O20"/>
  <c r="O11"/>
  <c r="O18"/>
  <c r="O21"/>
  <c r="N10"/>
  <c r="N20"/>
</calcChain>
</file>

<file path=xl/sharedStrings.xml><?xml version="1.0" encoding="utf-8"?>
<sst xmlns="http://schemas.openxmlformats.org/spreadsheetml/2006/main" count="22" uniqueCount="19">
  <si>
    <t>Title: SRP Iraq 2014-2015: Funding and unmet needs</t>
  </si>
  <si>
    <t>Source: UN OCHA FTS, data downloaded 19 January 2015; IOM Iraq Displacement Tracking Matrix. data from 9 November 2014</t>
  </si>
  <si>
    <t>Unmet needs</t>
  </si>
  <si>
    <t>Requirements</t>
  </si>
  <si>
    <t>% funded</t>
  </si>
  <si>
    <t>2014/2015</t>
  </si>
  <si>
    <t>In millions</t>
  </si>
  <si>
    <t>IDPs</t>
  </si>
  <si>
    <t>Requirements 2014-15</t>
  </si>
  <si>
    <t>Requirements Annual</t>
  </si>
  <si>
    <t>% funded 2014-16</t>
  </si>
  <si>
    <t>% funded annual</t>
  </si>
  <si>
    <t>Total cumulative funding</t>
  </si>
  <si>
    <t>Other cumulative funding</t>
  </si>
  <si>
    <t>All donors (excluding KSA)</t>
  </si>
  <si>
    <t>Kingdom of Saudi Arabia (KSA)</t>
  </si>
  <si>
    <t>Other funding (cumulative)</t>
  </si>
  <si>
    <t>Saudi funding (cumulative)</t>
  </si>
  <si>
    <t>Saudi contribution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</si>
</sst>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_-&quot;SFr.&quot;* #,##0.00_-;\-&quot;SFr.&quot;* #,##0.00_-;_-&quot;SFr.&quot;* &quot;-&quot;??_-;_-@_-"/>
    <numFmt numFmtId="166" formatCode="_-* #,##0_-;\-* #,##0_-;_-* &quot;-&quot;??_-;_-@_-"/>
    <numFmt numFmtId="167" formatCode="0.0"/>
    <numFmt numFmtId="168" formatCode="_(* #,##0_);_(* \(#,##0\);_(* &quot;-&quot;??_);_(@_)"/>
  </numFmts>
  <fonts count="20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</fonts>
  <fills count="3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8" fillId="28" borderId="0" applyNumberFormat="0" applyBorder="0" applyAlignment="0" applyProtection="0"/>
    <xf numFmtId="0" fontId="9" fillId="29" borderId="5" applyNumberFormat="0" applyAlignment="0" applyProtection="0"/>
    <xf numFmtId="0" fontId="4" fillId="30" borderId="6" applyNumberFormat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31" borderId="0" applyNumberFormat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5" applyNumberFormat="0" applyAlignment="0" applyProtection="0"/>
    <xf numFmtId="0" fontId="16" fillId="0" borderId="10" applyNumberFormat="0" applyFill="0" applyAlignment="0" applyProtection="0"/>
    <xf numFmtId="0" fontId="17" fillId="32" borderId="0" applyNumberFormat="0" applyBorder="0" applyAlignment="0" applyProtection="0"/>
    <xf numFmtId="0" fontId="1" fillId="2" borderId="11" applyNumberFormat="0" applyFont="0" applyAlignment="0" applyProtection="0"/>
    <xf numFmtId="0" fontId="18" fillId="29" borderId="12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5" fillId="0" borderId="13" applyNumberFormat="0" applyFill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166" fontId="0" fillId="0" borderId="1" xfId="0" applyNumberFormat="1" applyBorder="1"/>
    <xf numFmtId="166" fontId="0" fillId="0" borderId="4" xfId="0" applyNumberFormat="1" applyBorder="1"/>
    <xf numFmtId="0" fontId="7" fillId="0" borderId="0" xfId="0" applyFont="1"/>
    <xf numFmtId="1" fontId="0" fillId="0" borderId="0" xfId="0" applyNumberFormat="1"/>
    <xf numFmtId="166" fontId="0" fillId="0" borderId="0" xfId="0" applyNumberFormat="1"/>
    <xf numFmtId="9" fontId="0" fillId="0" borderId="0" xfId="41" applyFont="1"/>
    <xf numFmtId="17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3" fontId="0" fillId="0" borderId="0" xfId="0" applyNumberFormat="1"/>
    <xf numFmtId="17" fontId="7" fillId="0" borderId="0" xfId="0" applyNumberFormat="1" applyFont="1"/>
    <xf numFmtId="0" fontId="0" fillId="0" borderId="0" xfId="29" applyNumberFormat="1" applyFont="1"/>
    <xf numFmtId="0" fontId="0" fillId="0" borderId="0" xfId="41" applyNumberFormat="1" applyFont="1"/>
    <xf numFmtId="168" fontId="0" fillId="0" borderId="0" xfId="41" applyNumberFormat="1" applyFont="1"/>
    <xf numFmtId="0" fontId="0" fillId="0" borderId="0" xfId="0" applyNumberFormat="1" applyFont="1"/>
    <xf numFmtId="166" fontId="0" fillId="0" borderId="0" xfId="28" applyNumberFormat="1" applyFont="1"/>
    <xf numFmtId="166" fontId="7" fillId="0" borderId="0" xfId="0" applyNumberFormat="1" applyFont="1"/>
    <xf numFmtId="1" fontId="0" fillId="0" borderId="0" xfId="0" applyNumberFormat="1" applyFont="1"/>
    <xf numFmtId="167" fontId="0" fillId="0" borderId="0" xfId="0" applyNumberFormat="1"/>
    <xf numFmtId="0" fontId="7" fillId="33" borderId="0" xfId="0" applyFont="1" applyFill="1"/>
    <xf numFmtId="0" fontId="0" fillId="33" borderId="0" xfId="0" applyFill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Percent" xfId="41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2001846443377215"/>
          <c:y val="3.0078154728800176E-2"/>
          <c:w val="0.84014037704137068"/>
          <c:h val="0.81557064660597745"/>
        </c:manualLayout>
      </c:layout>
      <c:barChart>
        <c:barDir val="col"/>
        <c:grouping val="stacked"/>
        <c:ser>
          <c:idx val="0"/>
          <c:order val="1"/>
          <c:tx>
            <c:strRef>
              <c:f>'CP2 Iraq-needs-idps'!$A$16</c:f>
              <c:strCache>
                <c:ptCount val="1"/>
                <c:pt idx="0">
                  <c:v>Saudi funding (cumulative)</c:v>
                </c:pt>
              </c:strCache>
            </c:strRef>
          </c:tx>
          <c:spPr>
            <a:ln w="28575">
              <a:noFill/>
            </a:ln>
          </c:spPr>
          <c:cat>
            <c:numRef>
              <c:f>'CP2 Iraq-needs-idps'!$B$15:$N$15</c:f>
              <c:numCache>
                <c:formatCode>mmm\-yy</c:formatCode>
                <c:ptCount val="1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</c:numCache>
            </c:numRef>
          </c:cat>
          <c:val>
            <c:numRef>
              <c:f>'CP2 Iraq-needs-idps'!$B$16:$N$16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</c:numCache>
            </c:numRef>
          </c:val>
        </c:ser>
        <c:ser>
          <c:idx val="2"/>
          <c:order val="2"/>
          <c:tx>
            <c:strRef>
              <c:f>'CP2 Iraq-needs-idps'!$A$17</c:f>
              <c:strCache>
                <c:ptCount val="1"/>
                <c:pt idx="0">
                  <c:v>Other funding (cumulative)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delete val="1"/>
            </c:dLbl>
            <c:showVal val="1"/>
          </c:dLbls>
          <c:cat>
            <c:numRef>
              <c:f>'CP2 Iraq-needs-idps'!$B$15:$N$15</c:f>
              <c:numCache>
                <c:formatCode>mmm\-yy</c:formatCode>
                <c:ptCount val="1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</c:numCache>
            </c:numRef>
          </c:cat>
          <c:val>
            <c:numRef>
              <c:f>'CP2 Iraq-needs-idps'!$B$17:$N$17</c:f>
              <c:numCache>
                <c:formatCode>0</c:formatCode>
                <c:ptCount val="13"/>
                <c:pt idx="0">
                  <c:v>0.25</c:v>
                </c:pt>
                <c:pt idx="1">
                  <c:v>7.0428949999999997</c:v>
                </c:pt>
                <c:pt idx="2">
                  <c:v>10.842255</c:v>
                </c:pt>
                <c:pt idx="3">
                  <c:v>11.556069000000001</c:v>
                </c:pt>
                <c:pt idx="4">
                  <c:v>12.056069000000001</c:v>
                </c:pt>
                <c:pt idx="5">
                  <c:v>38.817109000000002</c:v>
                </c:pt>
                <c:pt idx="6">
                  <c:v>66.945335999999998</c:v>
                </c:pt>
                <c:pt idx="7">
                  <c:v>85.109791999999999</c:v>
                </c:pt>
                <c:pt idx="8">
                  <c:v>147.59950499999999</c:v>
                </c:pt>
                <c:pt idx="9">
                  <c:v>198.521692</c:v>
                </c:pt>
                <c:pt idx="10">
                  <c:v>234.26846800000001</c:v>
                </c:pt>
                <c:pt idx="11">
                  <c:v>287.998558</c:v>
                </c:pt>
                <c:pt idx="12">
                  <c:v>287.998558</c:v>
                </c:pt>
              </c:numCache>
            </c:numRef>
          </c:val>
        </c:ser>
        <c:overlap val="100"/>
        <c:axId val="56113792"/>
        <c:axId val="56119680"/>
      </c:barChart>
      <c:lineChart>
        <c:grouping val="standard"/>
        <c:ser>
          <c:idx val="1"/>
          <c:order val="0"/>
          <c:tx>
            <c:strRef>
              <c:f>'CP2 Iraq-needs-idps'!$A$19</c:f>
              <c:strCache>
                <c:ptCount val="1"/>
                <c:pt idx="0">
                  <c:v>Requirements</c:v>
                </c:pt>
              </c:strCache>
            </c:strRef>
          </c:tx>
          <c:spPr>
            <a:ln>
              <a:noFill/>
            </a:ln>
          </c:spPr>
          <c:cat>
            <c:numRef>
              <c:f>'CP2 Iraq-needs-idps'!$B$15:$N$15</c:f>
              <c:numCache>
                <c:formatCode>mmm\-yy</c:formatCode>
                <c:ptCount val="1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</c:numCache>
            </c:numRef>
          </c:cat>
          <c:val>
            <c:numRef>
              <c:f>'CP2 Iraq-needs-idps'!$B$19:$N$19</c:f>
              <c:numCache>
                <c:formatCode>0</c:formatCode>
                <c:ptCount val="13"/>
                <c:pt idx="0">
                  <c:v>103.742377</c:v>
                </c:pt>
                <c:pt idx="1">
                  <c:v>103.742377</c:v>
                </c:pt>
                <c:pt idx="2">
                  <c:v>103.742377</c:v>
                </c:pt>
                <c:pt idx="3">
                  <c:v>103.742377</c:v>
                </c:pt>
                <c:pt idx="4">
                  <c:v>312.09675299999998</c:v>
                </c:pt>
                <c:pt idx="5">
                  <c:v>312.09675299999998</c:v>
                </c:pt>
                <c:pt idx="6">
                  <c:v>312.09675299999998</c:v>
                </c:pt>
                <c:pt idx="7">
                  <c:v>312.09675299999998</c:v>
                </c:pt>
                <c:pt idx="8">
                  <c:v>312.09675299999998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</c:numCache>
            </c:numRef>
          </c:val>
        </c:ser>
        <c:marker val="1"/>
        <c:axId val="56113792"/>
        <c:axId val="56119680"/>
      </c:lineChart>
      <c:dateAx>
        <c:axId val="56113792"/>
        <c:scaling>
          <c:orientation val="minMax"/>
        </c:scaling>
        <c:axPos val="b"/>
        <c:numFmt formatCode="mmm\-yy" sourceLinked="0"/>
        <c:tickLblPos val="nextTo"/>
        <c:crossAx val="56119680"/>
        <c:crosses val="autoZero"/>
        <c:auto val="1"/>
        <c:lblOffset val="100"/>
      </c:dateAx>
      <c:valAx>
        <c:axId val="561196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</a:t>
                </a:r>
                <a:r>
                  <a:rPr lang="en-US" baseline="0"/>
                  <a:t> </a:t>
                </a:r>
                <a:r>
                  <a:rPr lang="en-US"/>
                  <a:t>millions</a:t>
                </a:r>
              </a:p>
            </c:rich>
          </c:tx>
          <c:layout/>
        </c:title>
        <c:numFmt formatCode="General" sourceLinked="1"/>
        <c:tickLblPos val="nextTo"/>
        <c:crossAx val="56113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004509582863587"/>
          <c:y val="0.94031496062992126"/>
          <c:w val="0.43822623074032307"/>
          <c:h val="4.4815150894242296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47</xdr:row>
      <xdr:rowOff>142875</xdr:rowOff>
    </xdr:from>
    <xdr:to>
      <xdr:col>11</xdr:col>
      <xdr:colOff>561975</xdr:colOff>
      <xdr:row>79</xdr:row>
      <xdr:rowOff>85725</xdr:rowOff>
    </xdr:to>
    <xdr:graphicFrame macro="">
      <xdr:nvGraphicFramePr>
        <xdr:cNvPr id="1545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0.14318</cdr:x>
      <cdr:y>0.73048</cdr:y>
    </cdr:from>
    <cdr:to>
      <cdr:x>0.38219</cdr:x>
      <cdr:y>0.78253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209675" y="3743325"/>
          <a:ext cx="2019300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6">
              <a:lumMod val="75000"/>
            </a:schemeClr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/>
            <a:t>1st SRP</a:t>
          </a:r>
          <a:r>
            <a:rPr lang="en-GB" sz="1100" b="1" baseline="0"/>
            <a:t> Appeal -</a:t>
          </a:r>
          <a:r>
            <a:rPr lang="en-GB" sz="1100" b="1"/>
            <a:t>US$104 million</a:t>
          </a:r>
        </a:p>
      </cdr:txBody>
    </cdr:sp>
  </cdr:relSizeAnchor>
  <cdr:relSizeAnchor xmlns:cdr="http://schemas.openxmlformats.org/drawingml/2006/chartDrawing">
    <cdr:from>
      <cdr:x>0.13262</cdr:x>
      <cdr:y>0.26643</cdr:y>
    </cdr:from>
    <cdr:to>
      <cdr:x>0.87486</cdr:x>
      <cdr:y>0.41264</cdr:y>
    </cdr:to>
    <cdr:grpSp>
      <cdr:nvGrpSpPr>
        <cdr:cNvPr id="47" name="Group 32"/>
        <cdr:cNvGrpSpPr/>
      </cdr:nvGrpSpPr>
      <cdr:grpSpPr>
        <a:xfrm xmlns:a="http://schemas.openxmlformats.org/drawingml/2006/main">
          <a:off x="1120463" y="1365307"/>
          <a:ext cx="6270945" cy="749246"/>
          <a:chOff x="1225227" y="1412913"/>
          <a:chExt cx="6270948" cy="903600"/>
        </a:xfrm>
      </cdr:grpSpPr>
      <cdr:sp macro="" textlink="">
        <cdr:nvSpPr>
          <cdr:cNvPr id="11" name="TextBox 1"/>
          <cdr:cNvSpPr txBox="1"/>
        </cdr:nvSpPr>
        <cdr:spPr>
          <a:xfrm xmlns:a="http://schemas.openxmlformats.org/drawingml/2006/main">
            <a:off x="1225227" y="1412913"/>
            <a:ext cx="2394273" cy="90164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3">
              <a:lumMod val="40000"/>
              <a:lumOff val="60000"/>
            </a:schemeClr>
          </a:solidFill>
          <a:ln xmlns:a="http://schemas.openxmlformats.org/drawingml/2006/main">
            <a:solidFill>
              <a:srgbClr val="FFC000"/>
            </a:solidFill>
          </a:ln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pPr algn="ctr"/>
            <a:r>
              <a:rPr lang="en-GB" sz="900" b="1">
                <a:latin typeface="+mn-lt"/>
              </a:rPr>
              <a:t>Displacement Wave 1 </a:t>
            </a:r>
          </a:p>
          <a:p xmlns:a="http://schemas.openxmlformats.org/drawingml/2006/main">
            <a:pPr algn="ctr"/>
            <a:r>
              <a:rPr lang="en-GB" sz="900">
                <a:latin typeface="+mn-lt"/>
              </a:rPr>
              <a:t>(pre-June 2014)</a:t>
            </a:r>
          </a:p>
          <a:p xmlns:a="http://schemas.openxmlformats.org/drawingml/2006/main">
            <a:pPr algn="ctr"/>
            <a:r>
              <a:rPr lang="en-GB" sz="900">
                <a:latin typeface="+mn-lt"/>
              </a:rPr>
              <a:t>500,000 IDPs</a:t>
            </a:r>
          </a:p>
        </cdr:txBody>
      </cdr:sp>
      <cdr:sp macro="" textlink="">
        <cdr:nvSpPr>
          <cdr:cNvPr id="12" name="TextBox 1"/>
          <cdr:cNvSpPr txBox="1"/>
        </cdr:nvSpPr>
        <cdr:spPr>
          <a:xfrm xmlns:a="http://schemas.openxmlformats.org/drawingml/2006/main">
            <a:off x="3619500" y="1412913"/>
            <a:ext cx="1009614" cy="9036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3">
              <a:lumMod val="40000"/>
              <a:lumOff val="60000"/>
            </a:schemeClr>
          </a:solidFill>
          <a:ln xmlns:a="http://schemas.openxmlformats.org/drawingml/2006/main">
            <a:solidFill>
              <a:srgbClr val="FFC000"/>
            </a:solidFill>
          </a:ln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pPr algn="ctr"/>
            <a:r>
              <a:rPr lang="en-GB" sz="900" b="1">
                <a:latin typeface="+mn-lt"/>
              </a:rPr>
              <a:t>Displacement </a:t>
            </a:r>
          </a:p>
          <a:p xmlns:a="http://schemas.openxmlformats.org/drawingml/2006/main">
            <a:pPr algn="ctr"/>
            <a:r>
              <a:rPr lang="en-GB" sz="900" b="1">
                <a:latin typeface="+mn-lt"/>
              </a:rPr>
              <a:t>Wave 2 </a:t>
            </a:r>
          </a:p>
          <a:p xmlns:a="http://schemas.openxmlformats.org/drawingml/2006/main">
            <a:pPr algn="ctr"/>
            <a:r>
              <a:rPr lang="en-GB" sz="900">
                <a:latin typeface="+mn-lt"/>
              </a:rPr>
              <a:t>(Jun- Jul 2014) </a:t>
            </a:r>
          </a:p>
          <a:p xmlns:a="http://schemas.openxmlformats.org/drawingml/2006/main">
            <a:pPr algn="ctr"/>
            <a:r>
              <a:rPr lang="en-GB" sz="900">
                <a:latin typeface="+mn-lt"/>
              </a:rPr>
              <a:t>1.0 million I</a:t>
            </a:r>
            <a:r>
              <a:rPr lang="en-GB" sz="900" baseline="0">
                <a:latin typeface="+mn-lt"/>
              </a:rPr>
              <a:t>DPs</a:t>
            </a:r>
            <a:r>
              <a:rPr lang="en-GB" sz="900">
                <a:latin typeface="+mn-lt"/>
              </a:rPr>
              <a:t>  </a:t>
            </a:r>
          </a:p>
        </cdr:txBody>
      </cdr:sp>
      <cdr:sp macro="" textlink="">
        <cdr:nvSpPr>
          <cdr:cNvPr id="13" name="TextBox 1"/>
          <cdr:cNvSpPr txBox="1"/>
        </cdr:nvSpPr>
        <cdr:spPr>
          <a:xfrm xmlns:a="http://schemas.openxmlformats.org/drawingml/2006/main">
            <a:off x="4638661" y="1412913"/>
            <a:ext cx="809636" cy="9036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3">
              <a:lumMod val="40000"/>
              <a:lumOff val="60000"/>
            </a:schemeClr>
          </a:solidFill>
          <a:ln xmlns:a="http://schemas.openxmlformats.org/drawingml/2006/main">
            <a:solidFill>
              <a:srgbClr val="FFC000"/>
            </a:solidFill>
          </a:ln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pPr algn="ctr"/>
            <a:r>
              <a:rPr lang="en-GB" sz="900" b="1">
                <a:latin typeface="+mn-lt"/>
              </a:rPr>
              <a:t>Displacement</a:t>
            </a:r>
          </a:p>
          <a:p xmlns:a="http://schemas.openxmlformats.org/drawingml/2006/main">
            <a:pPr algn="ctr"/>
            <a:r>
              <a:rPr lang="en-GB" sz="900" b="1">
                <a:latin typeface="+mn-lt"/>
              </a:rPr>
              <a:t> Wave 3 </a:t>
            </a:r>
          </a:p>
          <a:p xmlns:a="http://schemas.openxmlformats.org/drawingml/2006/main">
            <a:pPr algn="ctr"/>
            <a:r>
              <a:rPr lang="en-GB" sz="900">
                <a:latin typeface="+mn-lt"/>
              </a:rPr>
              <a:t>(Aug 2014)</a:t>
            </a:r>
          </a:p>
          <a:p xmlns:a="http://schemas.openxmlformats.org/drawingml/2006/main">
            <a:pPr algn="ctr"/>
            <a:r>
              <a:rPr lang="en-GB" sz="900">
                <a:latin typeface="+mn-lt"/>
              </a:rPr>
              <a:t>1.8</a:t>
            </a:r>
            <a:r>
              <a:rPr lang="en-GB" sz="900" baseline="0">
                <a:latin typeface="+mn-lt"/>
              </a:rPr>
              <a:t> million</a:t>
            </a:r>
            <a:r>
              <a:rPr lang="en-GB" sz="900">
                <a:latin typeface="+mn-lt"/>
              </a:rPr>
              <a:t> </a:t>
            </a:r>
          </a:p>
          <a:p xmlns:a="http://schemas.openxmlformats.org/drawingml/2006/main">
            <a:pPr algn="ctr"/>
            <a:r>
              <a:rPr lang="en-GB" sz="900" baseline="0">
                <a:latin typeface="+mn-lt"/>
              </a:rPr>
              <a:t>IDPs</a:t>
            </a:r>
            <a:r>
              <a:rPr lang="en-GB" sz="900">
                <a:latin typeface="+mn-lt"/>
              </a:rPr>
              <a:t> </a:t>
            </a: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5457844" y="1412913"/>
            <a:ext cx="2038331" cy="9036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3">
              <a:lumMod val="40000"/>
              <a:lumOff val="60000"/>
            </a:schemeClr>
          </a:solidFill>
          <a:ln xmlns:a="http://schemas.openxmlformats.org/drawingml/2006/main">
            <a:solidFill>
              <a:srgbClr val="FFC000"/>
            </a:solidFill>
          </a:ln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900" b="1">
                <a:latin typeface="+mn-lt"/>
              </a:rPr>
              <a:t>Displacement Wave 4</a:t>
            </a:r>
          </a:p>
          <a:p xmlns:a="http://schemas.openxmlformats.org/drawingml/2006/main">
            <a:pPr algn="ctr"/>
            <a:r>
              <a:rPr lang="en-GB" sz="900">
                <a:latin typeface="+mn-lt"/>
              </a:rPr>
              <a:t>(Sep</a:t>
            </a:r>
            <a:r>
              <a:rPr lang="en-GB" sz="900" baseline="0">
                <a:latin typeface="+mn-lt"/>
              </a:rPr>
              <a:t> - Dec 2014)</a:t>
            </a:r>
            <a:endParaRPr lang="en-GB" sz="900">
              <a:latin typeface="+mn-lt"/>
            </a:endParaRPr>
          </a:p>
          <a:p xmlns:a="http://schemas.openxmlformats.org/drawingml/2006/main">
            <a:pPr algn="ctr"/>
            <a:r>
              <a:rPr lang="en-GB" sz="900">
                <a:latin typeface="+mn-lt"/>
              </a:rPr>
              <a:t>2.1 million </a:t>
            </a:r>
            <a:r>
              <a:rPr lang="en-GB" sz="900" baseline="0">
                <a:latin typeface="+mn-lt"/>
              </a:rPr>
              <a:t>IDPs</a:t>
            </a:r>
            <a:r>
              <a:rPr lang="en-GB" sz="900">
                <a:latin typeface="+mn-lt"/>
              </a:rPr>
              <a:t> </a:t>
            </a:r>
          </a:p>
        </cdr:txBody>
      </cdr:sp>
    </cdr:grpSp>
  </cdr:relSizeAnchor>
  <cdr:relSizeAnchor xmlns:cdr="http://schemas.openxmlformats.org/drawingml/2006/chartDrawing">
    <cdr:from>
      <cdr:x>0.59076</cdr:x>
      <cdr:y>0.9368</cdr:y>
    </cdr:from>
    <cdr:to>
      <cdr:x>0.97858</cdr:x>
      <cdr:y>1</cdr:y>
    </cdr:to>
    <cdr:sp macro="" textlink="">
      <cdr:nvSpPr>
        <cdr:cNvPr id="16" name="TextBox 6"/>
        <cdr:cNvSpPr txBox="1"/>
      </cdr:nvSpPr>
      <cdr:spPr>
        <a:xfrm xmlns:a="http://schemas.openxmlformats.org/drawingml/2006/main">
          <a:off x="4991139" y="4800600"/>
          <a:ext cx="327656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000"/>
            <a:t>No</a:t>
          </a:r>
          <a:r>
            <a:rPr lang="en-GB" sz="1000" baseline="0"/>
            <a:t> of IDPs (cumulative to the nearest 100,000)</a:t>
          </a:r>
          <a:endParaRPr lang="en-GB" sz="1000"/>
        </a:p>
      </cdr:txBody>
    </cdr:sp>
  </cdr:relSizeAnchor>
  <cdr:relSizeAnchor xmlns:cdr="http://schemas.openxmlformats.org/drawingml/2006/chartDrawing">
    <cdr:from>
      <cdr:x>0.56144</cdr:x>
      <cdr:y>0.94764</cdr:y>
    </cdr:from>
    <cdr:to>
      <cdr:x>0.5885</cdr:x>
      <cdr:y>0.98112</cdr:y>
    </cdr:to>
    <cdr:sp macro="" textlink="">
      <cdr:nvSpPr>
        <cdr:cNvPr id="24" name="Rectangle 5"/>
        <cdr:cNvSpPr/>
      </cdr:nvSpPr>
      <cdr:spPr>
        <a:xfrm xmlns:a="http://schemas.openxmlformats.org/drawingml/2006/main">
          <a:off x="4743458" y="4856127"/>
          <a:ext cx="228621" cy="17156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40000"/>
            <a:lumOff val="60000"/>
          </a:schemeClr>
        </a:solidFill>
        <a:ln xmlns:a="http://schemas.openxmlformats.org/drawingml/2006/main">
          <a:solidFill>
            <a:schemeClr val="accent3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0.39008</cdr:x>
      <cdr:y>0.68216</cdr:y>
    </cdr:from>
    <cdr:to>
      <cdr:x>0.69448</cdr:x>
      <cdr:y>0.72305</cdr:y>
    </cdr:to>
    <cdr:sp macro="" textlink="">
      <cdr:nvSpPr>
        <cdr:cNvPr id="29" name="TextBox 7"/>
        <cdr:cNvSpPr txBox="1"/>
      </cdr:nvSpPr>
      <cdr:spPr>
        <a:xfrm xmlns:a="http://schemas.openxmlformats.org/drawingml/2006/main">
          <a:off x="3295650" y="3495675"/>
          <a:ext cx="2571750" cy="2095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6">
              <a:lumMod val="75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Revised SRP</a:t>
          </a:r>
          <a:r>
            <a:rPr lang="en-GB" sz="1100" b="1" baseline="0"/>
            <a:t> Appeal - </a:t>
          </a:r>
          <a:r>
            <a:rPr lang="en-GB" sz="1100" b="1"/>
            <a:t>US$312 million</a:t>
          </a:r>
        </a:p>
      </cdr:txBody>
    </cdr:sp>
  </cdr:relSizeAnchor>
  <cdr:relSizeAnchor xmlns:cdr="http://schemas.openxmlformats.org/drawingml/2006/chartDrawing">
    <cdr:from>
      <cdr:x>0.67756</cdr:x>
      <cdr:y>0.05762</cdr:y>
    </cdr:from>
    <cdr:to>
      <cdr:x>0.95378</cdr:x>
      <cdr:y>0.10409</cdr:y>
    </cdr:to>
    <cdr:sp macro="" textlink="">
      <cdr:nvSpPr>
        <cdr:cNvPr id="30" name="TextBox 7"/>
        <cdr:cNvSpPr txBox="1"/>
      </cdr:nvSpPr>
      <cdr:spPr>
        <a:xfrm xmlns:a="http://schemas.openxmlformats.org/drawingml/2006/main">
          <a:off x="5724525" y="295275"/>
          <a:ext cx="2333625" cy="238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6">
              <a:lumMod val="75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GB" sz="1100" b="1"/>
            <a:t>Revised SRP</a:t>
          </a:r>
          <a:r>
            <a:rPr lang="en-GB" sz="1100" b="1" baseline="0"/>
            <a:t> Appeal  - </a:t>
          </a:r>
          <a:r>
            <a:rPr lang="en-GB" sz="1100" b="1"/>
            <a:t>US$2.2 billion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GHA/Phase%20II/Products/Reports/GHA-Report/2014/Charts-Diane/Full-report/5.%20How%20does%20it%20get%20there/5.1b%20First%20level%20recipients%20of%20international%20humanitarian%20assistance,%202008-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</sheetNames>
    <sheetDataSet>
      <sheetData sheetId="0">
        <row r="5">
          <cell r="F5">
            <v>2012</v>
          </cell>
        </row>
        <row r="6">
          <cell r="A6" t="str">
            <v>Public sector</v>
          </cell>
          <cell r="F6">
            <v>0.83268904500000007</v>
          </cell>
        </row>
        <row r="7">
          <cell r="A7" t="str">
            <v xml:space="preserve">NGOs </v>
          </cell>
          <cell r="F7">
            <v>2.3415554340311684</v>
          </cell>
        </row>
        <row r="8">
          <cell r="A8" t="str">
            <v>Red Cross</v>
          </cell>
          <cell r="F8">
            <v>1.1645387489688317</v>
          </cell>
        </row>
        <row r="9">
          <cell r="A9" t="str">
            <v>Multilateral organisations</v>
          </cell>
          <cell r="F9">
            <v>7.4304097593964036</v>
          </cell>
        </row>
        <row r="10">
          <cell r="A10" t="str">
            <v>Other</v>
          </cell>
          <cell r="F10">
            <v>0.36869557999999997</v>
          </cell>
        </row>
      </sheetData>
    </sheetDataSet>
  </externalBook>
</externalLink>
</file>

<file path=xl/theme/theme1.xml><?xml version="1.0" encoding="utf-8"?>
<a:theme xmlns:a="http://schemas.openxmlformats.org/drawingml/2006/main" name="GHA colour theme">
  <a:themeElements>
    <a:clrScheme name="GHA colour them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9DD16"/>
      </a:accent1>
      <a:accent2>
        <a:srgbClr val="56C9C1"/>
      </a:accent2>
      <a:accent3>
        <a:srgbClr val="F99B0C"/>
      </a:accent3>
      <a:accent4>
        <a:srgbClr val="61C994"/>
      </a:accent4>
      <a:accent5>
        <a:srgbClr val="A169DE"/>
      </a:accent5>
      <a:accent6>
        <a:srgbClr val="A6F2EB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O107"/>
  <sheetViews>
    <sheetView tabSelected="1" topLeftCell="A20" workbookViewId="0">
      <selection activeCell="C16" sqref="C16"/>
    </sheetView>
  </sheetViews>
  <sheetFormatPr defaultRowHeight="12.75"/>
  <cols>
    <col min="1" max="1" width="23.28515625" customWidth="1"/>
    <col min="2" max="2" width="15" bestFit="1" customWidth="1"/>
    <col min="3" max="3" width="11.140625" bestFit="1" customWidth="1"/>
    <col min="4" max="4" width="11.28515625" bestFit="1" customWidth="1"/>
    <col min="5" max="7" width="12.28515625" bestFit="1" customWidth="1"/>
    <col min="8" max="14" width="15" bestFit="1" customWidth="1"/>
    <col min="15" max="15" width="14" bestFit="1" customWidth="1"/>
  </cols>
  <sheetData>
    <row r="1" spans="1:15">
      <c r="A1" s="20" t="s">
        <v>0</v>
      </c>
      <c r="B1" s="21"/>
      <c r="C1" s="21"/>
      <c r="D1" s="21"/>
      <c r="E1" s="21"/>
      <c r="F1" s="21"/>
      <c r="G1" s="21"/>
      <c r="H1" s="21"/>
    </row>
    <row r="2" spans="1:15">
      <c r="A2" s="20" t="s">
        <v>1</v>
      </c>
      <c r="B2" s="21"/>
      <c r="C2" s="21"/>
      <c r="D2" s="21"/>
      <c r="E2" s="21"/>
      <c r="F2" s="21"/>
      <c r="G2" s="21"/>
      <c r="H2" s="21"/>
    </row>
    <row r="3" spans="1:15">
      <c r="B3">
        <v>1000000</v>
      </c>
    </row>
    <row r="4" spans="1:15">
      <c r="B4" s="11">
        <v>41640</v>
      </c>
      <c r="C4" s="11">
        <v>41671</v>
      </c>
      <c r="D4" s="11">
        <v>41699</v>
      </c>
      <c r="E4" s="11">
        <v>41730</v>
      </c>
      <c r="F4" s="11">
        <v>41760</v>
      </c>
      <c r="G4" s="11">
        <v>41791</v>
      </c>
      <c r="H4" s="11">
        <v>41821</v>
      </c>
      <c r="I4" s="11">
        <v>41852</v>
      </c>
      <c r="J4" s="11">
        <v>41883</v>
      </c>
      <c r="K4" s="11">
        <v>41913</v>
      </c>
      <c r="L4" s="11">
        <v>41944</v>
      </c>
      <c r="M4" s="11">
        <v>41974</v>
      </c>
      <c r="N4" s="11">
        <v>42005</v>
      </c>
      <c r="O4" s="3" t="s">
        <v>5</v>
      </c>
    </row>
    <row r="5" spans="1:15">
      <c r="A5" t="s">
        <v>18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6">
        <v>500000000</v>
      </c>
      <c r="I5" s="16">
        <v>500000000</v>
      </c>
      <c r="J5" s="16">
        <v>500000000</v>
      </c>
      <c r="K5" s="16">
        <v>500000000</v>
      </c>
      <c r="L5" s="16">
        <v>500000000</v>
      </c>
      <c r="M5" s="16">
        <v>500000000</v>
      </c>
      <c r="N5" s="16">
        <v>500000000</v>
      </c>
      <c r="O5" s="3"/>
    </row>
    <row r="6" spans="1:15">
      <c r="A6" t="s">
        <v>13</v>
      </c>
      <c r="B6" s="17">
        <f t="shared" ref="B6:H6" si="0">B7-B5</f>
        <v>250000</v>
      </c>
      <c r="C6" s="17">
        <f t="shared" si="0"/>
        <v>7042895</v>
      </c>
      <c r="D6" s="17">
        <f t="shared" si="0"/>
        <v>10842255</v>
      </c>
      <c r="E6" s="17">
        <f t="shared" si="0"/>
        <v>11556069</v>
      </c>
      <c r="F6" s="17">
        <f t="shared" si="0"/>
        <v>12056069</v>
      </c>
      <c r="G6" s="17">
        <f t="shared" si="0"/>
        <v>38817109</v>
      </c>
      <c r="H6" s="16">
        <f t="shared" si="0"/>
        <v>66945336</v>
      </c>
      <c r="I6" s="16">
        <f t="shared" ref="I6:N6" si="1">I7-I5</f>
        <v>85109792</v>
      </c>
      <c r="J6" s="16">
        <f t="shared" si="1"/>
        <v>147599505</v>
      </c>
      <c r="K6" s="16">
        <f t="shared" si="1"/>
        <v>198521692</v>
      </c>
      <c r="L6" s="16">
        <f t="shared" si="1"/>
        <v>234268468</v>
      </c>
      <c r="M6" s="16">
        <f t="shared" si="1"/>
        <v>287998558</v>
      </c>
      <c r="N6" s="16">
        <f t="shared" si="1"/>
        <v>287998558</v>
      </c>
      <c r="O6" s="3"/>
    </row>
    <row r="7" spans="1:15">
      <c r="A7" s="3" t="s">
        <v>12</v>
      </c>
      <c r="B7" s="5">
        <f>E26</f>
        <v>250000</v>
      </c>
      <c r="C7" s="5">
        <f>B7+E27</f>
        <v>7042895</v>
      </c>
      <c r="D7" s="5">
        <f>C7+E28</f>
        <v>10842255</v>
      </c>
      <c r="E7" s="5">
        <f>D7+E29</f>
        <v>11556069</v>
      </c>
      <c r="F7" s="5">
        <f>E7+E30</f>
        <v>12056069</v>
      </c>
      <c r="G7" s="5">
        <f>F7+E31</f>
        <v>38817109</v>
      </c>
      <c r="H7" s="5">
        <f>G7+E32</f>
        <v>566945336</v>
      </c>
      <c r="I7" s="5">
        <f>H7+E33</f>
        <v>585109792</v>
      </c>
      <c r="J7" s="5">
        <f>I7+E34</f>
        <v>647599505</v>
      </c>
      <c r="K7" s="5">
        <f>J7+E35</f>
        <v>698521692</v>
      </c>
      <c r="L7" s="5">
        <f>K7+E36</f>
        <v>734268468</v>
      </c>
      <c r="M7" s="5">
        <f>L7+E37</f>
        <v>787998558</v>
      </c>
      <c r="N7" s="5">
        <f>M7+E38</f>
        <v>787998558</v>
      </c>
      <c r="O7" s="5">
        <f>E39</f>
        <v>787998558</v>
      </c>
    </row>
    <row r="8" spans="1:15">
      <c r="A8" s="3" t="s">
        <v>8</v>
      </c>
      <c r="B8" s="10">
        <v>103742377</v>
      </c>
      <c r="C8" s="10">
        <v>103742377</v>
      </c>
      <c r="D8" s="10">
        <v>103742377</v>
      </c>
      <c r="E8" s="10">
        <v>103742377</v>
      </c>
      <c r="F8" s="10">
        <v>312096753</v>
      </c>
      <c r="G8" s="10">
        <v>312096753</v>
      </c>
      <c r="H8" s="10">
        <v>312096753</v>
      </c>
      <c r="I8" s="10">
        <v>312096753</v>
      </c>
      <c r="J8" s="10">
        <v>312096753</v>
      </c>
      <c r="K8" s="10">
        <v>2200000000</v>
      </c>
      <c r="L8" s="10">
        <v>2200000000</v>
      </c>
      <c r="M8" s="10">
        <v>2200000000</v>
      </c>
      <c r="N8" s="10">
        <v>2200000000</v>
      </c>
      <c r="O8" s="10">
        <v>2200000000</v>
      </c>
    </row>
    <row r="9" spans="1:15">
      <c r="A9" s="3" t="s">
        <v>9</v>
      </c>
      <c r="B9" s="10">
        <v>103742377</v>
      </c>
      <c r="C9" s="10">
        <v>103742377</v>
      </c>
      <c r="D9" s="10">
        <v>103742377</v>
      </c>
      <c r="E9" s="10">
        <v>103742377</v>
      </c>
      <c r="F9" s="10">
        <v>312096753</v>
      </c>
      <c r="G9" s="10">
        <v>312096753</v>
      </c>
      <c r="H9" s="10">
        <v>312096753</v>
      </c>
      <c r="I9" s="10">
        <v>312096753</v>
      </c>
      <c r="J9" s="10">
        <v>312096753</v>
      </c>
      <c r="K9" s="10">
        <v>1200000000</v>
      </c>
      <c r="L9" s="10">
        <v>1200000000</v>
      </c>
      <c r="M9" s="10">
        <v>1200000000</v>
      </c>
      <c r="N9" s="10">
        <v>1000000000</v>
      </c>
      <c r="O9" s="10">
        <v>2200000000</v>
      </c>
    </row>
    <row r="10" spans="1:15">
      <c r="A10" s="3" t="s">
        <v>2</v>
      </c>
      <c r="B10" s="5">
        <f>B8-B7</f>
        <v>103492377</v>
      </c>
      <c r="C10" s="5">
        <f t="shared" ref="C10:O10" si="2">C8-C7</f>
        <v>96699482</v>
      </c>
      <c r="D10" s="5">
        <f t="shared" si="2"/>
        <v>92900122</v>
      </c>
      <c r="E10" s="5">
        <f t="shared" si="2"/>
        <v>92186308</v>
      </c>
      <c r="F10" s="5">
        <f t="shared" si="2"/>
        <v>300040684</v>
      </c>
      <c r="G10" s="5">
        <f t="shared" si="2"/>
        <v>273279644</v>
      </c>
      <c r="H10" s="5">
        <f t="shared" si="2"/>
        <v>-254848583</v>
      </c>
      <c r="I10" s="5">
        <f t="shared" si="2"/>
        <v>-273013039</v>
      </c>
      <c r="J10" s="5">
        <f t="shared" si="2"/>
        <v>-335502752</v>
      </c>
      <c r="K10" s="5">
        <f t="shared" si="2"/>
        <v>1501478308</v>
      </c>
      <c r="L10" s="5">
        <f t="shared" si="2"/>
        <v>1465731532</v>
      </c>
      <c r="M10" s="5">
        <f t="shared" si="2"/>
        <v>1412001442</v>
      </c>
      <c r="N10" s="5">
        <f t="shared" si="2"/>
        <v>1412001442</v>
      </c>
      <c r="O10" s="5">
        <f t="shared" si="2"/>
        <v>1412001442</v>
      </c>
    </row>
    <row r="11" spans="1:15">
      <c r="A11" s="3" t="s">
        <v>11</v>
      </c>
      <c r="B11" s="6">
        <f>B7/B8</f>
        <v>2.4098156146933089E-3</v>
      </c>
      <c r="C11" s="6">
        <f t="shared" ref="C11:O11" si="3">C7/C8</f>
        <v>6.7888313374581732E-2</v>
      </c>
      <c r="D11" s="6">
        <f t="shared" si="3"/>
        <v>0.1045113415899464</v>
      </c>
      <c r="E11" s="6">
        <f t="shared" si="3"/>
        <v>0.11139198208269317</v>
      </c>
      <c r="F11" s="6">
        <f t="shared" si="3"/>
        <v>3.8629267636116675E-2</v>
      </c>
      <c r="G11" s="6">
        <f t="shared" si="3"/>
        <v>0.12437524141752285</v>
      </c>
      <c r="H11" s="6">
        <f t="shared" si="3"/>
        <v>1.8165691586031976</v>
      </c>
      <c r="I11" s="6">
        <f t="shared" si="3"/>
        <v>1.8747705202815743</v>
      </c>
      <c r="J11" s="6">
        <f t="shared" si="3"/>
        <v>2.0749959708808632</v>
      </c>
      <c r="K11" s="6">
        <f t="shared" si="3"/>
        <v>0.31750985999999998</v>
      </c>
      <c r="L11" s="6">
        <f t="shared" si="3"/>
        <v>0.33375839454545453</v>
      </c>
      <c r="M11" s="6">
        <f t="shared" si="3"/>
        <v>0.35818116272727274</v>
      </c>
      <c r="N11" s="6">
        <f t="shared" si="3"/>
        <v>0.35818116272727274</v>
      </c>
      <c r="O11" s="6">
        <f t="shared" si="3"/>
        <v>0.35818116272727274</v>
      </c>
    </row>
    <row r="12" spans="1:15">
      <c r="A12" s="3" t="s">
        <v>10</v>
      </c>
      <c r="B12" s="6">
        <f>B7/B9</f>
        <v>2.4098156146933089E-3</v>
      </c>
      <c r="C12" s="6">
        <f t="shared" ref="C12:O12" si="4">C7/C9</f>
        <v>6.7888313374581732E-2</v>
      </c>
      <c r="D12" s="6">
        <f t="shared" si="4"/>
        <v>0.1045113415899464</v>
      </c>
      <c r="E12" s="6">
        <f t="shared" si="4"/>
        <v>0.11139198208269317</v>
      </c>
      <c r="F12" s="6">
        <f t="shared" si="4"/>
        <v>3.8629267636116675E-2</v>
      </c>
      <c r="G12" s="6">
        <f t="shared" si="4"/>
        <v>0.12437524141752285</v>
      </c>
      <c r="H12" s="6">
        <f t="shared" si="4"/>
        <v>1.8165691586031976</v>
      </c>
      <c r="I12" s="6">
        <f t="shared" si="4"/>
        <v>1.8747705202815743</v>
      </c>
      <c r="J12" s="6">
        <f t="shared" si="4"/>
        <v>2.0749959708808632</v>
      </c>
      <c r="K12" s="6">
        <f t="shared" si="4"/>
        <v>0.58210141000000004</v>
      </c>
      <c r="L12" s="6">
        <f t="shared" si="4"/>
        <v>0.61189039000000001</v>
      </c>
      <c r="M12" s="6">
        <f t="shared" si="4"/>
        <v>0.656665465</v>
      </c>
      <c r="N12" s="6">
        <f t="shared" si="4"/>
        <v>0.78799855799999996</v>
      </c>
      <c r="O12" s="6">
        <f t="shared" si="4"/>
        <v>0.35818116272727274</v>
      </c>
    </row>
    <row r="13" spans="1:15">
      <c r="A13" s="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>
      <c r="A14" s="3" t="s">
        <v>6</v>
      </c>
    </row>
    <row r="15" spans="1:15">
      <c r="A15" s="3"/>
      <c r="B15" s="11">
        <v>41640</v>
      </c>
      <c r="C15" s="11">
        <v>41671</v>
      </c>
      <c r="D15" s="11">
        <v>41699</v>
      </c>
      <c r="E15" s="11">
        <v>41730</v>
      </c>
      <c r="F15" s="11">
        <v>41760</v>
      </c>
      <c r="G15" s="11">
        <v>41791</v>
      </c>
      <c r="H15" s="11">
        <v>41821</v>
      </c>
      <c r="I15" s="11">
        <v>41852</v>
      </c>
      <c r="J15" s="11">
        <v>41883</v>
      </c>
      <c r="K15" s="11">
        <v>41913</v>
      </c>
      <c r="L15" s="11">
        <v>41944</v>
      </c>
      <c r="M15" s="11">
        <v>41974</v>
      </c>
      <c r="N15" s="11">
        <v>42005</v>
      </c>
      <c r="O15" s="3" t="s">
        <v>5</v>
      </c>
    </row>
    <row r="16" spans="1:15">
      <c r="A16" t="s">
        <v>17</v>
      </c>
      <c r="B16" s="15">
        <f t="shared" ref="B16:H16" si="5">B5/$B$3</f>
        <v>0</v>
      </c>
      <c r="C16" s="15">
        <f t="shared" si="5"/>
        <v>0</v>
      </c>
      <c r="D16" s="15">
        <f t="shared" si="5"/>
        <v>0</v>
      </c>
      <c r="E16" s="15">
        <f t="shared" si="5"/>
        <v>0</v>
      </c>
      <c r="F16" s="15">
        <f t="shared" si="5"/>
        <v>0</v>
      </c>
      <c r="G16" s="15">
        <f t="shared" si="5"/>
        <v>0</v>
      </c>
      <c r="H16" s="15">
        <f t="shared" si="5"/>
        <v>500</v>
      </c>
      <c r="I16" s="15">
        <f t="shared" ref="I16:N16" si="6">I5/$B$3</f>
        <v>500</v>
      </c>
      <c r="J16" s="15">
        <f t="shared" si="6"/>
        <v>500</v>
      </c>
      <c r="K16" s="15">
        <f t="shared" si="6"/>
        <v>500</v>
      </c>
      <c r="L16" s="15">
        <f t="shared" si="6"/>
        <v>500</v>
      </c>
      <c r="M16" s="15">
        <f t="shared" si="6"/>
        <v>500</v>
      </c>
      <c r="N16" s="15">
        <f t="shared" si="6"/>
        <v>500</v>
      </c>
      <c r="O16" s="3"/>
    </row>
    <row r="17" spans="1:15">
      <c r="A17" t="s">
        <v>16</v>
      </c>
      <c r="B17" s="18">
        <f>B6/$B$3</f>
        <v>0.25</v>
      </c>
      <c r="C17" s="18">
        <f t="shared" ref="C17:N17" si="7">C6/$B$3</f>
        <v>7.0428949999999997</v>
      </c>
      <c r="D17" s="18">
        <f t="shared" si="7"/>
        <v>10.842255</v>
      </c>
      <c r="E17" s="18">
        <f t="shared" si="7"/>
        <v>11.556069000000001</v>
      </c>
      <c r="F17" s="18">
        <f t="shared" si="7"/>
        <v>12.056069000000001</v>
      </c>
      <c r="G17" s="18">
        <f t="shared" si="7"/>
        <v>38.817109000000002</v>
      </c>
      <c r="H17" s="18">
        <f t="shared" si="7"/>
        <v>66.945335999999998</v>
      </c>
      <c r="I17" s="18">
        <f t="shared" si="7"/>
        <v>85.109791999999999</v>
      </c>
      <c r="J17" s="18">
        <f t="shared" si="7"/>
        <v>147.59950499999999</v>
      </c>
      <c r="K17" s="18">
        <f t="shared" si="7"/>
        <v>198.521692</v>
      </c>
      <c r="L17" s="18">
        <f t="shared" si="7"/>
        <v>234.26846800000001</v>
      </c>
      <c r="M17" s="18">
        <f t="shared" si="7"/>
        <v>287.998558</v>
      </c>
      <c r="N17" s="18">
        <f t="shared" si="7"/>
        <v>287.998558</v>
      </c>
      <c r="O17" s="3"/>
    </row>
    <row r="18" spans="1:15">
      <c r="A18" s="3" t="s">
        <v>12</v>
      </c>
      <c r="B18" s="4">
        <f>B7/$B$3</f>
        <v>0.25</v>
      </c>
      <c r="C18" s="4">
        <f t="shared" ref="C18:O18" si="8">C7/$B$3</f>
        <v>7.0428949999999997</v>
      </c>
      <c r="D18" s="4">
        <f t="shared" si="8"/>
        <v>10.842255</v>
      </c>
      <c r="E18" s="4">
        <f t="shared" si="8"/>
        <v>11.556069000000001</v>
      </c>
      <c r="F18" s="4">
        <f t="shared" si="8"/>
        <v>12.056069000000001</v>
      </c>
      <c r="G18" s="4">
        <f t="shared" si="8"/>
        <v>38.817109000000002</v>
      </c>
      <c r="H18" s="4">
        <f t="shared" si="8"/>
        <v>566.945336</v>
      </c>
      <c r="I18" s="4">
        <f t="shared" si="8"/>
        <v>585.10979199999997</v>
      </c>
      <c r="J18" s="4">
        <f t="shared" si="8"/>
        <v>647.59950500000002</v>
      </c>
      <c r="K18" s="4">
        <f t="shared" si="8"/>
        <v>698.52169200000003</v>
      </c>
      <c r="L18" s="4">
        <f t="shared" si="8"/>
        <v>734.26846799999998</v>
      </c>
      <c r="M18" s="4">
        <f t="shared" si="8"/>
        <v>787.998558</v>
      </c>
      <c r="N18" s="4">
        <f t="shared" si="8"/>
        <v>787.998558</v>
      </c>
      <c r="O18" s="4">
        <f t="shared" si="8"/>
        <v>787.998558</v>
      </c>
    </row>
    <row r="19" spans="1:15">
      <c r="A19" s="3" t="s">
        <v>3</v>
      </c>
      <c r="B19" s="4">
        <f>B8/$B$3</f>
        <v>103.742377</v>
      </c>
      <c r="C19" s="4">
        <f t="shared" ref="C19:O19" si="9">C8/$B$3</f>
        <v>103.742377</v>
      </c>
      <c r="D19" s="4">
        <f t="shared" si="9"/>
        <v>103.742377</v>
      </c>
      <c r="E19" s="4">
        <f t="shared" si="9"/>
        <v>103.742377</v>
      </c>
      <c r="F19" s="4">
        <f t="shared" si="9"/>
        <v>312.09675299999998</v>
      </c>
      <c r="G19" s="4">
        <f t="shared" si="9"/>
        <v>312.09675299999998</v>
      </c>
      <c r="H19" s="4">
        <f t="shared" si="9"/>
        <v>312.09675299999998</v>
      </c>
      <c r="I19" s="4">
        <f t="shared" si="9"/>
        <v>312.09675299999998</v>
      </c>
      <c r="J19" s="4">
        <f t="shared" si="9"/>
        <v>312.09675299999998</v>
      </c>
      <c r="K19" s="4">
        <f t="shared" si="9"/>
        <v>2200</v>
      </c>
      <c r="L19" s="4">
        <f t="shared" si="9"/>
        <v>2200</v>
      </c>
      <c r="M19" s="4">
        <f t="shared" si="9"/>
        <v>2200</v>
      </c>
      <c r="N19" s="4">
        <f t="shared" si="9"/>
        <v>2200</v>
      </c>
      <c r="O19" s="4">
        <f t="shared" si="9"/>
        <v>2200</v>
      </c>
    </row>
    <row r="20" spans="1:15">
      <c r="A20" s="3" t="s">
        <v>2</v>
      </c>
      <c r="B20" s="5">
        <f>B10/$B$3</f>
        <v>103.492377</v>
      </c>
      <c r="C20" s="5">
        <f t="shared" ref="C20:O20" si="10">C10/$B$3</f>
        <v>96.699482000000003</v>
      </c>
      <c r="D20" s="5">
        <f t="shared" si="10"/>
        <v>92.900121999999996</v>
      </c>
      <c r="E20" s="5">
        <f t="shared" si="10"/>
        <v>92.186307999999997</v>
      </c>
      <c r="F20" s="5">
        <f t="shared" si="10"/>
        <v>300.040684</v>
      </c>
      <c r="G20" s="5">
        <f t="shared" si="10"/>
        <v>273.27964400000002</v>
      </c>
      <c r="H20" s="5">
        <f t="shared" si="10"/>
        <v>-254.84858299999999</v>
      </c>
      <c r="I20" s="5">
        <f t="shared" si="10"/>
        <v>-273.01303899999999</v>
      </c>
      <c r="J20" s="5">
        <f t="shared" si="10"/>
        <v>-335.50275199999999</v>
      </c>
      <c r="K20" s="5">
        <f t="shared" si="10"/>
        <v>1501.478308</v>
      </c>
      <c r="L20" s="5">
        <f t="shared" si="10"/>
        <v>1465.731532</v>
      </c>
      <c r="M20" s="5">
        <f t="shared" si="10"/>
        <v>1412.001442</v>
      </c>
      <c r="N20" s="5">
        <f t="shared" si="10"/>
        <v>1412.001442</v>
      </c>
      <c r="O20" s="5">
        <f t="shared" si="10"/>
        <v>1412.001442</v>
      </c>
    </row>
    <row r="21" spans="1:15">
      <c r="A21" s="3" t="s">
        <v>4</v>
      </c>
      <c r="B21" s="6">
        <f>B18/B19</f>
        <v>2.4098156146933089E-3</v>
      </c>
      <c r="C21" s="6">
        <f t="shared" ref="C21:O21" si="11">C18/C19</f>
        <v>6.7888313374581719E-2</v>
      </c>
      <c r="D21" s="6">
        <f t="shared" si="11"/>
        <v>0.1045113415899464</v>
      </c>
      <c r="E21" s="6">
        <f t="shared" si="11"/>
        <v>0.11139198208269317</v>
      </c>
      <c r="F21" s="6">
        <f t="shared" si="11"/>
        <v>3.8629267636116682E-2</v>
      </c>
      <c r="G21" s="6">
        <f t="shared" si="11"/>
        <v>0.12437524141752287</v>
      </c>
      <c r="H21" s="6">
        <f t="shared" si="11"/>
        <v>1.8165691586031978</v>
      </c>
      <c r="I21" s="6">
        <f t="shared" si="11"/>
        <v>1.8747705202815743</v>
      </c>
      <c r="J21" s="6">
        <f t="shared" si="11"/>
        <v>2.0749959708808636</v>
      </c>
      <c r="K21" s="6">
        <f t="shared" si="11"/>
        <v>0.31750986000000003</v>
      </c>
      <c r="L21" s="6">
        <f t="shared" si="11"/>
        <v>0.33375839454545453</v>
      </c>
      <c r="M21" s="6">
        <f t="shared" si="11"/>
        <v>0.35818116272727274</v>
      </c>
      <c r="N21" s="6">
        <f t="shared" si="11"/>
        <v>0.35818116272727274</v>
      </c>
      <c r="O21" s="6">
        <f t="shared" si="11"/>
        <v>0.35818116272727274</v>
      </c>
    </row>
    <row r="22" spans="1:15">
      <c r="A22" s="3" t="s">
        <v>7</v>
      </c>
      <c r="B22" s="12">
        <v>501054</v>
      </c>
      <c r="C22" s="12">
        <v>501054</v>
      </c>
      <c r="D22" s="12">
        <v>501054</v>
      </c>
      <c r="E22" s="12">
        <v>501054</v>
      </c>
      <c r="F22" s="12">
        <v>501054</v>
      </c>
      <c r="G22" s="13">
        <v>997044</v>
      </c>
      <c r="H22" s="13">
        <v>997044</v>
      </c>
      <c r="I22" s="13">
        <v>1852788</v>
      </c>
      <c r="J22" s="14">
        <v>2123340</v>
      </c>
      <c r="K22" s="14">
        <v>2123340</v>
      </c>
      <c r="L22" s="14">
        <v>2123340</v>
      </c>
      <c r="M22" s="14">
        <v>2123340</v>
      </c>
      <c r="N22" s="6"/>
      <c r="O22" s="6"/>
    </row>
    <row r="23" spans="1:15">
      <c r="A23" s="3"/>
      <c r="B23" s="12"/>
      <c r="C23" s="12"/>
      <c r="D23" s="12"/>
      <c r="E23" s="12"/>
      <c r="F23" s="12"/>
      <c r="G23" s="13"/>
      <c r="H23" s="13"/>
      <c r="I23" s="13"/>
      <c r="J23" s="14"/>
      <c r="K23" s="14"/>
      <c r="L23" s="14"/>
      <c r="M23" s="14"/>
      <c r="N23" s="6"/>
      <c r="O23" s="6"/>
    </row>
    <row r="24" spans="1:15">
      <c r="A24" s="3"/>
      <c r="B24" s="12"/>
      <c r="C24" s="12"/>
      <c r="D24" s="12"/>
      <c r="E24" s="12"/>
      <c r="F24" s="12">
        <v>500000000</v>
      </c>
      <c r="G24" s="13"/>
      <c r="H24" s="13"/>
      <c r="I24" s="13"/>
      <c r="J24" s="14"/>
      <c r="K24" s="14"/>
      <c r="L24" s="14"/>
      <c r="M24" s="14"/>
      <c r="N24" s="6"/>
      <c r="O24" s="6"/>
    </row>
    <row r="25" spans="1:15">
      <c r="F25" t="s">
        <v>14</v>
      </c>
      <c r="G25" t="s">
        <v>15</v>
      </c>
    </row>
    <row r="26" spans="1:15">
      <c r="A26" s="8">
        <v>41654</v>
      </c>
      <c r="B26" s="1">
        <v>250000</v>
      </c>
      <c r="D26" s="7">
        <v>41640</v>
      </c>
      <c r="E26" s="5">
        <f>B26</f>
        <v>250000</v>
      </c>
      <c r="F26" s="19">
        <f t="shared" ref="F26:F31" si="12">(E26)/1000000</f>
        <v>0.25</v>
      </c>
      <c r="G26" s="19">
        <v>0</v>
      </c>
    </row>
    <row r="27" spans="1:15">
      <c r="A27" s="9">
        <v>41680</v>
      </c>
      <c r="B27" s="2">
        <v>999915</v>
      </c>
      <c r="D27" s="7">
        <v>41671</v>
      </c>
      <c r="E27" s="5">
        <f>SUM(B27:B30)</f>
        <v>6792895</v>
      </c>
      <c r="F27" s="19">
        <f t="shared" si="12"/>
        <v>6.7928949999999997</v>
      </c>
      <c r="G27" s="19">
        <v>0</v>
      </c>
    </row>
    <row r="28" spans="1:15">
      <c r="A28" s="9">
        <v>41681</v>
      </c>
      <c r="B28" s="2">
        <v>1999996</v>
      </c>
      <c r="D28" s="7">
        <v>41699</v>
      </c>
      <c r="E28" s="5">
        <f>SUM(B31:B32)</f>
        <v>3799360</v>
      </c>
      <c r="F28" s="19">
        <f t="shared" si="12"/>
        <v>3.7993600000000001</v>
      </c>
      <c r="G28" s="19">
        <v>0</v>
      </c>
    </row>
    <row r="29" spans="1:15">
      <c r="A29" s="9">
        <v>41683</v>
      </c>
      <c r="B29" s="2">
        <v>3673219</v>
      </c>
      <c r="D29" s="7">
        <v>41730</v>
      </c>
      <c r="E29" s="5">
        <f>SUM(B33:B34)</f>
        <v>713814</v>
      </c>
      <c r="F29" s="19">
        <f t="shared" si="12"/>
        <v>0.71381399999999995</v>
      </c>
      <c r="G29" s="19">
        <v>0</v>
      </c>
    </row>
    <row r="30" spans="1:15">
      <c r="A30" s="9">
        <v>41698</v>
      </c>
      <c r="B30" s="2">
        <v>119765</v>
      </c>
      <c r="D30" s="7">
        <v>41760</v>
      </c>
      <c r="E30" s="5">
        <f>SUM(B35)</f>
        <v>500000</v>
      </c>
      <c r="F30" s="19">
        <f t="shared" si="12"/>
        <v>0.5</v>
      </c>
      <c r="G30" s="19">
        <v>0</v>
      </c>
    </row>
    <row r="31" spans="1:15">
      <c r="A31" s="9">
        <v>41713</v>
      </c>
      <c r="B31" s="2">
        <v>2004028</v>
      </c>
      <c r="D31" s="7">
        <v>41791</v>
      </c>
      <c r="E31" s="5">
        <f>SUM(B36:B47)</f>
        <v>26761040</v>
      </c>
      <c r="F31" s="19">
        <f t="shared" si="12"/>
        <v>26.761040000000001</v>
      </c>
      <c r="G31" s="19">
        <v>0</v>
      </c>
    </row>
    <row r="32" spans="1:15">
      <c r="A32" s="9">
        <v>41717</v>
      </c>
      <c r="B32" s="2">
        <v>1795332</v>
      </c>
      <c r="D32" s="7">
        <v>41821</v>
      </c>
      <c r="E32" s="5">
        <f>SUM(B48:B57)</f>
        <v>528128227</v>
      </c>
      <c r="F32" s="19">
        <f>(E32-$F$24)/1000000</f>
        <v>28.128226999999999</v>
      </c>
      <c r="G32" s="19">
        <v>500</v>
      </c>
    </row>
    <row r="33" spans="1:7">
      <c r="A33" s="9">
        <v>41746</v>
      </c>
      <c r="B33" s="2">
        <v>308166</v>
      </c>
      <c r="D33" s="7">
        <v>41852</v>
      </c>
      <c r="E33" s="5">
        <f>SUM(B58:B64)</f>
        <v>18164456</v>
      </c>
      <c r="F33" s="19">
        <f>(E33)/1000000</f>
        <v>18.164456000000001</v>
      </c>
      <c r="G33" s="19">
        <v>0</v>
      </c>
    </row>
    <row r="34" spans="1:7">
      <c r="A34" s="9">
        <v>41759</v>
      </c>
      <c r="B34" s="2">
        <v>405648</v>
      </c>
      <c r="D34" s="7">
        <v>41883</v>
      </c>
      <c r="E34" s="5">
        <f>SUM(B65:B78)</f>
        <v>62489713</v>
      </c>
      <c r="F34" s="19">
        <f>(E34)/1000000</f>
        <v>62.489713000000002</v>
      </c>
      <c r="G34" s="19">
        <v>0</v>
      </c>
    </row>
    <row r="35" spans="1:7">
      <c r="A35" s="9">
        <v>41772</v>
      </c>
      <c r="B35" s="2">
        <v>500000</v>
      </c>
      <c r="D35" s="7">
        <v>41913</v>
      </c>
      <c r="E35" s="5">
        <f>SUM(B79:B92)</f>
        <v>50922187</v>
      </c>
      <c r="F35" s="19">
        <f>(E35)/1000000</f>
        <v>50.922187000000001</v>
      </c>
      <c r="G35" s="19">
        <v>0</v>
      </c>
    </row>
    <row r="36" spans="1:7">
      <c r="A36" s="9">
        <v>41791</v>
      </c>
      <c r="B36" s="2">
        <v>1586860</v>
      </c>
      <c r="D36" s="7">
        <v>41944</v>
      </c>
      <c r="E36" s="5">
        <f>SUM(B93:B101)</f>
        <v>35746776</v>
      </c>
      <c r="F36" s="19">
        <f>(E36)/1000000</f>
        <v>35.746775999999997</v>
      </c>
      <c r="G36" s="19">
        <v>0</v>
      </c>
    </row>
    <row r="37" spans="1:7">
      <c r="A37" s="9">
        <v>41792</v>
      </c>
      <c r="B37" s="2">
        <v>4140000</v>
      </c>
      <c r="D37" s="7">
        <v>41974</v>
      </c>
      <c r="E37" s="5">
        <f>SUM(B102:B107)</f>
        <v>53730090</v>
      </c>
      <c r="F37" s="19">
        <f>(E37)/1000000</f>
        <v>53.730089999999997</v>
      </c>
      <c r="G37" s="19">
        <v>0</v>
      </c>
    </row>
    <row r="38" spans="1:7">
      <c r="A38" s="9">
        <v>41802</v>
      </c>
      <c r="B38" s="2">
        <v>167224</v>
      </c>
      <c r="D38" s="7">
        <v>42005</v>
      </c>
      <c r="E38">
        <v>0</v>
      </c>
      <c r="F38" s="19">
        <v>0</v>
      </c>
      <c r="G38" s="19">
        <v>0</v>
      </c>
    </row>
    <row r="39" spans="1:7">
      <c r="A39" s="9">
        <v>41807</v>
      </c>
      <c r="B39" s="2">
        <v>3643650</v>
      </c>
      <c r="E39" s="5">
        <f>SUM(E26:E38)</f>
        <v>787998558</v>
      </c>
    </row>
    <row r="40" spans="1:7">
      <c r="A40" s="9">
        <v>41808</v>
      </c>
      <c r="B40" s="2">
        <v>422654</v>
      </c>
      <c r="F40">
        <v>1000000</v>
      </c>
    </row>
    <row r="41" spans="1:7">
      <c r="A41" s="9">
        <v>41809</v>
      </c>
      <c r="B41" s="2">
        <v>4816577</v>
      </c>
    </row>
    <row r="42" spans="1:7">
      <c r="A42" s="9">
        <v>41810</v>
      </c>
      <c r="B42" s="2">
        <v>5802859</v>
      </c>
    </row>
    <row r="43" spans="1:7">
      <c r="A43" s="9">
        <v>41813</v>
      </c>
      <c r="B43" s="2">
        <v>679348</v>
      </c>
    </row>
    <row r="44" spans="1:7">
      <c r="A44" s="9">
        <v>41814</v>
      </c>
      <c r="B44" s="2">
        <v>301023</v>
      </c>
    </row>
    <row r="45" spans="1:7">
      <c r="A45" s="9">
        <v>41815</v>
      </c>
      <c r="B45" s="2">
        <v>3352330</v>
      </c>
    </row>
    <row r="46" spans="1:7">
      <c r="A46" s="9">
        <v>41817</v>
      </c>
      <c r="B46" s="2">
        <v>148515</v>
      </c>
    </row>
    <row r="47" spans="1:7">
      <c r="A47" s="9">
        <v>41820</v>
      </c>
      <c r="B47" s="2">
        <v>1700000</v>
      </c>
    </row>
    <row r="48" spans="1:7">
      <c r="A48" s="9">
        <v>41821</v>
      </c>
      <c r="B48" s="2">
        <v>496576824</v>
      </c>
    </row>
    <row r="49" spans="1:2">
      <c r="A49" s="9">
        <v>41822</v>
      </c>
      <c r="B49" s="2">
        <v>564498</v>
      </c>
    </row>
    <row r="50" spans="1:2">
      <c r="A50" s="9">
        <v>41824</v>
      </c>
      <c r="B50" s="2">
        <v>9500000</v>
      </c>
    </row>
    <row r="51" spans="1:2">
      <c r="A51" s="9">
        <v>41827</v>
      </c>
      <c r="B51" s="2">
        <v>4634025</v>
      </c>
    </row>
    <row r="52" spans="1:2">
      <c r="A52" s="9">
        <v>41828</v>
      </c>
      <c r="B52" s="2">
        <v>334225</v>
      </c>
    </row>
    <row r="53" spans="1:2">
      <c r="A53" s="9">
        <v>41829</v>
      </c>
      <c r="B53" s="2">
        <v>203804</v>
      </c>
    </row>
    <row r="54" spans="1:2">
      <c r="A54" s="9">
        <v>41834</v>
      </c>
      <c r="B54" s="2">
        <v>3972935</v>
      </c>
    </row>
    <row r="55" spans="1:2">
      <c r="A55" s="9">
        <v>41836</v>
      </c>
      <c r="B55" s="2">
        <v>2812315</v>
      </c>
    </row>
    <row r="56" spans="1:2">
      <c r="A56" s="9">
        <v>41841</v>
      </c>
      <c r="B56" s="2">
        <v>698079</v>
      </c>
    </row>
    <row r="57" spans="1:2">
      <c r="A57" s="9">
        <v>41845</v>
      </c>
      <c r="B57" s="2">
        <v>8831522</v>
      </c>
    </row>
    <row r="58" spans="1:2">
      <c r="A58" s="9">
        <v>41852</v>
      </c>
      <c r="B58" s="2">
        <v>183187</v>
      </c>
    </row>
    <row r="59" spans="1:2">
      <c r="A59" s="9">
        <v>41856</v>
      </c>
      <c r="B59" s="2">
        <v>923360</v>
      </c>
    </row>
    <row r="60" spans="1:2">
      <c r="A60" s="9">
        <v>41859</v>
      </c>
      <c r="B60" s="2">
        <v>8079656</v>
      </c>
    </row>
    <row r="61" spans="1:2">
      <c r="A61" s="9">
        <v>41862</v>
      </c>
      <c r="B61" s="2">
        <v>5807142</v>
      </c>
    </row>
    <row r="62" spans="1:2">
      <c r="A62" s="9">
        <v>41864</v>
      </c>
      <c r="B62" s="2">
        <v>1804813</v>
      </c>
    </row>
    <row r="63" spans="1:2">
      <c r="A63" s="9">
        <v>41876</v>
      </c>
      <c r="B63" s="2">
        <v>290065</v>
      </c>
    </row>
    <row r="64" spans="1:2">
      <c r="A64" s="9">
        <v>41878</v>
      </c>
      <c r="B64" s="2">
        <v>1076233</v>
      </c>
    </row>
    <row r="65" spans="1:2">
      <c r="A65" s="9">
        <v>41883</v>
      </c>
      <c r="B65" s="2">
        <v>2100067</v>
      </c>
    </row>
    <row r="66" spans="1:2">
      <c r="A66" s="9">
        <v>41885</v>
      </c>
      <c r="B66" s="2">
        <v>2648925</v>
      </c>
    </row>
    <row r="67" spans="1:2">
      <c r="A67" s="9">
        <v>41886</v>
      </c>
      <c r="B67" s="2">
        <v>1061360</v>
      </c>
    </row>
    <row r="68" spans="1:2">
      <c r="A68" s="9">
        <v>41887</v>
      </c>
      <c r="B68" s="2">
        <v>5189394</v>
      </c>
    </row>
    <row r="69" spans="1:2">
      <c r="A69" s="9">
        <v>41892</v>
      </c>
      <c r="B69" s="2">
        <v>642180</v>
      </c>
    </row>
    <row r="70" spans="1:2">
      <c r="A70" s="9">
        <v>41893</v>
      </c>
      <c r="B70" s="2">
        <v>19500000</v>
      </c>
    </row>
    <row r="71" spans="1:2">
      <c r="A71" s="9">
        <v>41898</v>
      </c>
      <c r="B71" s="2">
        <v>2618043</v>
      </c>
    </row>
    <row r="72" spans="1:2">
      <c r="A72" s="9">
        <v>41900</v>
      </c>
      <c r="B72" s="2">
        <v>658762</v>
      </c>
    </row>
    <row r="73" spans="1:2">
      <c r="A73" s="9">
        <v>41901</v>
      </c>
      <c r="B73" s="2">
        <v>2142586</v>
      </c>
    </row>
    <row r="74" spans="1:2">
      <c r="A74" s="9">
        <v>41904</v>
      </c>
      <c r="B74" s="2">
        <v>5000000</v>
      </c>
    </row>
    <row r="75" spans="1:2">
      <c r="A75" s="9">
        <v>41907</v>
      </c>
      <c r="B75" s="2">
        <v>7200000</v>
      </c>
    </row>
    <row r="76" spans="1:2">
      <c r="A76" s="9">
        <v>41909</v>
      </c>
      <c r="B76" s="2">
        <v>2519700</v>
      </c>
    </row>
    <row r="77" spans="1:2">
      <c r="A77" s="9">
        <v>41911</v>
      </c>
      <c r="B77" s="2">
        <v>10108696</v>
      </c>
    </row>
    <row r="78" spans="1:2">
      <c r="A78" s="9">
        <v>41912</v>
      </c>
      <c r="B78" s="2">
        <v>1100000</v>
      </c>
    </row>
    <row r="79" spans="1:2">
      <c r="A79" s="9">
        <v>41913</v>
      </c>
      <c r="B79" s="2">
        <v>4635324</v>
      </c>
    </row>
    <row r="80" spans="1:2">
      <c r="A80" s="9">
        <v>41914</v>
      </c>
      <c r="B80" s="2">
        <v>7779364</v>
      </c>
    </row>
    <row r="81" spans="1:2">
      <c r="A81" s="9">
        <v>41915</v>
      </c>
      <c r="B81" s="2">
        <v>788531</v>
      </c>
    </row>
    <row r="82" spans="1:2">
      <c r="A82" s="9">
        <v>41916</v>
      </c>
      <c r="B82" s="2">
        <v>7168459</v>
      </c>
    </row>
    <row r="83" spans="1:2">
      <c r="A83" s="9">
        <v>41919</v>
      </c>
      <c r="B83" s="2">
        <v>3199180</v>
      </c>
    </row>
    <row r="84" spans="1:2">
      <c r="A84" s="9">
        <v>41920</v>
      </c>
      <c r="B84" s="2">
        <v>300000</v>
      </c>
    </row>
    <row r="85" spans="1:2">
      <c r="A85" s="9">
        <v>41922</v>
      </c>
      <c r="B85" s="2">
        <v>229000</v>
      </c>
    </row>
    <row r="86" spans="1:2">
      <c r="A86" s="9">
        <v>41926</v>
      </c>
      <c r="B86" s="2">
        <v>250000</v>
      </c>
    </row>
    <row r="87" spans="1:2">
      <c r="A87" s="9">
        <v>41932</v>
      </c>
      <c r="B87" s="2">
        <v>1905972</v>
      </c>
    </row>
    <row r="88" spans="1:2">
      <c r="A88" s="9">
        <v>41936</v>
      </c>
      <c r="B88" s="2">
        <v>2062863</v>
      </c>
    </row>
    <row r="89" spans="1:2">
      <c r="A89" s="9">
        <v>41939</v>
      </c>
      <c r="B89" s="2">
        <v>4478</v>
      </c>
    </row>
    <row r="90" spans="1:2">
      <c r="A90" s="9">
        <v>41940</v>
      </c>
      <c r="B90" s="2">
        <v>307487</v>
      </c>
    </row>
    <row r="91" spans="1:2">
      <c r="A91" s="9">
        <v>41941</v>
      </c>
      <c r="B91" s="2">
        <v>690512</v>
      </c>
    </row>
    <row r="92" spans="1:2">
      <c r="A92" s="9">
        <v>41942</v>
      </c>
      <c r="B92" s="2">
        <v>21601017</v>
      </c>
    </row>
    <row r="93" spans="1:2">
      <c r="A93" s="9">
        <v>41944</v>
      </c>
      <c r="B93" s="2">
        <v>4562410</v>
      </c>
    </row>
    <row r="94" spans="1:2">
      <c r="A94" s="9">
        <v>41947</v>
      </c>
      <c r="B94" s="2">
        <v>1058386</v>
      </c>
    </row>
    <row r="95" spans="1:2">
      <c r="A95" s="9">
        <v>41948</v>
      </c>
      <c r="B95" s="2">
        <v>249066</v>
      </c>
    </row>
    <row r="96" spans="1:2">
      <c r="A96" s="9">
        <v>41950</v>
      </c>
      <c r="B96" s="2">
        <v>1685241</v>
      </c>
    </row>
    <row r="97" spans="1:2">
      <c r="A97" s="9">
        <v>41961</v>
      </c>
      <c r="B97" s="2">
        <v>6305170</v>
      </c>
    </row>
    <row r="98" spans="1:2">
      <c r="A98" s="9">
        <v>41962</v>
      </c>
      <c r="B98" s="2">
        <v>200000</v>
      </c>
    </row>
    <row r="99" spans="1:2">
      <c r="A99" s="9">
        <v>41967</v>
      </c>
      <c r="B99" s="2">
        <v>6161971</v>
      </c>
    </row>
    <row r="100" spans="1:2">
      <c r="A100" s="9">
        <v>41968</v>
      </c>
      <c r="B100" s="2">
        <v>2718130</v>
      </c>
    </row>
    <row r="101" spans="1:2">
      <c r="A101" s="9">
        <v>41969</v>
      </c>
      <c r="B101" s="2">
        <v>12806402</v>
      </c>
    </row>
    <row r="102" spans="1:2">
      <c r="A102" s="9">
        <v>41982</v>
      </c>
      <c r="B102" s="2">
        <v>0</v>
      </c>
    </row>
    <row r="103" spans="1:2">
      <c r="A103" s="9">
        <v>41983</v>
      </c>
      <c r="B103" s="2">
        <v>12515645</v>
      </c>
    </row>
    <row r="104" spans="1:2">
      <c r="A104" s="9">
        <v>41985</v>
      </c>
      <c r="B104" s="2">
        <v>7020126</v>
      </c>
    </row>
    <row r="105" spans="1:2">
      <c r="A105" s="9">
        <v>41988</v>
      </c>
      <c r="B105" s="2">
        <v>9716102</v>
      </c>
    </row>
    <row r="106" spans="1:2">
      <c r="A106" s="9">
        <v>41991</v>
      </c>
      <c r="B106" s="2">
        <v>1251564</v>
      </c>
    </row>
    <row r="107" spans="1:2">
      <c r="A107" s="9">
        <v>41996</v>
      </c>
      <c r="B107" s="2">
        <v>23226653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CP2 Iraq-needs-idps</vt:lpstr>
    </vt:vector>
  </TitlesOfParts>
  <Company>unog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:</dc:creator>
  <cp:lastModifiedBy>annao</cp:lastModifiedBy>
  <cp:lastPrinted>2006-11-14T15:10:05Z</cp:lastPrinted>
  <dcterms:created xsi:type="dcterms:W3CDTF">2006-11-14T14:07:21Z</dcterms:created>
  <dcterms:modified xsi:type="dcterms:W3CDTF">2015-01-23T08:12:43Z</dcterms:modified>
</cp:coreProperties>
</file>