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ml.chartshap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pivotCache/pivotCacheRecords1.xml" ContentType="application/vnd.openxmlformats-officedocument.spreadsheetml.pivotCacheRecord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0520" windowHeight="7545" tabRatio="649" activeTab="2"/>
  </bookViews>
  <sheets>
    <sheet name="Top H donors commitments" sheetId="1" r:id="rId1"/>
    <sheet name="Top H donors pledges" sheetId="13" r:id="rId2"/>
    <sheet name="H donors Eastern Europe" sheetId="2" r:id="rId3"/>
    <sheet name="Monthly funding" sheetId="3" r:id="rId4"/>
    <sheet name="Channels" sheetId="4" r:id="rId5"/>
    <sheet name="Historical ODA" sheetId="12" r:id="rId6"/>
    <sheet name="ODA sectors" sheetId="6" r:id="rId7"/>
    <sheet name="Channels analysis" sheetId="17" r:id="rId8"/>
    <sheet name="Pivot" sheetId="9" r:id="rId9"/>
    <sheet name="FTS export" sheetId="7" r:id="rId10"/>
    <sheet name="OECD. Stats export donors" sheetId="14" r:id="rId11"/>
    <sheet name="OECD.Stats export sectors" sheetId="15" r:id="rId12"/>
    <sheet name="Top ODA donors 2013" sheetId="16" r:id="rId13"/>
    <sheet name="CERF sectors" sheetId="11" r:id="rId14"/>
  </sheets>
  <externalReferences>
    <externalReference r:id="rId15"/>
  </externalReferences>
  <definedNames>
    <definedName name="_xlnm._FilterDatabase" localSheetId="9" hidden="1">'FTS export'!$A$7:$AN$171</definedName>
    <definedName name="_xlnm._FilterDatabase" localSheetId="2" hidden="1">'H donors Eastern Europe'!$B$10:$D$42</definedName>
    <definedName name="_xlnm._FilterDatabase" localSheetId="6" hidden="1">'ODA sectors'!$B$6:$H$6</definedName>
    <definedName name="_xlnm._FilterDatabase" localSheetId="10" hidden="1">'OECD. Stats export donors'!$J$7:$O$98</definedName>
    <definedName name="_xlnm._FilterDatabase" localSheetId="11" hidden="1">'OECD.Stats export sectors'!$E$10:$J$250</definedName>
    <definedName name="_xlnm._FilterDatabase" localSheetId="0" hidden="1">'Top H donors commitments'!$C$9:$D$40</definedName>
  </definedNames>
  <calcPr calcId="125725"/>
  <pivotCaches>
    <pivotCache cacheId="1" r:id="rId16"/>
  </pivotCaches>
</workbook>
</file>

<file path=xl/calcChain.xml><?xml version="1.0" encoding="utf-8"?>
<calcChain xmlns="http://schemas.openxmlformats.org/spreadsheetml/2006/main">
  <c r="H25" i="3"/>
  <c r="F55" i="2"/>
  <c r="F54"/>
  <c r="F60"/>
  <c r="O9" i="17"/>
  <c r="O8"/>
  <c r="O7"/>
  <c r="L10"/>
  <c r="L9"/>
  <c r="L8"/>
  <c r="L7"/>
  <c r="H10"/>
  <c r="H9"/>
  <c r="H8"/>
  <c r="H7"/>
  <c r="D11"/>
  <c r="D10"/>
  <c r="D9"/>
  <c r="D8"/>
  <c r="D7"/>
  <c r="C56" i="12"/>
  <c r="C55"/>
  <c r="I5" i="7"/>
  <c r="I4"/>
  <c r="I3"/>
  <c r="L1"/>
  <c r="K1"/>
  <c r="F49" i="2"/>
  <c r="F50"/>
  <c r="F51"/>
  <c r="F52"/>
  <c r="F53"/>
  <c r="F48"/>
  <c r="P7" i="14"/>
  <c r="P95"/>
  <c r="P47"/>
  <c r="P3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N14" i="6"/>
  <c r="N6"/>
  <c r="I8"/>
  <c r="I24"/>
  <c r="I32"/>
  <c r="I40"/>
  <c r="H41"/>
  <c r="I10" s="1"/>
  <c r="J249" i="15"/>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O10" i="17" l="1"/>
  <c r="P8" s="1"/>
  <c r="I16" i="6"/>
  <c r="I35"/>
  <c r="I19"/>
  <c r="I11"/>
  <c r="I36"/>
  <c r="I28"/>
  <c r="I20"/>
  <c r="I12"/>
  <c r="I27"/>
  <c r="I39"/>
  <c r="I31"/>
  <c r="I23"/>
  <c r="I15"/>
  <c r="I7"/>
  <c r="I37"/>
  <c r="I33"/>
  <c r="I29"/>
  <c r="I25"/>
  <c r="I21"/>
  <c r="I17"/>
  <c r="I13"/>
  <c r="I9"/>
  <c r="I38"/>
  <c r="I34"/>
  <c r="I30"/>
  <c r="I26"/>
  <c r="I22"/>
  <c r="I18"/>
  <c r="I14"/>
  <c r="P9" i="17" l="1"/>
  <c r="P7"/>
  <c r="J30" i="6"/>
  <c r="T5" i="11" l="1"/>
  <c r="E44" i="1" l="1"/>
  <c r="N11" i="13"/>
  <c r="N12"/>
  <c r="N13"/>
  <c r="N14"/>
  <c r="N15"/>
  <c r="N16"/>
  <c r="N17"/>
  <c r="N18"/>
  <c r="N19"/>
  <c r="N20"/>
  <c r="N21"/>
  <c r="N22"/>
  <c r="N23"/>
  <c r="N24"/>
  <c r="N25"/>
  <c r="N26"/>
  <c r="N27"/>
  <c r="N28"/>
  <c r="N29"/>
  <c r="N30"/>
  <c r="N31"/>
  <c r="N32"/>
  <c r="N33"/>
  <c r="N34"/>
  <c r="N35"/>
  <c r="N36"/>
  <c r="N37"/>
  <c r="N38"/>
  <c r="N39"/>
  <c r="N40"/>
  <c r="N41"/>
  <c r="N42"/>
  <c r="N10"/>
  <c r="J12"/>
  <c r="J13"/>
  <c r="J14"/>
  <c r="J15"/>
  <c r="J16"/>
  <c r="J17"/>
  <c r="J18"/>
  <c r="J19"/>
  <c r="J20"/>
  <c r="J21"/>
  <c r="J22"/>
  <c r="J23"/>
  <c r="J24"/>
  <c r="J25"/>
  <c r="J26"/>
  <c r="J27"/>
  <c r="J28"/>
  <c r="J29"/>
  <c r="J30"/>
  <c r="J31"/>
  <c r="J32"/>
  <c r="J33"/>
  <c r="J34"/>
  <c r="J35"/>
  <c r="J36"/>
  <c r="J37"/>
  <c r="J38"/>
  <c r="J39"/>
  <c r="J40"/>
  <c r="J41"/>
  <c r="J42"/>
  <c r="J11"/>
  <c r="I12"/>
  <c r="I13"/>
  <c r="I14"/>
  <c r="I15"/>
  <c r="I16"/>
  <c r="I17"/>
  <c r="I18"/>
  <c r="I19"/>
  <c r="I20"/>
  <c r="I21"/>
  <c r="I22"/>
  <c r="I23"/>
  <c r="I24"/>
  <c r="I25"/>
  <c r="I26"/>
  <c r="I27"/>
  <c r="I28"/>
  <c r="I29"/>
  <c r="I30"/>
  <c r="I31"/>
  <c r="I32"/>
  <c r="I33"/>
  <c r="I34"/>
  <c r="I35"/>
  <c r="I36"/>
  <c r="I37"/>
  <c r="I38"/>
  <c r="I39"/>
  <c r="I40"/>
  <c r="I41"/>
  <c r="I42"/>
  <c r="I11"/>
  <c r="H12"/>
  <c r="H13"/>
  <c r="H14"/>
  <c r="H15"/>
  <c r="H16"/>
  <c r="H17"/>
  <c r="H18"/>
  <c r="H19"/>
  <c r="H20"/>
  <c r="H21"/>
  <c r="H22"/>
  <c r="H23"/>
  <c r="H24"/>
  <c r="H25"/>
  <c r="H26"/>
  <c r="H27"/>
  <c r="H28"/>
  <c r="H29"/>
  <c r="H30"/>
  <c r="H31"/>
  <c r="H32"/>
  <c r="H33"/>
  <c r="H34"/>
  <c r="H35"/>
  <c r="H36"/>
  <c r="H37"/>
  <c r="H38"/>
  <c r="H39"/>
  <c r="H40"/>
  <c r="H41"/>
  <c r="H42"/>
  <c r="H11"/>
  <c r="I9" i="2"/>
  <c r="R8" i="3"/>
  <c r="R7"/>
  <c r="R6"/>
  <c r="E11" i="1"/>
  <c r="E12"/>
  <c r="E13"/>
  <c r="E14"/>
  <c r="E15"/>
  <c r="E16"/>
  <c r="E17"/>
  <c r="E18"/>
  <c r="E19"/>
  <c r="E20"/>
  <c r="E21"/>
  <c r="E22"/>
  <c r="E23"/>
  <c r="E24"/>
  <c r="E25"/>
  <c r="E26"/>
  <c r="E27"/>
  <c r="E28"/>
  <c r="E29"/>
  <c r="E30"/>
  <c r="E31"/>
  <c r="E32"/>
  <c r="E33"/>
  <c r="E34"/>
  <c r="E35"/>
  <c r="E36"/>
  <c r="E37"/>
  <c r="E38"/>
  <c r="E39"/>
  <c r="E40"/>
  <c r="E41"/>
  <c r="E42"/>
  <c r="E46" s="1"/>
  <c r="E10"/>
  <c r="E33" i="11"/>
  <c r="N10"/>
  <c r="O7" s="1"/>
  <c r="O9"/>
  <c r="O8"/>
  <c r="G7"/>
  <c r="I3" s="1"/>
  <c r="O6"/>
  <c r="I6"/>
  <c r="H6"/>
  <c r="O5"/>
  <c r="I5"/>
  <c r="H5"/>
  <c r="I4"/>
  <c r="H4"/>
  <c r="O3"/>
  <c r="H3"/>
  <c r="I2"/>
  <c r="H2"/>
  <c r="D11" i="4"/>
  <c r="D12"/>
  <c r="D13"/>
  <c r="D14"/>
  <c r="D15"/>
  <c r="D10"/>
  <c r="H5" i="3"/>
  <c r="I5"/>
  <c r="J5"/>
  <c r="K5"/>
  <c r="L5"/>
  <c r="M5"/>
  <c r="N5"/>
  <c r="O5"/>
  <c r="P5"/>
  <c r="Q5"/>
  <c r="R5"/>
  <c r="S5"/>
  <c r="T5"/>
  <c r="U5"/>
  <c r="G5"/>
  <c r="U4"/>
  <c r="D89"/>
  <c r="D88"/>
  <c r="D81"/>
  <c r="D76"/>
  <c r="D66"/>
  <c r="D56"/>
  <c r="D45"/>
  <c r="D35"/>
  <c r="D26"/>
  <c r="D22"/>
  <c r="D19"/>
  <c r="D18"/>
  <c r="D15"/>
  <c r="I11" i="1"/>
  <c r="I12"/>
  <c r="I13"/>
  <c r="I14"/>
  <c r="I15"/>
  <c r="I16"/>
  <c r="I17"/>
  <c r="I18"/>
  <c r="I19"/>
  <c r="I10"/>
  <c r="I6"/>
  <c r="I5"/>
  <c r="I4"/>
  <c r="I3"/>
  <c r="I2"/>
  <c r="O4" i="11" l="1"/>
</calcChain>
</file>

<file path=xl/sharedStrings.xml><?xml version="1.0" encoding="utf-8"?>
<sst xmlns="http://schemas.openxmlformats.org/spreadsheetml/2006/main" count="6015" uniqueCount="804">
  <si>
    <t>NOT SPECIFIED</t>
  </si>
  <si>
    <t>Appeal projects, not including sub-set</t>
  </si>
  <si>
    <t>Ukraine</t>
  </si>
  <si>
    <t>Donor</t>
  </si>
  <si>
    <t>Cash</t>
  </si>
  <si>
    <t>Complex Emergency</t>
  </si>
  <si>
    <t>Central Europe</t>
  </si>
  <si>
    <t>WFP</t>
  </si>
  <si>
    <t>UN Agencies</t>
  </si>
  <si>
    <t>World Food Programme</t>
  </si>
  <si>
    <t>United States</t>
  </si>
  <si>
    <t>United States of America</t>
  </si>
  <si>
    <t>Commitment</t>
  </si>
  <si>
    <t>FOOD</t>
  </si>
  <si>
    <t>Food Security and Nutrition</t>
  </si>
  <si>
    <t>USD</t>
  </si>
  <si>
    <t/>
  </si>
  <si>
    <t>Emergency Food Assistance and Food Vouchers (USAID/FFP)</t>
  </si>
  <si>
    <t>Food Sector</t>
  </si>
  <si>
    <t>UKR-14/F/75088/561</t>
  </si>
  <si>
    <t>Ukraine PRP 2014</t>
  </si>
  <si>
    <t>Ukraine-Civil Unrest-2014</t>
  </si>
  <si>
    <t>Various Recipients</t>
  </si>
  <si>
    <t>Other</t>
  </si>
  <si>
    <t>Various Recipients (details not yet provided)</t>
  </si>
  <si>
    <t>COORDINATION AND SUPPORT SERVICES</t>
  </si>
  <si>
    <t>Program Support (USAID/OFDA)</t>
  </si>
  <si>
    <t>Donor and Agency</t>
  </si>
  <si>
    <t>UNFPA</t>
  </si>
  <si>
    <t>United Nations Population Fund</t>
  </si>
  <si>
    <t>Paid contribution</t>
  </si>
  <si>
    <t>ECONOMIC RECOVERY AND INFRASTRUCTURE</t>
  </si>
  <si>
    <t>Early Recovery and Livelihoods</t>
  </si>
  <si>
    <t xml:space="preserve">Activities in the United Nations Preliminary Response Plan - Ukraine (USAID/OFDA)_x000D_
</t>
  </si>
  <si>
    <t>Early Recovery and livelihoods (UNFPA)</t>
  </si>
  <si>
    <t>UKR-14/ER/75085/1171</t>
  </si>
  <si>
    <t>UNHCR</t>
  </si>
  <si>
    <t>United Nations High Commissioner for Refugees</t>
  </si>
  <si>
    <t>PROTECTION/HUMAN RIGHTS/RULE OF LAW</t>
  </si>
  <si>
    <t>Protection</t>
  </si>
  <si>
    <t>Contribution to United Nations Joint Proposal for Preparedness and Response in Ukraine (S-PRMCO-14-VC-1001)</t>
  </si>
  <si>
    <t xml:space="preserve">Shelter and Protection (UNHCR) </t>
  </si>
  <si>
    <t>UKR-14/P-HR-RL/75069/120</t>
  </si>
  <si>
    <t xml:space="preserve">UN Preliminary Response Plan for Ukraine (STATE/PRM)_x000D_
</t>
  </si>
  <si>
    <t>Eastern Europe</t>
  </si>
  <si>
    <t>Pledge</t>
  </si>
  <si>
    <t xml:space="preserve">Support to the “UN Strategic Response plan 2015 – Ukraine” to provide humanitarian assistance and protection to affected people </t>
  </si>
  <si>
    <t>Support to the “UN Strategic Response plan 2015 – Ukraine” to provide humanitarian assistance and protection to affected people</t>
  </si>
  <si>
    <t>UKR-15/P-HR-RL/78196/R/120</t>
  </si>
  <si>
    <t>Ukraine 2015</t>
  </si>
  <si>
    <t>PIN</t>
  </si>
  <si>
    <t>NGOs</t>
  </si>
  <si>
    <t xml:space="preserve">People in Need </t>
  </si>
  <si>
    <t>SECTOR NOT YET SPECIFIED</t>
  </si>
  <si>
    <t>Logistics Support and Relief Commodities, Shelter and Settlements_x000D_
(USAID/OFDA)</t>
  </si>
  <si>
    <t>Agency</t>
  </si>
  <si>
    <t>OCHA</t>
  </si>
  <si>
    <t>Office for the Coordination of Humanitarian Affairs</t>
  </si>
  <si>
    <t>Coordination Support Services</t>
  </si>
  <si>
    <t>Coordination and support services (OCT 4728)</t>
  </si>
  <si>
    <t>Coordination and support services</t>
  </si>
  <si>
    <t>UKR-15/CSS/77813/R/119</t>
  </si>
  <si>
    <t>IRD</t>
  </si>
  <si>
    <t>International Relief and Development</t>
  </si>
  <si>
    <t>IOM</t>
  </si>
  <si>
    <t>International Organization for Migration</t>
  </si>
  <si>
    <t>SHELTER AND NON-FOOD ITEMS</t>
  </si>
  <si>
    <t>Shelter and NFIs</t>
  </si>
  <si>
    <t>Logistics and Relief Commodities, Health, Nutrition, Protection, WASH(STATE/PRM)</t>
  </si>
  <si>
    <t>Shelter Sector (IOM)</t>
  </si>
  <si>
    <t>UKR-14/S-NF/75081/298</t>
  </si>
  <si>
    <t>ICRC</t>
  </si>
  <si>
    <t>Red Cross / Red Crescent</t>
  </si>
  <si>
    <t>International Committee of the Red Cross</t>
  </si>
  <si>
    <t>Contribution to ICRC Budget Extension Appeal for Humanitarian Needs in Ukraine (S-PRMCO-14-VC-1024)</t>
  </si>
  <si>
    <t>CRS</t>
  </si>
  <si>
    <t>Catholic Relief Services</t>
  </si>
  <si>
    <t xml:space="preserve">ADRA </t>
  </si>
  <si>
    <t xml:space="preserve">Adventist Development and Relief Agency </t>
  </si>
  <si>
    <t>WHO</t>
  </si>
  <si>
    <t>World Health Organization</t>
  </si>
  <si>
    <t>United Kingdom</t>
  </si>
  <si>
    <t xml:space="preserve">United Kingdom </t>
  </si>
  <si>
    <t>HEALTH</t>
  </si>
  <si>
    <t>Health</t>
  </si>
  <si>
    <t>GBP</t>
  </si>
  <si>
    <t>Improve emergency primary health care services in areas affected by the conflict, as well as for internally displaced people and host communities across Ukraine. The WHO will also facilitate access to community-based health services, including mother and child care and mental health and psychosocial support</t>
  </si>
  <si>
    <t>UKR-15/H/78293/R/122</t>
  </si>
  <si>
    <t>humanitarian assistance to affected population</t>
  </si>
  <si>
    <t>In response to the UN Preliminary Response Plan</t>
  </si>
  <si>
    <t>UN Agencies and NGOs (details not yet provided)</t>
  </si>
  <si>
    <t>Cluster Not Yet Specified</t>
  </si>
  <si>
    <t>Emergency humanitarian assistance in Ukraine</t>
  </si>
  <si>
    <t>to be allocated to specific organisations</t>
  </si>
  <si>
    <t>UKR-15/SNYS/78456/R/5826</t>
  </si>
  <si>
    <t>Emergency humanitarian assistance in eastern Ukraine, including food, blankets and shelter equipment</t>
  </si>
  <si>
    <t>DRC</t>
  </si>
  <si>
    <t>Danish Refugee Council</t>
  </si>
  <si>
    <t>Humanitarian assistance and protection of the most vulnerable in the conflict zones in East Ukraine</t>
  </si>
  <si>
    <t>UKR-15/P-HR-RL/78195/R/5181</t>
  </si>
  <si>
    <t>Switzerland</t>
  </si>
  <si>
    <t>CHF</t>
  </si>
  <si>
    <t>Food Sector (7F-09264.01)</t>
  </si>
  <si>
    <t>Verein Bär und Leu</t>
  </si>
  <si>
    <t>Food Aid Swiss Dairy Products (7F-01295.14)</t>
  </si>
  <si>
    <t>Miscellaneous</t>
  </si>
  <si>
    <t>Food Aid Swiss Dairy Products (7F-01295.12)</t>
  </si>
  <si>
    <t>Ukraine 2013</t>
  </si>
  <si>
    <t>Ukraine 2012</t>
  </si>
  <si>
    <t xml:space="preserve">Shelter and Protection (UNHCR)  </t>
  </si>
  <si>
    <t>ICRC Emergency Appeals 2014: Third Allocation (Vorbezug) (7F-08393.17)</t>
  </si>
  <si>
    <t>Bär + Leu</t>
  </si>
  <si>
    <t>Private Orgs. &amp; Foundations</t>
  </si>
  <si>
    <t>Food Aid Swiss Dairy Products (7F-01296.11.01)</t>
  </si>
  <si>
    <t>Ukraine 2011</t>
  </si>
  <si>
    <t>Sweden</t>
  </si>
  <si>
    <t>SEK</t>
  </si>
  <si>
    <t>Emergency Response for the Internally Displaced People in Eastern Ukraine</t>
  </si>
  <si>
    <t>UNICEF</t>
  </si>
  <si>
    <t>United Nations Children's Fund</t>
  </si>
  <si>
    <t>Sector Not Yet Specified</t>
  </si>
  <si>
    <t>Providing Safe Environments for Children and Families Affected by the Conflict in Eastern Ukraine</t>
  </si>
  <si>
    <t>WASH - Education Sectors - Child Protection  (UNICEF)</t>
  </si>
  <si>
    <t>UKR-14/SNYS/75078/124</t>
  </si>
  <si>
    <t>MSB</t>
  </si>
  <si>
    <t>Government</t>
  </si>
  <si>
    <t>Swedish Civil Contingencies Agency (MSB)</t>
  </si>
  <si>
    <t>Secondment of EOD expert to ICRC/Ukraine</t>
  </si>
  <si>
    <t>Secondment of Information Management Officer to OCHA</t>
  </si>
  <si>
    <t xml:space="preserve">Secondment of Emergency Coordinator to Unicef </t>
  </si>
  <si>
    <t>Secondment of Emergency Reports Specialist to UNICEF</t>
  </si>
  <si>
    <t xml:space="preserve">SC </t>
  </si>
  <si>
    <t xml:space="preserve">Save the Children </t>
  </si>
  <si>
    <t>Support to Conflict-Affected Communities in Eastern Ukraine</t>
  </si>
  <si>
    <t>Russian Federation</t>
  </si>
  <si>
    <t>Provision of humanitarian assistance to Ukraine</t>
  </si>
  <si>
    <t>Private (individuals &amp; organisations)</t>
  </si>
  <si>
    <t>Humanitarian aid for internally displaced persons in Ukraine</t>
  </si>
  <si>
    <t>Poland</t>
  </si>
  <si>
    <t>PLN</t>
  </si>
  <si>
    <t>Support for the Preliminary Responsive Plan</t>
  </si>
  <si>
    <t>EUR</t>
  </si>
  <si>
    <t>Support system for training firefighters in Ternopil region of emergency medical services [through State Fire Service, Voivodeship HQ in Katowice] (363/2011)</t>
  </si>
  <si>
    <t>Improvement of emergency situations in urban conditions - through The Main School of Fire Service (SGSP) (340/2011)</t>
  </si>
  <si>
    <t>Coordination of civil protection activities for safe evacuation - through Polish Department of International Co-operation (311/2011)</t>
  </si>
  <si>
    <t>The rise of the knowledge and skills of the "fire operations for people from Balaniwka village in Ukraine - Morawica Commune (30/2011)</t>
  </si>
  <si>
    <t>Coordination of civil protection activities in the area of Ukrain City agglomeration through The Main School of Fire Service (SGSP) (311/2011)</t>
  </si>
  <si>
    <t>InKind</t>
  </si>
  <si>
    <t>Various Donors</t>
  </si>
  <si>
    <t>Various Donors (details not yet provided)</t>
  </si>
  <si>
    <t>In-kind winterization, shelter (through Polish Red Cross, Caritas Poland, PCPM )</t>
  </si>
  <si>
    <t>Assistance in winterization for IDPs in Eastern Ukraine</t>
  </si>
  <si>
    <t>Support for UNICEF's operations in Ukraine in the health and nutrition sector</t>
  </si>
  <si>
    <t>PCPM</t>
  </si>
  <si>
    <t>PCPM - Polish Center for International Aid</t>
  </si>
  <si>
    <t>Cash for winterization for 400 families and rehabilitation &amp; winterization of an IDP camp/collective center</t>
  </si>
  <si>
    <t>Cash for winterization for 600 families and rehabilitation &amp; winterization of an IDP camp/collective center</t>
  </si>
  <si>
    <t>Assistance to IDP's in Ukraine</t>
  </si>
  <si>
    <t>CARITAS</t>
  </si>
  <si>
    <t>Caritas Germany (DCV)</t>
  </si>
  <si>
    <t>Winterization projects</t>
  </si>
  <si>
    <t>Bilateral (affected government)</t>
  </si>
  <si>
    <t>EDUCATION</t>
  </si>
  <si>
    <t>Training for Ukrainian firefighters (487/2011)</t>
  </si>
  <si>
    <t>Norway</t>
  </si>
  <si>
    <t>NSAU</t>
  </si>
  <si>
    <t>National Space Agency of Ukraine</t>
  </si>
  <si>
    <t>MINE ACTION</t>
  </si>
  <si>
    <t>NOK</t>
  </si>
  <si>
    <t xml:space="preserve">UKR-10/0036/Norwegian support to the destruction of anti-personell mines in Ukraine_x000D_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</si>
  <si>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 xml:space="preserve">UKR-10/0036/Norwegian support to the destruction of anti-personell mines in Ukraine_x000D_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</si>
  <si>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Early Recovery</t>
  </si>
  <si>
    <t xml:space="preserve">Integration of Internally-Displaced Persons in Ukraine (UKR 14/0028 )_x000D_
</t>
  </si>
  <si>
    <t>UKR-15/ER/78306/R/298</t>
  </si>
  <si>
    <t>QZA-14/0003/ICRC Renewed Emergency Appeal 2014</t>
  </si>
  <si>
    <t>Netherlands</t>
  </si>
  <si>
    <t>Contribution to UNHCR for humanitarian aid activities in UKRAINE within the scope of the Preliminary Response Plan August-December 2014. (26933 (DSH0119142))</t>
  </si>
  <si>
    <t>Malta</t>
  </si>
  <si>
    <t>To assist the IDPs in Ukraine</t>
  </si>
  <si>
    <t>Luxembourg RC</t>
  </si>
  <si>
    <t>Luxembourg Red Cross</t>
  </si>
  <si>
    <t>Luxembourg</t>
  </si>
  <si>
    <t>Ditsribution of 70 winter emergency shelter kits to displaced families  (AH/CR/2014/0008)</t>
  </si>
  <si>
    <t>Lithuania</t>
  </si>
  <si>
    <t>LTL</t>
  </si>
  <si>
    <t>in kind - Ukraine crisis - Medical treatment of people, injured during the protests in Euromaidan and conflicts in the eastern Ukraine, in Lithuanian hospitals</t>
  </si>
  <si>
    <t>Ukraine crisis - Contribution to UNHCR (Humanitarian aid for internally displaced persons (IDP's) in Ukraine)</t>
  </si>
  <si>
    <t>Ukraine crisis - Contribution to Lithuanian Caritas to cover transportation costs of humanitarian assistance to Ukraine</t>
  </si>
  <si>
    <t>Ukraine Crisis - delivered humanitarian aid to the State Emergency Service of Ukraine, which consisted of means ensuring basic living conditions for people from Donetsk and Luhansk regions who have been displaced</t>
  </si>
  <si>
    <t>In-kind - Treatment of people injured during the conflict in the eastern Ukraine</t>
  </si>
  <si>
    <t>In-kind - Humanitarian Assistance to children affected by the conflict in Ukraine</t>
  </si>
  <si>
    <t>Ukraine RC</t>
  </si>
  <si>
    <t>Ukrainian Red Cross Society</t>
  </si>
  <si>
    <t>Latvia</t>
  </si>
  <si>
    <t>In-kind - Humanitarian assistance to injured people in the unrest in Kyiv</t>
  </si>
  <si>
    <t>Latvia RC</t>
  </si>
  <si>
    <t>Latvian Red Cross</t>
  </si>
  <si>
    <t>In-kind - Provide medical items and children's food items to civilians in the conflict of Eastern Ukraine</t>
  </si>
  <si>
    <t>In-kind - to overcome the consequences of the conflict, assist the injured people</t>
  </si>
  <si>
    <t>In-kind - To support the treatment and rehabilitation of people injured in the Ukraine unrest</t>
  </si>
  <si>
    <t>In-kind - To support the treatment and rehabilitation of people injured in the Ukraine conflict</t>
  </si>
  <si>
    <t>Korea, Republic of</t>
  </si>
  <si>
    <t>To support ongoing humanitarian coordination in Ukraine (OCT 4611)</t>
  </si>
  <si>
    <t>Coordination and Support Services (OCHA)</t>
  </si>
  <si>
    <t>UKR-14/SNYS/75091/119</t>
  </si>
  <si>
    <t>Kazakhstan</t>
  </si>
  <si>
    <t xml:space="preserve">Construction of shelter to house the toxic remains of the ruined nuclear reactor at Chernobyl_x000D_
</t>
  </si>
  <si>
    <t>Japan</t>
  </si>
  <si>
    <t xml:space="preserve">Emergency Grant Aid for IDPs in Ukraine - WASH_x000D_
</t>
  </si>
  <si>
    <t xml:space="preserve">Support to Community Stabilization in the Donbas in Ukraine (SH/IOM/059)_x000D_
</t>
  </si>
  <si>
    <t>IFRC</t>
  </si>
  <si>
    <t>International Federation of Red Cross and Red Crescent Societies</t>
  </si>
  <si>
    <t xml:space="preserve">Emergency Grant Aid for Ukrainian IDPs and Civil unrest - Shelter and NFIs_x000D_
</t>
  </si>
  <si>
    <t xml:space="preserve">Emergency Grand Aid in respond to the deterioration of the humanitarian situation in Eastern Ukraine_x000D_
</t>
  </si>
  <si>
    <t>Italy</t>
  </si>
  <si>
    <t>Multilateral contribution to UNHCR: Support to the “UN Strategic Response plan 2015 – Ukraine” to provide humanitarian assistance and protection to affected people.</t>
  </si>
  <si>
    <t>Civil Unrest in Ukraine (Dref Operation n. MDRUA007)</t>
  </si>
  <si>
    <t>Multilateral contribution: Support to the “ICRC Emergency Appeal 2015 - Ukraine” to provide humanitarian assistance to affected people</t>
  </si>
  <si>
    <t>Israel</t>
  </si>
  <si>
    <t xml:space="preserve">Purchasing medical equipment to improve current situation in Ukraine and cover urgent medical needs_x000D_
</t>
  </si>
  <si>
    <t>Health Sector</t>
  </si>
  <si>
    <t>UKR-14/H/75075/122</t>
  </si>
  <si>
    <t>Hungary</t>
  </si>
  <si>
    <t>HUF</t>
  </si>
  <si>
    <t>To provide relief items for the internally displaced persons (through Consulate General in Uzhhorod )</t>
  </si>
  <si>
    <t>Provide medical items for the treatment of the wounded during the conflict (through HSMI)</t>
  </si>
  <si>
    <t>Provide medical items for health facilities in and around Berehove and Lvov, in preparing for IDPs</t>
  </si>
  <si>
    <t>ACT/HIA</t>
  </si>
  <si>
    <t>ACT Alliance</t>
  </si>
  <si>
    <t>Provide medical supplies to the health facilities</t>
  </si>
  <si>
    <t>ACT Alliance / Hungarian Interchurch Aid</t>
  </si>
  <si>
    <t>Provide rehabilitation for volunteers and in-kind humanitarian assistance to health institutions</t>
  </si>
  <si>
    <t>Germany</t>
  </si>
  <si>
    <t>Emgency food aid for civilians affected by the conflict in eastern Ukraine (VN05 321.50 UKR 08/14)</t>
  </si>
  <si>
    <t>Support to IDPs - UKR-crisis (VN05 321.50 UKR 04/14)</t>
  </si>
  <si>
    <t xml:space="preserve">Regional Office for Asia and the Pacific - Ukraine Humanitarian Advisory Team [OCT 4572];[Pol-100 320.25 UKR 03/14; VN05-42-321.50 UKR 03/14] </t>
  </si>
  <si>
    <t>Emergency provision of live-saving winterization non-food-item support to IDPs an community centers across Urkaine (VN05 321.50 UKR 09/14)</t>
  </si>
  <si>
    <t>Assistance, Protection, Revention and Cooperation Activities in Ukraine 2014 (VN05 321.50 UKR 05/14)</t>
  </si>
  <si>
    <t>Pledge for humanitarian assistance</t>
  </si>
  <si>
    <t>Assistance, protection, prevention and cooperation activities in Ukraine in 2015 (VN05 321.50 UKR 06/15)</t>
  </si>
  <si>
    <t>Germany RC</t>
  </si>
  <si>
    <t>German Red Cross</t>
  </si>
  <si>
    <t>To strengthen the response capacity of the Ukrainian Red  Cross Society to emergency situations (VN05 321.50 UKR 01/14)</t>
  </si>
  <si>
    <t>Support the structures of the Ukrainian Red Cross - Humanitarian Assistance for the conflict affected population in Ukraine (VN05 321.50 UKR 02/14)</t>
  </si>
  <si>
    <t>Diakonie Katastrophenhilfe</t>
  </si>
  <si>
    <t>Humanitarian assistance to IDPs and conflict-affected population in Ukraine through the provision of food, utensils and winterized shelters (VN05 321.50 UKR 07/14)</t>
  </si>
  <si>
    <t>Support for internally displaced persons in Ukraine (VN05 321.50 UKR 06/14)</t>
  </si>
  <si>
    <t>Secure of basic needs and stabilize the livelihoods of those affected by the conflict Ukraine (VN05 321.50 UKR 04/15)</t>
  </si>
  <si>
    <t>UKR-15/ER/78354/R/7133</t>
  </si>
  <si>
    <t>ASB</t>
  </si>
  <si>
    <t>Arbeiter-Samariter-Bund Deutschland e.V</t>
  </si>
  <si>
    <t>Winter assistance for IDPs in the regions Kiev, Kharkiv and Poltava (VN05 321.50 UKR 10/14)</t>
  </si>
  <si>
    <t>France</t>
  </si>
  <si>
    <t>- Prise en charge des déplacés internes de Crimée et du Donbass (logement, aide médicale, aide sociale)- Soutien psychologique pour les victimes de Maïdan et les déplacés internes de Crimée et du Donbass</t>
  </si>
  <si>
    <t>Finland</t>
  </si>
  <si>
    <t>IDP protection in Ukraine.</t>
  </si>
  <si>
    <t>Health, psychosocial support</t>
  </si>
  <si>
    <t>European Commission</t>
  </si>
  <si>
    <t>Delivery of  Emergency Primary Health services to internally displaced and returnees in East and South Ukraine (ECHO/UKR/BUD/2014/01003)</t>
  </si>
  <si>
    <t>European Commission's Humanitarian Aid and Civil Protection Department</t>
  </si>
  <si>
    <t>Emergency assistance to the civilians affected by the conflict in eastern Ukraine (ECHO/UKR/BUD/2014/01009)</t>
  </si>
  <si>
    <t>Provision of humanitarian assistance and protection to persons affected by the crisis in Ukraine (ECHO/UKR/BUD/2014/01002)</t>
  </si>
  <si>
    <t>Improving Water, Sanitation and Hygiene Situation for Children and Women Affected by the Crisis in Eastern Ukraine (ECHO/UKR/BUD/2014/01001)</t>
  </si>
  <si>
    <t>UN Agencies, NGOs and/or Red Cross</t>
  </si>
  <si>
    <t>UN Agencies, NGOs and/or Red Cross (details not yet provided)</t>
  </si>
  <si>
    <t>Financing emergency humanitarian actions for crisis affected Ukrainian population from the general budget of the European Union (ECHO/UKR/BUD/2014/01000 - unallocated balance of total original funding decision of EUR 10.8 M)</t>
  </si>
  <si>
    <t>Humanitarian Implementation Plan for Ukraine (ECHO/UKR/BUD/2015/91000)</t>
  </si>
  <si>
    <t>Emergency Assistance to Crisis-Affected Populations in Ukraine (ECHO/UKR/BUD/2014/01005)</t>
  </si>
  <si>
    <t>Humanitarian Assistance in Advance of Winter to IDPs in Ukraine using Cash Transfers (ECHO/UKR/BUD/2014/01008)</t>
  </si>
  <si>
    <t>Small-scale/epid. / Ukraine  Civil Unrest (ECHO/DRF/BUD/2014/92010)</t>
  </si>
  <si>
    <t>ICRC assistance activities in response to the violence in Ukraine. (ECHO/UKR/BUD/2014/01007)</t>
  </si>
  <si>
    <t>Winterization cash transfer with protection mainstreaming for IDPs in southeastern Ukraine (ECHO/UKR/BUD/2014/01006)</t>
  </si>
  <si>
    <t>ČLOVEK V TÍSNI, O.P.S.</t>
  </si>
  <si>
    <t>Integrated  Emergency Response to Vulnerable Population of Donetsk and Luhansk Oblasts, Ukraine (ECHO/UKR/BUD/2014/01004)</t>
  </si>
  <si>
    <t xml:space="preserve">Stabilization Support to Internally Displaced Persons and the Conflict-Affected Population in Ukraine (ISCP/2014/352-880)_x000D_
</t>
  </si>
  <si>
    <t>Estonia</t>
  </si>
  <si>
    <t>To Support Internally Displaced and Affected People in Ukraine</t>
  </si>
  <si>
    <t>Shelter and Protection (UNHCR)</t>
  </si>
  <si>
    <t>To support internally displaced and affected people from eastern Ukraine</t>
  </si>
  <si>
    <t>In-kind - To compensate the donation of medicines to Ukrainian Red Cross in connection with the unrest in Ukraine</t>
  </si>
  <si>
    <t>Humanitarian food aid to refugees in Eastern Ukraine - in-kind food aid (full milk powder, canned food) from Estonia, local coordination with UNHRC</t>
  </si>
  <si>
    <t>SAFETY AND SECURITY OF STAFF AND OPERATIONS</t>
  </si>
  <si>
    <t>Contribution to support their activities in connection with the situation of Ukrainian IDP´s (through Estonian Refugee Council)</t>
  </si>
  <si>
    <t>Contribution to support their activities in connection with the situation of Ukrainian IDP´s (through NGO Mondo)</t>
  </si>
  <si>
    <t>Contribution to support their activities in connection with the situation of Ukrainian IDP´s (through Ukrainian Cultural Center)</t>
  </si>
  <si>
    <t>IRF</t>
  </si>
  <si>
    <t>International Renaissance Foundation</t>
  </si>
  <si>
    <t>Contribution for the implementation of project “Humanitarian Solidarity” Charitable Program to Assist Medical Treatment and Rehabilitation of Victims of Mass Protect</t>
  </si>
  <si>
    <t>Contribution for Rehabilitation Assistance to Victims of Mass Protest in Ukraine</t>
  </si>
  <si>
    <t>In-kind - To support the treatment of people injured in the Ukrainian street protests in Estonia</t>
  </si>
  <si>
    <t>In-kind - To support the treatment of people injured in the conflict in Ukraine</t>
  </si>
  <si>
    <t>Denmark</t>
  </si>
  <si>
    <t>DKK</t>
  </si>
  <si>
    <t>Support to ICRC's humanitarian activities in Ukraine (2014-32398)</t>
  </si>
  <si>
    <t>Humanitarian assistance and protection of the most vulnerable in the conflict zones in East Ukraine  (46.H.7-3-190)</t>
  </si>
  <si>
    <t>Czech Republic</t>
  </si>
  <si>
    <t>CZK</t>
  </si>
  <si>
    <t>Urgent Assistance (Rehabilitation) (96149/2014-ORS)</t>
  </si>
  <si>
    <t>Emergency Shelter/NFI</t>
  </si>
  <si>
    <t>Urgent Winter Assistence  (90014/2015-ORS)</t>
  </si>
  <si>
    <t>Urgent Winter Assistence</t>
  </si>
  <si>
    <t>UKR-15/S-NF/78199/R/6686</t>
  </si>
  <si>
    <t>Czech Republic RC</t>
  </si>
  <si>
    <t>Czech Red Cross</t>
  </si>
  <si>
    <t>Czech Evang. Diacony</t>
  </si>
  <si>
    <t>UKR-15/S-NF/78198/R/16207</t>
  </si>
  <si>
    <t>Urgent Assistance (Health and Medical) (96149/2014-ORS)</t>
  </si>
  <si>
    <t>Urgent Winter Assistance  (90014/2015-ORS)</t>
  </si>
  <si>
    <t>Urgent Winter Assistance</t>
  </si>
  <si>
    <t>UKR-15/S-NF/78197/R/6579</t>
  </si>
  <si>
    <t>Central Emergency Response Fund (CERF)</t>
  </si>
  <si>
    <t>Central Emergency Response Fund</t>
  </si>
  <si>
    <t>Delivery of primary health care services through emergency mobile units in IDP concentration areas</t>
  </si>
  <si>
    <t>Lifesaving emergency food assistance to the civilians affected by the fighting in eastern Ukraine</t>
  </si>
  <si>
    <t>Monitoring, protection and redress related to violations of human rights in conflict areas and areas of displacement</t>
  </si>
  <si>
    <t>Winterization assistance for Ukrainian IDPs and returnees</t>
  </si>
  <si>
    <t>Girls, boys and women have protected and reliable access to sufficient, safe water, sanitation and hygiene facilities</t>
  </si>
  <si>
    <t>OHCHR</t>
  </si>
  <si>
    <t>Office of the High Commissioner for Human Rights</t>
  </si>
  <si>
    <t>Monitoring, protection and redress related to violations of human rights of IDPs and other population affected by the crisis in the east of Ukraine</t>
  </si>
  <si>
    <t>Protection - Human Rights (OHCHR)</t>
  </si>
  <si>
    <t>UKR-14/P-HR-RL/75086/5025</t>
  </si>
  <si>
    <t>Canada</t>
  </si>
  <si>
    <t>CAD</t>
  </si>
  <si>
    <t>Preliminary Response Plan (D001507)</t>
  </si>
  <si>
    <t>Preliminary Response Plan (D001508)</t>
  </si>
  <si>
    <t xml:space="preserve">Provision of emergency child protection services, family-tracing and reunification, water, sanitation and hygiene, psychosocial and educational support (D001509)_x000D_
</t>
  </si>
  <si>
    <t xml:space="preserve">Humanitarian Advisory Team for Ukraine (D001510)_x000D_
</t>
  </si>
  <si>
    <t xml:space="preserve">ICRC Budget Extension - Ukraine (D001505)_x000D_
</t>
  </si>
  <si>
    <t xml:space="preserve">Provision of protection to conflict-affected individuals, safe drinking water, sanitation and hygiene kits (D001506)_x000D_
</t>
  </si>
  <si>
    <t>Belgium</t>
  </si>
  <si>
    <t>2015 Cadre de financement CICR UKRAINE</t>
  </si>
  <si>
    <t>Austria</t>
  </si>
  <si>
    <t>To support the affected population (UA.7.08.43/0001-VII.3/2014)</t>
  </si>
  <si>
    <t>To support the affected population (ADA)</t>
  </si>
  <si>
    <t>Austria RC</t>
  </si>
  <si>
    <t>Austrian Red Cross</t>
  </si>
  <si>
    <t>Shipment of urgently needed medicine to victims of Ukraine conflict (BMEIA-UA.7.08.47/0002-VII.3/14)</t>
  </si>
  <si>
    <t>Australia</t>
  </si>
  <si>
    <t>AUD</t>
  </si>
  <si>
    <t>Humanitarian assistance</t>
  </si>
  <si>
    <t>Total:</t>
  </si>
  <si>
    <t>Gender Marker</t>
  </si>
  <si>
    <t xml:space="preserve">Priority </t>
  </si>
  <si>
    <t xml:space="preserve">Project location </t>
  </si>
  <si>
    <t>Project date end</t>
  </si>
  <si>
    <t>Project date start</t>
  </si>
  <si>
    <t>Project current request</t>
  </si>
  <si>
    <t>Appeal sub-set</t>
  </si>
  <si>
    <t>Appeal country</t>
  </si>
  <si>
    <t>Appeal year</t>
  </si>
  <si>
    <t>Date Created</t>
  </si>
  <si>
    <t>Last updated</t>
  </si>
  <si>
    <t>Reported by</t>
  </si>
  <si>
    <t xml:space="preserve">Aid Type </t>
  </si>
  <si>
    <t>Item ID</t>
  </si>
  <si>
    <t>Contibution type</t>
  </si>
  <si>
    <t>Emergency type</t>
  </si>
  <si>
    <t>Emergency country</t>
  </si>
  <si>
    <t>Emergency Region Name</t>
  </si>
  <si>
    <t>Appealing agency abbrev.</t>
  </si>
  <si>
    <t>Appealing Agency  type</t>
  </si>
  <si>
    <t>Appealing agency top org.</t>
  </si>
  <si>
    <t>Donor representative country</t>
  </si>
  <si>
    <t>Donor top org. name</t>
  </si>
  <si>
    <t>Contribution status</t>
  </si>
  <si>
    <t>Destination Country</t>
  </si>
  <si>
    <t>IASC Standard Sector</t>
  </si>
  <si>
    <t>Cluster (Country specific)</t>
  </si>
  <si>
    <t>Decision date</t>
  </si>
  <si>
    <t>Original currency unit</t>
  </si>
  <si>
    <t>Original currency amount</t>
  </si>
  <si>
    <t>Description</t>
  </si>
  <si>
    <t xml:space="preserve"> USD pledged</t>
  </si>
  <si>
    <t>USD committed/contributed</t>
  </si>
  <si>
    <t>Emergency year</t>
  </si>
  <si>
    <t>Project title</t>
  </si>
  <si>
    <t>Project code</t>
  </si>
  <si>
    <t>Response Plan/Appeal title</t>
  </si>
  <si>
    <t>Emergency title</t>
  </si>
  <si>
    <t>Recipient Organization</t>
  </si>
  <si>
    <t xml:space="preserve">Total: 163 items returned </t>
  </si>
  <si>
    <t>Downloaded on: 03 Mar 2015</t>
  </si>
  <si>
    <t>Emergency year(s): 2011, 2012, 2013, 2014, 2015</t>
  </si>
  <si>
    <t>Destination country(ies): Ukraine</t>
  </si>
  <si>
    <t>Sum of USD committed/contributed</t>
  </si>
  <si>
    <t>Total</t>
  </si>
  <si>
    <t>Dataset: Aid (ODA) disbursements to countries and regions [DAC2a]</t>
  </si>
  <si>
    <t>Aid type</t>
  </si>
  <si>
    <t>Amount type</t>
  </si>
  <si>
    <t>Constant Prices</t>
  </si>
  <si>
    <t>Part</t>
  </si>
  <si>
    <t>1 : Part I - Developing Countries</t>
  </si>
  <si>
    <t>Recipient</t>
  </si>
  <si>
    <t>Unit</t>
  </si>
  <si>
    <t>US Dollar, millions, 2012</t>
  </si>
  <si>
    <t>Year</t>
  </si>
  <si>
    <t>2004</t>
  </si>
  <si>
    <t>2005</t>
  </si>
  <si>
    <t>2006</t>
  </si>
  <si>
    <t>2007</t>
  </si>
  <si>
    <t>2008</t>
  </si>
  <si>
    <t>2009</t>
  </si>
  <si>
    <t>2010</t>
  </si>
  <si>
    <t>2011</t>
  </si>
  <si>
    <t>2012</t>
  </si>
  <si>
    <t>2013</t>
  </si>
  <si>
    <t>i</t>
  </si>
  <si>
    <t>All Donors, Total</t>
  </si>
  <si>
    <t>..</t>
  </si>
  <si>
    <t>DAC Countries, Total</t>
  </si>
  <si>
    <t>Greece</t>
  </si>
  <si>
    <t>Iceland</t>
  </si>
  <si>
    <t>Ireland</t>
  </si>
  <si>
    <t>Korea</t>
  </si>
  <si>
    <t>New Zealand</t>
  </si>
  <si>
    <t>Portugal</t>
  </si>
  <si>
    <t>Slovak Republic</t>
  </si>
  <si>
    <t>Slovenia</t>
  </si>
  <si>
    <t>Spain</t>
  </si>
  <si>
    <t>Multilateral, Total</t>
  </si>
  <si>
    <t>AfDB</t>
  </si>
  <si>
    <t>AfDF</t>
  </si>
  <si>
    <t>Arab Fund (AFESD)</t>
  </si>
  <si>
    <t>AsDB Special Funds</t>
  </si>
  <si>
    <t>BADEA</t>
  </si>
  <si>
    <t>CarDB</t>
  </si>
  <si>
    <t>EBRD</t>
  </si>
  <si>
    <t>EU Institutions</t>
  </si>
  <si>
    <t>GAVI</t>
  </si>
  <si>
    <t>GEF</t>
  </si>
  <si>
    <t>GGGI</t>
  </si>
  <si>
    <t>Global Fund</t>
  </si>
  <si>
    <t>IAEA</t>
  </si>
  <si>
    <t>IBRD</t>
  </si>
  <si>
    <t>IDA</t>
  </si>
  <si>
    <t>IDB Sp.Fund</t>
  </si>
  <si>
    <t>IFAD</t>
  </si>
  <si>
    <t>IFC</t>
  </si>
  <si>
    <t>IMF (Concessional Trust Funds)</t>
  </si>
  <si>
    <t>Isl.Dev Bank</t>
  </si>
  <si>
    <t>Montreal Protocol</t>
  </si>
  <si>
    <t>Nordic Dev.Fund</t>
  </si>
  <si>
    <t>OFID</t>
  </si>
  <si>
    <t>OSCE</t>
  </si>
  <si>
    <t>UNAIDS</t>
  </si>
  <si>
    <t>UNDP</t>
  </si>
  <si>
    <t>UNECE</t>
  </si>
  <si>
    <t>UNPBF</t>
  </si>
  <si>
    <t>UNRWA</t>
  </si>
  <si>
    <t>UNTA</t>
  </si>
  <si>
    <t>Other Multilaterals</t>
  </si>
  <si>
    <t>Non-DAC Countries, Total</t>
  </si>
  <si>
    <t>Bulgaria</t>
  </si>
  <si>
    <t>Croatia</t>
  </si>
  <si>
    <t>Cyprus</t>
  </si>
  <si>
    <t>Kuwait (KFAED)</t>
  </si>
  <si>
    <t>Liechtenstein</t>
  </si>
  <si>
    <t>Romania</t>
  </si>
  <si>
    <t>Russia</t>
  </si>
  <si>
    <t>Saudi Arabia</t>
  </si>
  <si>
    <t>Chinese Taipei</t>
  </si>
  <si>
    <t>Thailand</t>
  </si>
  <si>
    <t>Turkey</t>
  </si>
  <si>
    <t>United Arab Emirates</t>
  </si>
  <si>
    <t>Other donor countries</t>
  </si>
  <si>
    <t>Memo: Private Donors, Total</t>
  </si>
  <si>
    <t>Bill &amp; Melinda Gates Foundation</t>
  </si>
  <si>
    <t>Grand Total</t>
  </si>
  <si>
    <t>Ukraine Total</t>
  </si>
  <si>
    <t>(Multiple Items)</t>
  </si>
  <si>
    <r>
      <rPr>
        <b/>
        <u/>
        <sz val="11"/>
        <color indexed="8"/>
        <rFont val="Calibri"/>
        <family val="2"/>
      </rPr>
      <t>Title:</t>
    </r>
    <r>
      <rPr>
        <b/>
        <sz val="11"/>
        <rFont val="Calibri"/>
        <family val="2"/>
      </rPr>
      <t xml:space="preserve"> </t>
    </r>
  </si>
  <si>
    <r>
      <rPr>
        <b/>
        <u/>
        <sz val="11"/>
        <color indexed="8"/>
        <rFont val="Calibri"/>
        <family val="2"/>
      </rPr>
      <t>Source:</t>
    </r>
    <r>
      <rPr>
        <sz val="11"/>
        <rFont val="Calibri"/>
        <family val="2"/>
      </rPr>
      <t xml:space="preserve"> </t>
    </r>
  </si>
  <si>
    <t>UN OCHA FTS</t>
  </si>
  <si>
    <t xml:space="preserve">Notes: </t>
  </si>
  <si>
    <t>Data downloaded on 3 Mar 2015</t>
  </si>
  <si>
    <t>Top donors to Ukraine 2014-2015</t>
  </si>
  <si>
    <t>ECHO</t>
  </si>
  <si>
    <t xml:space="preserve">United States </t>
  </si>
  <si>
    <t>US$m</t>
  </si>
  <si>
    <t>ECHO + EC</t>
  </si>
  <si>
    <t>US</t>
  </si>
  <si>
    <t>CERF</t>
  </si>
  <si>
    <t>Total commitment/contribution in US$ millions</t>
  </si>
  <si>
    <t>Data</t>
  </si>
  <si>
    <t>Sum of  USD pledged</t>
  </si>
  <si>
    <t>Total Sum of  USD pledged</t>
  </si>
  <si>
    <t>Commitments and contributions from countries in Eastern Europe</t>
  </si>
  <si>
    <t>Timeline of humanitarian funding</t>
  </si>
  <si>
    <t>Committed/contributed</t>
  </si>
  <si>
    <t>Committed/contributed in US$millions</t>
  </si>
  <si>
    <t>Breakdown of funding to Ukraine by channel of delivery</t>
  </si>
  <si>
    <t>Sector</t>
  </si>
  <si>
    <t>US$D</t>
  </si>
  <si>
    <t>US$ million</t>
  </si>
  <si>
    <t>% total CERF funding</t>
  </si>
  <si>
    <t>Food</t>
  </si>
  <si>
    <t>Sum of Approved</t>
  </si>
  <si>
    <t>Protection/Human Rights/Rule of Law</t>
  </si>
  <si>
    <t>Shelter and non-food items</t>
  </si>
  <si>
    <t>Water and sanitation</t>
  </si>
  <si>
    <t>Agency Project</t>
  </si>
  <si>
    <t>Window*</t>
  </si>
  <si>
    <t>Approved</t>
  </si>
  <si>
    <t>Approved Date</t>
  </si>
  <si>
    <t>Disbursement Date</t>
  </si>
  <si>
    <t>RR</t>
  </si>
  <si>
    <t>(14-RR-HCR-040)</t>
  </si>
  <si>
    <t>(14-RR-IOM-041)</t>
  </si>
  <si>
    <t>(14-RR-WHO-070)</t>
  </si>
  <si>
    <t>(14-RR-CHR-004)</t>
  </si>
  <si>
    <t>(14-RR-CEF-142)</t>
  </si>
  <si>
    <t>(14-RR-FPA-042)</t>
  </si>
  <si>
    <t>(14-RR-HCR-039)</t>
  </si>
  <si>
    <t>(14-RR-CEF-143)</t>
  </si>
  <si>
    <t>(14-RR-CEF-141)</t>
  </si>
  <si>
    <t>(14-RR-WFP-072)</t>
  </si>
  <si>
    <t>CERF funding by sector</t>
  </si>
  <si>
    <t>www.unocha.org/cerf/cerf-worldwide/allocations-country/2014</t>
  </si>
  <si>
    <t>OECD Dac2a</t>
  </si>
  <si>
    <t>Total Sum of USD committed</t>
  </si>
  <si>
    <t>Total Sum of USD contributed</t>
  </si>
  <si>
    <t>Commitments</t>
  </si>
  <si>
    <t>Paid contributions</t>
  </si>
  <si>
    <t>Pledges</t>
  </si>
  <si>
    <t>Memo: ODA Total, excl. Debt</t>
  </si>
  <si>
    <t>Data extracted on 03 Mar 2015 16:52 UTC (GMT) from OECD.Stat</t>
  </si>
  <si>
    <t>Dataset: Creditor Reporting System</t>
  </si>
  <si>
    <t>Flow</t>
  </si>
  <si>
    <t>Official Development Assistance</t>
  </si>
  <si>
    <t>Channel</t>
  </si>
  <si>
    <t>ALL Channels</t>
  </si>
  <si>
    <t>Flow type</t>
  </si>
  <si>
    <t>Gross Disbursements</t>
  </si>
  <si>
    <t>Type of aid</t>
  </si>
  <si>
    <t>All Types, Total</t>
  </si>
  <si>
    <t>1000: Total All Sectors</t>
  </si>
  <si>
    <t xml:space="preserve">  450: Total Sector Allocable</t>
  </si>
  <si>
    <t xml:space="preserve">    100: I. Social Infrastructure &amp; Services, Total</t>
  </si>
  <si>
    <t xml:space="preserve">      110: I.1. Education, Total</t>
  </si>
  <si>
    <t xml:space="preserve">        111: I.1.a. Education, Level Unspecified, Total</t>
  </si>
  <si>
    <t xml:space="preserve">          11110: Education policy &amp; admin. management</t>
  </si>
  <si>
    <t xml:space="preserve">          11120: Education facilities and training</t>
  </si>
  <si>
    <t xml:space="preserve">          11130: Teacher training</t>
  </si>
  <si>
    <t xml:space="preserve">          11182: Educational research</t>
  </si>
  <si>
    <t xml:space="preserve">        112: I.1.b. Basic Education, Total</t>
  </si>
  <si>
    <t xml:space="preserve">          11220: Primary education</t>
  </si>
  <si>
    <t xml:space="preserve">          11230: Basic life skills for youth &amp; adults</t>
  </si>
  <si>
    <t xml:space="preserve">          11240: Early childhood education</t>
  </si>
  <si>
    <t xml:space="preserve">        113: I.1.c. Secondary Education, Total</t>
  </si>
  <si>
    <t xml:space="preserve">          11320: Secondary education</t>
  </si>
  <si>
    <t xml:space="preserve">          11330: Vocational training</t>
  </si>
  <si>
    <t xml:space="preserve">        114: I.1.d. Post-Secondary Education, Total</t>
  </si>
  <si>
    <t xml:space="preserve">          11420: Higher education</t>
  </si>
  <si>
    <t xml:space="preserve">          11430: Advanced tech. &amp; managerial training</t>
  </si>
  <si>
    <t xml:space="preserve">      120: I.2. Health, Total</t>
  </si>
  <si>
    <t xml:space="preserve">        121: I.2.a. Health, General, Total</t>
  </si>
  <si>
    <t xml:space="preserve">          12110: Health policy &amp; admin. management</t>
  </si>
  <si>
    <t xml:space="preserve">          12181: Medical education/training</t>
  </si>
  <si>
    <t xml:space="preserve">          12182: Medical research</t>
  </si>
  <si>
    <t xml:space="preserve">          12191: Medical services</t>
  </si>
  <si>
    <t xml:space="preserve">        122: I.2.b. Basic Health, Total</t>
  </si>
  <si>
    <t xml:space="preserve">          12220: Basic health care</t>
  </si>
  <si>
    <t xml:space="preserve">          12230: Basic health infrastructure</t>
  </si>
  <si>
    <t xml:space="preserve">          12240: Basic nutrition</t>
  </si>
  <si>
    <t xml:space="preserve">          12250: Infectious disease control</t>
  </si>
  <si>
    <t xml:space="preserve">          12261: Health education</t>
  </si>
  <si>
    <t xml:space="preserve">          12262: Malaria control</t>
  </si>
  <si>
    <t xml:space="preserve">          12263: Tuberculosis control</t>
  </si>
  <si>
    <t xml:space="preserve">          12281: Health personnel development</t>
  </si>
  <si>
    <t xml:space="preserve">      130: I.3. Population Pol./Progr. &amp; Reproductive Health, Total</t>
  </si>
  <si>
    <t xml:space="preserve">        13010: Population policy and admin. mgmt</t>
  </si>
  <si>
    <t xml:space="preserve">        13020: Reproductive health care</t>
  </si>
  <si>
    <t xml:space="preserve">        13030: Family planning</t>
  </si>
  <si>
    <t xml:space="preserve">        13040: Std control including hiv/aids</t>
  </si>
  <si>
    <t xml:space="preserve">        13081: Personnel dvpt: pop. &amp; repro health</t>
  </si>
  <si>
    <t xml:space="preserve">      140: I.4. Water Supply &amp; Sanitation, Total</t>
  </si>
  <si>
    <t xml:space="preserve">        14010: Water resources policy/admin. mgmt</t>
  </si>
  <si>
    <t xml:space="preserve">        14015: Water resources protection</t>
  </si>
  <si>
    <t xml:space="preserve">        14020: Water supply &amp; sanit. - large systems</t>
  </si>
  <si>
    <t xml:space="preserve">        14021: Water supply - large systems</t>
  </si>
  <si>
    <t xml:space="preserve">        14022: Sanitation - large systems</t>
  </si>
  <si>
    <t xml:space="preserve">        14030: Basic drinking water supply and basic sanitation</t>
  </si>
  <si>
    <t xml:space="preserve">        14031: Basic drinking water supply</t>
  </si>
  <si>
    <t xml:space="preserve">        14032: Basic sanitation</t>
  </si>
  <si>
    <t xml:space="preserve">        14040: River basins’ development</t>
  </si>
  <si>
    <t xml:space="preserve">        14050: Waste management/disposal</t>
  </si>
  <si>
    <t xml:space="preserve">        14081: Educ./trng:water supply &amp; sanitation</t>
  </si>
  <si>
    <t xml:space="preserve">      150: I.5. Government &amp; Civil Society, Total</t>
  </si>
  <si>
    <t xml:space="preserve">        151: I.5.a. Government &amp; Civil Society-general, Total</t>
  </si>
  <si>
    <t xml:space="preserve">          15110: Public sector policy and adm. management</t>
  </si>
  <si>
    <t xml:space="preserve">          15111: Public finance management</t>
  </si>
  <si>
    <t xml:space="preserve">          15112: Decentralisation and support to subnational govt.</t>
  </si>
  <si>
    <t xml:space="preserve">          15113: Anti-corruption organisations and institutions</t>
  </si>
  <si>
    <t xml:space="preserve">          15130: Legal and judicial development</t>
  </si>
  <si>
    <t xml:space="preserve">          15150: Democratic participation and civil society</t>
  </si>
  <si>
    <t xml:space="preserve">          15151: Elections</t>
  </si>
  <si>
    <t xml:space="preserve">          15152: Legislatures and political parties</t>
  </si>
  <si>
    <t xml:space="preserve">          15153: Media and free flow of information</t>
  </si>
  <si>
    <t xml:space="preserve">          15160: Human rights</t>
  </si>
  <si>
    <t xml:space="preserve">          15170: Women's equality organisations and institutions</t>
  </si>
  <si>
    <t xml:space="preserve">        152: I.5.b. Conflict, Peace &amp; Security, Total</t>
  </si>
  <si>
    <t xml:space="preserve">          15210: Security system management and reform</t>
  </si>
  <si>
    <t xml:space="preserve">          15220: Civilian peace-building, conflict prevention and resolution</t>
  </si>
  <si>
    <t xml:space="preserve">          15230: Participation in international peacekeeping operations</t>
  </si>
  <si>
    <t xml:space="preserve">          15240: Reintegration and SALW control</t>
  </si>
  <si>
    <t xml:space="preserve">          15250: Removal of land mines and explosive remnants of war</t>
  </si>
  <si>
    <t xml:space="preserve">          15261: Child soldiers (prevention and demobilisation)</t>
  </si>
  <si>
    <t xml:space="preserve">      160: I.6. Other Social Infrastructure &amp; Services, Total</t>
  </si>
  <si>
    <t xml:space="preserve">        16010: Social/welfare services</t>
  </si>
  <si>
    <t xml:space="preserve">        16020: Employment policy and admin. mgmt.</t>
  </si>
  <si>
    <t xml:space="preserve">        16030: Housing policy and admin. management</t>
  </si>
  <si>
    <t xml:space="preserve">        16040: Low-cost housing</t>
  </si>
  <si>
    <t xml:space="preserve">        16050: Multisector aid for basic soc. serv.</t>
  </si>
  <si>
    <t xml:space="preserve">        16061: Culture and recreation</t>
  </si>
  <si>
    <t xml:space="preserve">        16062: Statistical capacity building</t>
  </si>
  <si>
    <t xml:space="preserve">        16063: Narcotics control</t>
  </si>
  <si>
    <t xml:space="preserve">        16064: Social mitigation of HIV/AIDS</t>
  </si>
  <si>
    <t xml:space="preserve">    200: II. Economic Infrastructure &amp; Services, Total</t>
  </si>
  <si>
    <t xml:space="preserve">      210: II.1. Transport &amp; Storage, Total</t>
  </si>
  <si>
    <t xml:space="preserve">        21010: Transport policy &amp; admin. management</t>
  </si>
  <si>
    <t xml:space="preserve">        21020: Road transport</t>
  </si>
  <si>
    <t xml:space="preserve">        21030: Rail transport</t>
  </si>
  <si>
    <t xml:space="preserve">        21040: Water transport</t>
  </si>
  <si>
    <t xml:space="preserve">        21050: Air transport</t>
  </si>
  <si>
    <t xml:space="preserve">        21061: Storage</t>
  </si>
  <si>
    <t xml:space="preserve">        21081: Educ./trng in transport &amp; storage</t>
  </si>
  <si>
    <t xml:space="preserve">      220: II.2. Communications, Total</t>
  </si>
  <si>
    <t xml:space="preserve">        22010: Communications policy &amp; admin. mgmt</t>
  </si>
  <si>
    <t xml:space="preserve">        22020: Telecommunications</t>
  </si>
  <si>
    <t xml:space="preserve">        22030: Radio/television/print media</t>
  </si>
  <si>
    <t xml:space="preserve">        22040: Information and communication technology (ICT)</t>
  </si>
  <si>
    <t xml:space="preserve">      230: II.3. Energy, Total</t>
  </si>
  <si>
    <t xml:space="preserve">        23010: Energy policy and admin. management</t>
  </si>
  <si>
    <t xml:space="preserve">        23020: Power generat./non-renewable sources</t>
  </si>
  <si>
    <t xml:space="preserve">        23030: Power generation/renewable sources</t>
  </si>
  <si>
    <t xml:space="preserve">        23040: Electrical transmission/distribution</t>
  </si>
  <si>
    <t xml:space="preserve">        23050: Gas distribution</t>
  </si>
  <si>
    <t xml:space="preserve">        23061: Oil-fired power plants</t>
  </si>
  <si>
    <t xml:space="preserve">        23062: Gas-fired power plants</t>
  </si>
  <si>
    <t xml:space="preserve">        23063: Coal-fired power plants</t>
  </si>
  <si>
    <t xml:space="preserve">        23064: Nuclear power plants</t>
  </si>
  <si>
    <t xml:space="preserve">        23065: Hydro-electric power plants</t>
  </si>
  <si>
    <t xml:space="preserve">        23066: Geothermal energy</t>
  </si>
  <si>
    <t xml:space="preserve">        23067: Solar energy</t>
  </si>
  <si>
    <t xml:space="preserve">        23068: Wind power</t>
  </si>
  <si>
    <t xml:space="preserve">        23069: Ocean power</t>
  </si>
  <si>
    <t xml:space="preserve">        23070: Biomass</t>
  </si>
  <si>
    <t xml:space="preserve">        23081: Energy education/training</t>
  </si>
  <si>
    <t xml:space="preserve">        23082: Energy research</t>
  </si>
  <si>
    <t xml:space="preserve">      240: II.4. Banking &amp; Financial Services, Total</t>
  </si>
  <si>
    <t xml:space="preserve">        24010: Financial policy &amp; admin. management</t>
  </si>
  <si>
    <t xml:space="preserve">        24020: Monetary institutions</t>
  </si>
  <si>
    <t xml:space="preserve">        24030: Formal sector financ. intermediaries</t>
  </si>
  <si>
    <t xml:space="preserve">        24040: Informal/semi-formal fin. intermed.</t>
  </si>
  <si>
    <t xml:space="preserve">        24081: Education/trng in banking &amp; fin. services</t>
  </si>
  <si>
    <t xml:space="preserve">      250: II.5. Business &amp; Other Services, Total</t>
  </si>
  <si>
    <t xml:space="preserve">        25010: Business support services &amp; institutions</t>
  </si>
  <si>
    <t xml:space="preserve">        25020: Privatisation</t>
  </si>
  <si>
    <t xml:space="preserve">    300: III. Production Sectors, Total</t>
  </si>
  <si>
    <t xml:space="preserve">      310: III.1. Agriculture, Forestry, Fishing, Total</t>
  </si>
  <si>
    <t xml:space="preserve">        311: III.1.a. Agriculture, Total</t>
  </si>
  <si>
    <t xml:space="preserve">          31110: Agricultural policy &amp; admin. mgmt</t>
  </si>
  <si>
    <t xml:space="preserve">          31120: Agricultural development</t>
  </si>
  <si>
    <t xml:space="preserve">          31130: Agricultural land resources</t>
  </si>
  <si>
    <t xml:space="preserve">          31140: Agricultural water resources</t>
  </si>
  <si>
    <t xml:space="preserve">          31150: Agricultural inputs</t>
  </si>
  <si>
    <t xml:space="preserve">          31161: Food crop production</t>
  </si>
  <si>
    <t xml:space="preserve">          31162: Industrial crops/export crops</t>
  </si>
  <si>
    <t xml:space="preserve">          31163: Livestock</t>
  </si>
  <si>
    <t xml:space="preserve">          31164: Agrarian reform</t>
  </si>
  <si>
    <t xml:space="preserve">          31165: Agricultural alternative development</t>
  </si>
  <si>
    <t xml:space="preserve">          31166: Agricultural extension</t>
  </si>
  <si>
    <t xml:space="preserve">          31181: Agricultural education/training</t>
  </si>
  <si>
    <t xml:space="preserve">          31182: Agricultural research</t>
  </si>
  <si>
    <t xml:space="preserve">          31191: Agricultural services</t>
  </si>
  <si>
    <t xml:space="preserve">          31192: Plant and post-harvest protection and pest control</t>
  </si>
  <si>
    <t xml:space="preserve">          31193: Agricultural financial services</t>
  </si>
  <si>
    <t xml:space="preserve">          31194: Agricultural co-operatives</t>
  </si>
  <si>
    <t xml:space="preserve">          31195: Livestock/veterinary services</t>
  </si>
  <si>
    <t xml:space="preserve">        312: III.1.b. Forestry, Total</t>
  </si>
  <si>
    <t xml:space="preserve">          31210: Forestry policy &amp; admin. management</t>
  </si>
  <si>
    <t xml:space="preserve">          31220: Forestry development</t>
  </si>
  <si>
    <t xml:space="preserve">          31261: Fuelwood/charcoal</t>
  </si>
  <si>
    <t xml:space="preserve">          31281: Forestry education/training</t>
  </si>
  <si>
    <t xml:space="preserve">          31282: Forestry research</t>
  </si>
  <si>
    <t xml:space="preserve">          31291: Forestry services</t>
  </si>
  <si>
    <t xml:space="preserve">        313: III.1.c. Fishing, Total</t>
  </si>
  <si>
    <t xml:space="preserve">          31310: Fishing policy and admin. management</t>
  </si>
  <si>
    <t xml:space="preserve">          31320: Fishery development</t>
  </si>
  <si>
    <t xml:space="preserve">          31381: Fishery education/training</t>
  </si>
  <si>
    <t xml:space="preserve">          31382: Fishery research</t>
  </si>
  <si>
    <t xml:space="preserve">          31391: Fishery services</t>
  </si>
  <si>
    <t xml:space="preserve">      320: III.2. Industry, Mining, Construction, Total</t>
  </si>
  <si>
    <t xml:space="preserve">        321: III.2.a. Industry, Total</t>
  </si>
  <si>
    <t xml:space="preserve">          32110: Industrial policy &amp; admin. mgmt</t>
  </si>
  <si>
    <t xml:space="preserve">          32120: Industrial development</t>
  </si>
  <si>
    <t xml:space="preserve">          32130: Small and medium-sized enterprises (SME) development</t>
  </si>
  <si>
    <t xml:space="preserve">          32140: Cottage industries &amp; handicraft</t>
  </si>
  <si>
    <t xml:space="preserve">          32161: Agro-industries</t>
  </si>
  <si>
    <t xml:space="preserve">          32162: Forest industries</t>
  </si>
  <si>
    <t xml:space="preserve">          32163: Textiles - leather &amp; substitutes</t>
  </si>
  <si>
    <t xml:space="preserve">          32164: Chemicals</t>
  </si>
  <si>
    <t xml:space="preserve">          32165: Fertilizer plants</t>
  </si>
  <si>
    <t xml:space="preserve">          32166: Cement/lime/plaster</t>
  </si>
  <si>
    <t xml:space="preserve">          32167: Energy manufacturing</t>
  </si>
  <si>
    <t xml:space="preserve">          32168: Pharmaceutical production</t>
  </si>
  <si>
    <t xml:space="preserve">          32169: Basic metal industries</t>
  </si>
  <si>
    <t xml:space="preserve">          32170: Non-ferrous metal industries</t>
  </si>
  <si>
    <t xml:space="preserve">          32171: Engineering</t>
  </si>
  <si>
    <t xml:space="preserve">          32172: Transport equipment industry</t>
  </si>
  <si>
    <t xml:space="preserve">          32182: Technological research &amp; development</t>
  </si>
  <si>
    <t xml:space="preserve">        322: III.2.b. Mineral Resources &amp; Mining, Total</t>
  </si>
  <si>
    <t xml:space="preserve">          32210: Mineral/mining policy &amp; admin. mgmt</t>
  </si>
  <si>
    <t xml:space="preserve">          32220: Mineral prospection and exploration</t>
  </si>
  <si>
    <t xml:space="preserve">          32261: Coal</t>
  </si>
  <si>
    <t xml:space="preserve">          32262: Oil and gas</t>
  </si>
  <si>
    <t xml:space="preserve">          32263: Ferrous metals</t>
  </si>
  <si>
    <t xml:space="preserve">          32264: Non-ferrous metals</t>
  </si>
  <si>
    <t xml:space="preserve">          32265: Precious metals/materials</t>
  </si>
  <si>
    <t xml:space="preserve">          32266: Industrial minerals</t>
  </si>
  <si>
    <t xml:space="preserve">          32267: Fertilizer minerals</t>
  </si>
  <si>
    <t xml:space="preserve">          32268: Off-shore minerals</t>
  </si>
  <si>
    <t xml:space="preserve">        323: III.2.c. Construction, Total</t>
  </si>
  <si>
    <t xml:space="preserve">          32310: Construction policy and admin. mgmt</t>
  </si>
  <si>
    <t xml:space="preserve">      331: III.3.a. Trade Policies &amp; Regulations, Total</t>
  </si>
  <si>
    <t xml:space="preserve">        33110: Trade policy and admin. management</t>
  </si>
  <si>
    <t xml:space="preserve">        33120: Trade facilitation</t>
  </si>
  <si>
    <t xml:space="preserve">        33130: Regional trade agreements  (RTAs)</t>
  </si>
  <si>
    <t xml:space="preserve">        33140: Multilateral trade negotiations</t>
  </si>
  <si>
    <t xml:space="preserve">        33150: Trade-related adjustment</t>
  </si>
  <si>
    <t xml:space="preserve">        33181: Trade education/training</t>
  </si>
  <si>
    <t xml:space="preserve">      332: III.3.b. Tourism, Total</t>
  </si>
  <si>
    <t xml:space="preserve">        33210: Tourism policy and admin. management</t>
  </si>
  <si>
    <t xml:space="preserve">    400: IV. Multi-Sector / Cross-Cutting, Total</t>
  </si>
  <si>
    <t xml:space="preserve">      410: IV.1. General Environment Protection, Total</t>
  </si>
  <si>
    <t xml:space="preserve">        41010: Environmental policy and admin. mgmt</t>
  </si>
  <si>
    <t xml:space="preserve">        41020: Biosphere protection</t>
  </si>
  <si>
    <t xml:space="preserve">        41030: Bio-diversity</t>
  </si>
  <si>
    <t xml:space="preserve">        41040: Site preservation</t>
  </si>
  <si>
    <t xml:space="preserve">        41050: Flood prevention/control</t>
  </si>
  <si>
    <t xml:space="preserve">        41081: Environmental education/training</t>
  </si>
  <si>
    <t xml:space="preserve">        41082: Environmental research</t>
  </si>
  <si>
    <t xml:space="preserve">      430: IV.2. Other Multisector, Total</t>
  </si>
  <si>
    <t xml:space="preserve">        43010: Multisector aid</t>
  </si>
  <si>
    <t xml:space="preserve">        43030: Urban development and management</t>
  </si>
  <si>
    <t xml:space="preserve">        43040: Rural development</t>
  </si>
  <si>
    <t xml:space="preserve">        43050: Non-agricultural alternative dvpt</t>
  </si>
  <si>
    <t xml:space="preserve">        43081: Multisector education/training</t>
  </si>
  <si>
    <t xml:space="preserve">        43082: Research/scientific institutions</t>
  </si>
  <si>
    <t xml:space="preserve">  500: VI. Commodity Aid / General Prog. Ass., Total</t>
  </si>
  <si>
    <t xml:space="preserve">    510: VI.1. General Budget Support, Total</t>
  </si>
  <si>
    <t xml:space="preserve">      51010: General budget support-related aid</t>
  </si>
  <si>
    <t xml:space="preserve">    520: VI.2. Dev. Food Aid/Food Security Ass., Total</t>
  </si>
  <si>
    <t xml:space="preserve">      52010: Food aid/Food security programmes</t>
  </si>
  <si>
    <t xml:space="preserve">    530: VI.3. Other Commodity Ass., Total</t>
  </si>
  <si>
    <t xml:space="preserve">      53030: Import support (capital goods)</t>
  </si>
  <si>
    <t xml:space="preserve">      53040: Import support (commodities)</t>
  </si>
  <si>
    <t xml:space="preserve">  700: VIII. Humanitarian Aid, Total</t>
  </si>
  <si>
    <t xml:space="preserve">    720: VIII.1. Emergency Response, Total</t>
  </si>
  <si>
    <t xml:space="preserve">      72010: Material relief assistance and services</t>
  </si>
  <si>
    <t xml:space="preserve">      72040: Emergency food aid</t>
  </si>
  <si>
    <t xml:space="preserve">      72050: Relief co-ordination; protection and support services</t>
  </si>
  <si>
    <t xml:space="preserve">    730: VIII.2. Reconstruction Relief &amp; Rehabilitation, Total</t>
  </si>
  <si>
    <t xml:space="preserve">      73010: Reconstruction relief and rehabilitation</t>
  </si>
  <si>
    <t xml:space="preserve">    740: VIII.3. Disaster Prevention &amp; Preparedness, Total</t>
  </si>
  <si>
    <t xml:space="preserve">      74010: Disaster prevention and preparedness</t>
  </si>
  <si>
    <t xml:space="preserve">  910: Administrative Costs of Donors, Total</t>
  </si>
  <si>
    <t xml:space="preserve">    91010: Administrative costs (non-sector allocable)</t>
  </si>
  <si>
    <t xml:space="preserve">  930: Refugees in Donor Countries, Total</t>
  </si>
  <si>
    <t xml:space="preserve">    93010: Refugees in donor countries (non-sector allocable)</t>
  </si>
  <si>
    <t xml:space="preserve">  998: IX. Unallocated / Unspecified, Total</t>
  </si>
  <si>
    <t xml:space="preserve">    99810: Sectors not specified</t>
  </si>
  <si>
    <t xml:space="preserve">    99820: Promotion of development awareness  (non-sector allocable)</t>
  </si>
  <si>
    <t>Data extracted on 03 Mar 2015 17:06 UTC (GMT) from OECD.Stat</t>
  </si>
  <si>
    <t>2009-2013 total</t>
  </si>
  <si>
    <t>%</t>
  </si>
  <si>
    <t>Humanitarian</t>
  </si>
  <si>
    <t>Government &amp; Civil Society</t>
  </si>
  <si>
    <t>Post-Secondary Education</t>
  </si>
  <si>
    <t>Energy</t>
  </si>
  <si>
    <t>Transport &amp; Storage</t>
  </si>
  <si>
    <t>Conflict, Peace &amp; Security</t>
  </si>
  <si>
    <t>Banking &amp; Financial Services</t>
  </si>
  <si>
    <t>All other sectors</t>
  </si>
  <si>
    <t>2009-2013</t>
  </si>
  <si>
    <t>US$32.7  million</t>
  </si>
  <si>
    <t>US$ 16.9 million</t>
  </si>
  <si>
    <t>US$13 million</t>
  </si>
  <si>
    <t>US$5 million</t>
  </si>
  <si>
    <t>US$ 4.6 million</t>
  </si>
  <si>
    <t>EC</t>
  </si>
  <si>
    <t>UK</t>
  </si>
  <si>
    <t>Pledged</t>
  </si>
  <si>
    <t>83.537,00</t>
  </si>
  <si>
    <t>42.825,00</t>
  </si>
  <si>
    <t>UN</t>
  </si>
  <si>
    <t>EC+ECHO</t>
  </si>
  <si>
    <t>Ger</t>
  </si>
  <si>
    <r>
      <rPr>
        <b/>
        <u/>
        <sz val="10.5"/>
        <color indexed="8"/>
        <rFont val="Calibri"/>
        <family val="2"/>
      </rPr>
      <t>Title:</t>
    </r>
    <r>
      <rPr>
        <b/>
        <sz val="10.5"/>
        <rFont val="Calibri"/>
        <family val="2"/>
      </rPr>
      <t xml:space="preserve"> </t>
    </r>
  </si>
  <si>
    <r>
      <rPr>
        <b/>
        <u/>
        <sz val="10.5"/>
        <color indexed="8"/>
        <rFont val="Calibri"/>
        <family val="2"/>
      </rPr>
      <t>Source:</t>
    </r>
    <r>
      <rPr>
        <sz val="10.5"/>
        <rFont val="Calibri"/>
        <family val="2"/>
      </rPr>
      <t xml:space="preserve"> </t>
    </r>
  </si>
  <si>
    <t>UN OCHA FTS; UN Human Rights Mission in Ukraine (HRMU) and World Health Organization based on available official data</t>
  </si>
  <si>
    <t>.</t>
  </si>
  <si>
    <t>OECD CRS</t>
  </si>
</sst>
</file>

<file path=xl/styles.xml><?xml version="1.0" encoding="utf-8"?>
<styleSheet xmlns="http://schemas.openxmlformats.org/spreadsheetml/2006/main">
  <numFmts count="6">
    <numFmt numFmtId="43" formatCode="_-* #,##0.00_-;\-* #,##0.00_-;_-* &quot;-&quot;??_-;_-@_-"/>
    <numFmt numFmtId="164" formatCode="[$-409]d\-mmm\-yyyy;@"/>
    <numFmt numFmtId="165" formatCode="0.000"/>
    <numFmt numFmtId="166" formatCode="0.0"/>
    <numFmt numFmtId="167" formatCode="_-* #,##0_-;\-* #,##0_-;_-* &quot;-&quot;??_-;_-@_-"/>
    <numFmt numFmtId="168" formatCode="[$-409]mmm\-yy;@"/>
  </numFmts>
  <fonts count="3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8"/>
      <name val="Arial"/>
      <family val="2"/>
    </font>
    <font>
      <b/>
      <sz val="8"/>
      <name val="Arial"/>
      <family val="2"/>
    </font>
    <font>
      <b/>
      <u/>
      <sz val="9"/>
      <color indexed="18"/>
      <name val="Verdana"/>
      <family val="2"/>
    </font>
    <font>
      <b/>
      <sz val="8"/>
      <color indexed="9"/>
      <name val="Verdana"/>
      <family val="2"/>
    </font>
    <font>
      <sz val="8"/>
      <color indexed="9"/>
      <name val="Verdana"/>
      <family val="2"/>
    </font>
    <font>
      <u/>
      <sz val="8"/>
      <color indexed="9"/>
      <name val="Verdana"/>
      <family val="2"/>
    </font>
    <font>
      <b/>
      <sz val="8"/>
      <name val="Verdana"/>
      <family val="2"/>
    </font>
    <font>
      <b/>
      <sz val="9"/>
      <color indexed="10"/>
      <name val="Courier New"/>
      <family val="3"/>
    </font>
    <font>
      <sz val="8"/>
      <name val="Verdana"/>
      <family val="2"/>
    </font>
    <font>
      <u/>
      <sz val="8"/>
      <name val="Verdana"/>
      <family val="2"/>
    </font>
    <font>
      <b/>
      <sz val="11"/>
      <name val="Calibri"/>
      <family val="2"/>
    </font>
    <font>
      <b/>
      <u/>
      <sz val="11"/>
      <color indexed="8"/>
      <name val="Calibri"/>
      <family val="2"/>
    </font>
    <font>
      <sz val="11"/>
      <name val="Calibri"/>
      <family val="2"/>
    </font>
    <font>
      <b/>
      <u/>
      <sz val="11"/>
      <name val="Calibri"/>
      <family val="2"/>
      <scheme val="minor"/>
    </font>
    <font>
      <b/>
      <sz val="10"/>
      <name val="Arial"/>
      <family val="2"/>
    </font>
    <font>
      <b/>
      <sz val="10"/>
      <color theme="1"/>
      <name val="Arial"/>
      <family val="2"/>
    </font>
    <font>
      <u/>
      <sz val="11"/>
      <color theme="10"/>
      <name val="Calibri"/>
      <family val="2"/>
    </font>
    <font>
      <sz val="10.5"/>
      <color theme="1"/>
      <name val="Calibri"/>
      <family val="2"/>
      <scheme val="minor"/>
    </font>
    <font>
      <b/>
      <sz val="10.5"/>
      <color theme="1"/>
      <name val="Calibri"/>
      <family val="2"/>
      <scheme val="minor"/>
    </font>
    <font>
      <sz val="10.5"/>
      <color rgb="FFFF0000"/>
      <name val="Calibri"/>
      <family val="2"/>
      <scheme val="minor"/>
    </font>
    <font>
      <b/>
      <sz val="10"/>
      <color rgb="FFFF0000"/>
      <name val="Arial"/>
      <family val="2"/>
    </font>
    <font>
      <b/>
      <sz val="11"/>
      <name val="Calibri"/>
      <family val="2"/>
      <scheme val="minor"/>
    </font>
    <font>
      <b/>
      <sz val="10.5"/>
      <color theme="0"/>
      <name val="Calibri"/>
      <family val="2"/>
      <scheme val="minor"/>
    </font>
    <font>
      <b/>
      <sz val="10.5"/>
      <name val="Calibri"/>
      <family val="2"/>
    </font>
    <font>
      <b/>
      <u/>
      <sz val="10.5"/>
      <color indexed="8"/>
      <name val="Calibri"/>
      <family val="2"/>
    </font>
    <font>
      <sz val="10.5"/>
      <name val="Calibri"/>
      <family val="2"/>
    </font>
    <font>
      <b/>
      <u/>
      <sz val="10.5"/>
      <name val="Calibri"/>
      <family val="2"/>
      <scheme val="minor"/>
    </font>
    <font>
      <sz val="2"/>
      <color theme="1"/>
      <name val="Calibri"/>
      <family val="2"/>
      <scheme val="minor"/>
    </font>
    <font>
      <sz val="11"/>
      <name val="Calibri"/>
      <family val="2"/>
      <scheme val="minor"/>
    </font>
  </fonts>
  <fills count="14">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22"/>
        <bgColor indexed="64"/>
      </patternFill>
    </fill>
    <fill>
      <patternFill patternType="solid">
        <fgColor rgb="FF2973BD"/>
        <bgColor indexed="64"/>
      </patternFill>
    </fill>
    <fill>
      <patternFill patternType="solid">
        <fgColor rgb="FF00A1E3"/>
        <bgColor indexed="64"/>
      </patternFill>
    </fill>
    <fill>
      <patternFill patternType="solid">
        <fgColor rgb="FFC4D8ED"/>
        <bgColor indexed="64"/>
      </patternFill>
    </fill>
    <fill>
      <patternFill patternType="mediumGray">
        <fgColor rgb="FFC0C0C0"/>
        <bgColor rgb="FFFFFFFF"/>
      </patternFill>
    </fill>
    <fill>
      <patternFill patternType="solid">
        <fgColor rgb="FFF0F8FF"/>
        <bgColor indexed="64"/>
      </patternFill>
    </fill>
    <fill>
      <patternFill patternType="solid">
        <fgColor rgb="FF8EB8B4"/>
        <bgColor indexed="64"/>
      </patternFill>
    </fill>
    <fill>
      <patternFill patternType="solid">
        <fgColor theme="4" tint="0.79998168889431442"/>
        <bgColor theme="4" tint="0.79998168889431442"/>
      </patternFill>
    </fill>
    <fill>
      <patternFill patternType="solid">
        <fgColor rgb="FF56C9C1"/>
        <bgColor indexed="64"/>
      </patternFill>
    </fill>
    <fill>
      <patternFill patternType="mediumGray">
        <fgColor rgb="FFC0C0C0"/>
        <bgColor rgb="FF8EB8B4"/>
      </patternFill>
    </fill>
  </fills>
  <borders count="3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C0C0C0"/>
      </right>
      <top/>
      <bottom/>
      <diagonal/>
    </border>
    <border>
      <left style="thin">
        <color rgb="FFC0C0C0"/>
      </left>
      <right style="thin">
        <color rgb="FFC0C0C0"/>
      </right>
      <top style="thin">
        <color rgb="FFC0C0C0"/>
      </top>
      <bottom/>
      <diagonal/>
    </border>
    <border>
      <left style="thin">
        <color rgb="FFC0C0C0"/>
      </left>
      <right style="thin">
        <color rgb="FFC0C0C0"/>
      </right>
      <top/>
      <bottom style="thin">
        <color rgb="FFC0C0C0"/>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
      <left style="thick">
        <color rgb="FFFFFFFF"/>
      </left>
      <right/>
      <top style="thick">
        <color rgb="FFFFFFFF"/>
      </top>
      <bottom/>
      <diagonal/>
    </border>
    <border>
      <left/>
      <right/>
      <top style="thick">
        <color rgb="FFFFFFFF"/>
      </top>
      <bottom/>
      <diagonal/>
    </border>
    <border>
      <left/>
      <right style="thick">
        <color rgb="FFFFFFFF"/>
      </right>
      <top style="thick">
        <color rgb="FFFFFFFF"/>
      </top>
      <bottom/>
      <diagonal/>
    </border>
    <border>
      <left style="thick">
        <color rgb="FFFFFFFF"/>
      </left>
      <right/>
      <top/>
      <bottom/>
      <diagonal/>
    </border>
    <border>
      <left/>
      <right style="thick">
        <color rgb="FFFFFFFF"/>
      </right>
      <top/>
      <bottom/>
      <diagonal/>
    </border>
    <border>
      <left style="thick">
        <color rgb="FFFFFFFF"/>
      </left>
      <right/>
      <top/>
      <bottom style="thick">
        <color rgb="FFFFFFFF"/>
      </bottom>
      <diagonal/>
    </border>
    <border>
      <left/>
      <right/>
      <top/>
      <bottom style="thick">
        <color rgb="FFFFFFFF"/>
      </bottom>
      <diagonal/>
    </border>
    <border>
      <left/>
      <right style="thick">
        <color rgb="FFFFFFFF"/>
      </right>
      <top/>
      <bottom style="thick">
        <color rgb="FFFFFFFF"/>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21" fillId="0" borderId="0" applyNumberFormat="0" applyFill="0" applyBorder="0" applyAlignment="0" applyProtection="0">
      <alignment vertical="top"/>
      <protection locked="0"/>
    </xf>
  </cellStyleXfs>
  <cellXfs count="140">
    <xf numFmtId="0" fontId="0" fillId="0" borderId="0" xfId="0"/>
    <xf numFmtId="0" fontId="4" fillId="0" borderId="0" xfId="3"/>
    <xf numFmtId="3" fontId="5" fillId="2" borderId="1" xfId="3" applyNumberFormat="1" applyFont="1" applyFill="1" applyBorder="1" applyAlignment="1">
      <alignment vertical="top" wrapText="1"/>
    </xf>
    <xf numFmtId="164" fontId="5" fillId="2" borderId="1" xfId="3" applyNumberFormat="1" applyFont="1" applyFill="1" applyBorder="1" applyAlignment="1">
      <alignment vertical="top" wrapText="1"/>
    </xf>
    <xf numFmtId="0" fontId="5" fillId="2" borderId="1" xfId="3" applyFont="1" applyFill="1" applyBorder="1" applyAlignment="1">
      <alignment vertical="top" wrapText="1"/>
    </xf>
    <xf numFmtId="3" fontId="6" fillId="3" borderId="1" xfId="3" applyNumberFormat="1" applyFont="1" applyFill="1" applyBorder="1" applyAlignment="1">
      <alignment wrapText="1"/>
    </xf>
    <xf numFmtId="0" fontId="5" fillId="4" borderId="2" xfId="3" applyFont="1" applyFill="1" applyBorder="1" applyAlignment="1">
      <alignment horizontal="center" vertical="center" wrapText="1"/>
    </xf>
    <xf numFmtId="0" fontId="0" fillId="0" borderId="4" xfId="0" applyBorder="1"/>
    <xf numFmtId="0" fontId="0" fillId="0" borderId="4" xfId="0" pivotButton="1" applyBorder="1"/>
    <xf numFmtId="0" fontId="0" fillId="0" borderId="2" xfId="0" applyBorder="1"/>
    <xf numFmtId="0" fontId="0" fillId="0" borderId="5" xfId="0" applyBorder="1"/>
    <xf numFmtId="0" fontId="0" fillId="0" borderId="1" xfId="0" applyNumberFormat="1" applyBorder="1"/>
    <xf numFmtId="0" fontId="7" fillId="0" borderId="6" xfId="0" applyFont="1" applyBorder="1" applyAlignment="1">
      <alignment horizontal="left" wrapText="1"/>
    </xf>
    <xf numFmtId="0" fontId="9" fillId="6" borderId="6" xfId="0" applyFont="1" applyFill="1" applyBorder="1" applyAlignment="1">
      <alignment horizontal="center" vertical="top" wrapText="1"/>
    </xf>
    <xf numFmtId="0" fontId="10" fillId="6" borderId="6" xfId="0" applyFont="1" applyFill="1" applyBorder="1" applyAlignment="1">
      <alignment horizontal="center" vertical="top" wrapText="1"/>
    </xf>
    <xf numFmtId="0" fontId="12" fillId="8" borderId="6" xfId="0" applyFont="1" applyFill="1" applyBorder="1" applyAlignment="1">
      <alignment horizontal="center"/>
    </xf>
    <xf numFmtId="0" fontId="5" fillId="0" borderId="6" xfId="0" applyNumberFormat="1" applyFont="1" applyBorder="1" applyAlignment="1">
      <alignment horizontal="right"/>
    </xf>
    <xf numFmtId="0" fontId="5" fillId="9" borderId="6" xfId="0" applyNumberFormat="1" applyFont="1" applyFill="1" applyBorder="1" applyAlignment="1">
      <alignment horizontal="right"/>
    </xf>
    <xf numFmtId="0" fontId="13" fillId="7" borderId="6" xfId="0" applyFont="1" applyFill="1" applyBorder="1" applyAlignment="1">
      <alignment vertical="top" wrapText="1"/>
    </xf>
    <xf numFmtId="0" fontId="14" fillId="7" borderId="6" xfId="0" applyFont="1" applyFill="1" applyBorder="1" applyAlignment="1">
      <alignment vertical="top" wrapText="1"/>
    </xf>
    <xf numFmtId="0" fontId="14" fillId="0" borderId="0" xfId="0" applyFont="1" applyAlignment="1">
      <alignment horizontal="left"/>
    </xf>
    <xf numFmtId="0" fontId="0" fillId="0" borderId="2" xfId="0" applyNumberFormat="1" applyBorder="1"/>
    <xf numFmtId="0" fontId="0" fillId="0" borderId="13" xfId="0" applyBorder="1"/>
    <xf numFmtId="0" fontId="0" fillId="0" borderId="3" xfId="0" applyNumberFormat="1" applyBorder="1"/>
    <xf numFmtId="0" fontId="0" fillId="0" borderId="1" xfId="0" pivotButton="1" applyBorder="1"/>
    <xf numFmtId="0" fontId="0" fillId="0" borderId="1" xfId="0" applyBorder="1"/>
    <xf numFmtId="0" fontId="15" fillId="0" borderId="0" xfId="0" applyFont="1"/>
    <xf numFmtId="0" fontId="17" fillId="0" borderId="0" xfId="0" applyFont="1"/>
    <xf numFmtId="0" fontId="18" fillId="0" borderId="0" xfId="0" applyFont="1"/>
    <xf numFmtId="165" fontId="0" fillId="0" borderId="0" xfId="0" applyNumberFormat="1"/>
    <xf numFmtId="166" fontId="0" fillId="0" borderId="0" xfId="0" applyNumberFormat="1"/>
    <xf numFmtId="0" fontId="0" fillId="0" borderId="14" xfId="0" applyBorder="1"/>
    <xf numFmtId="166" fontId="0" fillId="0" borderId="14" xfId="0" applyNumberFormat="1" applyBorder="1"/>
    <xf numFmtId="0" fontId="3" fillId="0" borderId="0" xfId="0" applyFon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19" fillId="0" borderId="0" xfId="0" applyFont="1" applyBorder="1"/>
    <xf numFmtId="43" fontId="19" fillId="0" borderId="0" xfId="1" applyFont="1" applyBorder="1"/>
    <xf numFmtId="0" fontId="0" fillId="10" borderId="0" xfId="0" applyFill="1"/>
    <xf numFmtId="43" fontId="0" fillId="0" borderId="0" xfId="1" applyFont="1"/>
    <xf numFmtId="167" fontId="0" fillId="0" borderId="0" xfId="1" applyNumberFormat="1" applyFont="1"/>
    <xf numFmtId="14" fontId="0" fillId="0" borderId="0" xfId="0" applyNumberFormat="1"/>
    <xf numFmtId="168" fontId="0" fillId="0" borderId="0" xfId="0" applyNumberFormat="1"/>
    <xf numFmtId="17" fontId="0" fillId="0" borderId="0" xfId="0" applyNumberFormat="1"/>
    <xf numFmtId="0" fontId="19" fillId="0" borderId="0" xfId="0" applyFont="1"/>
    <xf numFmtId="43" fontId="0" fillId="0" borderId="0" xfId="0" applyNumberFormat="1"/>
    <xf numFmtId="9" fontId="0" fillId="0" borderId="0" xfId="2" applyFont="1"/>
    <xf numFmtId="167" fontId="0" fillId="0" borderId="0" xfId="0" applyNumberFormat="1"/>
    <xf numFmtId="10" fontId="0" fillId="0" borderId="0" xfId="2" applyNumberFormat="1" applyFont="1"/>
    <xf numFmtId="9" fontId="0" fillId="0" borderId="0" xfId="2" applyNumberFormat="1" applyFont="1"/>
    <xf numFmtId="0" fontId="20" fillId="11" borderId="21" xfId="0" applyFont="1" applyFill="1" applyBorder="1"/>
    <xf numFmtId="0" fontId="0" fillId="0" borderId="0" xfId="0" applyAlignment="1">
      <alignment horizontal="center"/>
    </xf>
    <xf numFmtId="0" fontId="0" fillId="0" borderId="0" xfId="0" applyAlignment="1">
      <alignment horizontal="left"/>
    </xf>
    <xf numFmtId="0" fontId="0" fillId="0" borderId="0" xfId="0" applyNumberFormat="1"/>
    <xf numFmtId="0" fontId="19" fillId="0" borderId="22"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19" fillId="0" borderId="24" xfId="0" applyFont="1" applyFill="1" applyBorder="1" applyAlignment="1">
      <alignment horizontal="center" vertical="center" wrapText="1"/>
    </xf>
    <xf numFmtId="0" fontId="0" fillId="0" borderId="0" xfId="0" applyAlignment="1">
      <alignment horizontal="center" wrapText="1"/>
    </xf>
    <xf numFmtId="0" fontId="19" fillId="0" borderId="27" xfId="0" applyFont="1" applyBorder="1" applyAlignment="1">
      <alignment horizontal="center" wrapText="1"/>
    </xf>
    <xf numFmtId="0" fontId="0" fillId="0" borderId="28" xfId="0" applyBorder="1" applyAlignment="1">
      <alignment horizontal="center" wrapText="1"/>
    </xf>
    <xf numFmtId="3" fontId="19" fillId="0" borderId="28" xfId="0" applyNumberFormat="1" applyFont="1" applyBorder="1" applyAlignment="1">
      <alignment horizontal="center" wrapText="1"/>
    </xf>
    <xf numFmtId="0" fontId="0" fillId="0" borderId="29" xfId="0" applyBorder="1" applyAlignment="1">
      <alignment horizontal="center" wrapText="1"/>
    </xf>
    <xf numFmtId="0" fontId="21" fillId="0" borderId="0" xfId="4" applyAlignment="1" applyProtection="1"/>
    <xf numFmtId="1" fontId="0" fillId="0" borderId="0" xfId="0" applyNumberFormat="1"/>
    <xf numFmtId="0" fontId="22" fillId="0" borderId="0" xfId="0" applyFont="1"/>
    <xf numFmtId="167" fontId="22" fillId="0" borderId="0" xfId="1" applyNumberFormat="1" applyFont="1"/>
    <xf numFmtId="167" fontId="23" fillId="0" borderId="0" xfId="1" applyNumberFormat="1" applyFont="1"/>
    <xf numFmtId="0" fontId="22" fillId="0" borderId="0" xfId="0" applyFont="1" applyAlignment="1">
      <alignment horizontal="center" vertical="center" wrapText="1"/>
    </xf>
    <xf numFmtId="0" fontId="23" fillId="0" borderId="0" xfId="0" applyFont="1" applyAlignment="1">
      <alignment horizontal="center" vertical="center" wrapText="1"/>
    </xf>
    <xf numFmtId="2" fontId="22" fillId="0" borderId="0" xfId="0" applyNumberFormat="1" applyFont="1"/>
    <xf numFmtId="2" fontId="23" fillId="0" borderId="0" xfId="0" applyNumberFormat="1" applyFont="1"/>
    <xf numFmtId="2" fontId="22" fillId="10" borderId="0" xfId="0" applyNumberFormat="1" applyFont="1" applyFill="1"/>
    <xf numFmtId="0" fontId="24" fillId="10" borderId="0" xfId="0" applyFont="1" applyFill="1"/>
    <xf numFmtId="0" fontId="4" fillId="0" borderId="0" xfId="3"/>
    <xf numFmtId="3" fontId="0" fillId="0" borderId="0" xfId="0" applyNumberFormat="1"/>
    <xf numFmtId="0" fontId="9" fillId="6" borderId="10" xfId="0" applyFont="1" applyFill="1" applyBorder="1" applyAlignment="1">
      <alignment horizontal="center" vertical="top" wrapText="1"/>
    </xf>
    <xf numFmtId="0" fontId="9" fillId="12" borderId="10" xfId="0" applyFont="1" applyFill="1" applyBorder="1" applyAlignment="1">
      <alignment horizontal="center" vertical="top" wrapText="1"/>
    </xf>
    <xf numFmtId="0" fontId="25" fillId="0" borderId="0" xfId="0" applyNumberFormat="1" applyFont="1" applyFill="1" applyBorder="1" applyAlignment="1">
      <alignment horizontal="center"/>
    </xf>
    <xf numFmtId="0" fontId="11" fillId="7" borderId="6" xfId="0" applyFont="1" applyFill="1" applyBorder="1" applyAlignment="1">
      <alignment wrapText="1"/>
    </xf>
    <xf numFmtId="0" fontId="13" fillId="10" borderId="6" xfId="0" applyFont="1" applyFill="1" applyBorder="1" applyAlignment="1">
      <alignment vertical="top" wrapText="1"/>
    </xf>
    <xf numFmtId="0" fontId="12" fillId="13" borderId="6" xfId="0" applyFont="1" applyFill="1" applyBorder="1" applyAlignment="1">
      <alignment horizontal="center"/>
    </xf>
    <xf numFmtId="0" fontId="5" fillId="10" borderId="6" xfId="0" applyNumberFormat="1" applyFont="1" applyFill="1" applyBorder="1" applyAlignment="1">
      <alignment horizontal="right"/>
    </xf>
    <xf numFmtId="0" fontId="0" fillId="0" borderId="0" xfId="0" applyAlignment="1">
      <alignment horizontal="center" vertical="center"/>
    </xf>
    <xf numFmtId="167" fontId="0" fillId="10" borderId="0" xfId="1" applyNumberFormat="1" applyFont="1" applyFill="1"/>
    <xf numFmtId="10" fontId="0" fillId="10" borderId="0" xfId="2" applyNumberFormat="1" applyFont="1" applyFill="1"/>
    <xf numFmtId="10" fontId="0" fillId="10" borderId="0" xfId="0" applyNumberFormat="1" applyFill="1"/>
    <xf numFmtId="0" fontId="0" fillId="0" borderId="0" xfId="0" applyAlignment="1">
      <alignment horizontal="left" vertical="center"/>
    </xf>
    <xf numFmtId="9" fontId="0" fillId="0" borderId="0" xfId="0" applyNumberFormat="1" applyAlignment="1">
      <alignment horizontal="center" vertical="center"/>
    </xf>
    <xf numFmtId="0" fontId="3" fillId="10" borderId="0" xfId="0" applyFont="1" applyFill="1"/>
    <xf numFmtId="0" fontId="26" fillId="10" borderId="0" xfId="0" applyFont="1" applyFill="1"/>
    <xf numFmtId="1" fontId="0" fillId="0" borderId="16" xfId="0" applyNumberFormat="1" applyBorder="1"/>
    <xf numFmtId="1" fontId="0" fillId="0" borderId="18" xfId="0" applyNumberFormat="1" applyBorder="1"/>
    <xf numFmtId="1" fontId="0" fillId="0" borderId="20" xfId="0" applyNumberFormat="1" applyBorder="1"/>
    <xf numFmtId="43" fontId="4" fillId="0" borderId="0" xfId="1" applyNumberFormat="1" applyFont="1"/>
    <xf numFmtId="10" fontId="4" fillId="0" borderId="0" xfId="2" applyNumberFormat="1" applyFont="1"/>
    <xf numFmtId="0" fontId="22" fillId="0" borderId="14" xfId="0" applyFont="1" applyBorder="1"/>
    <xf numFmtId="166" fontId="22" fillId="0" borderId="14" xfId="0" applyNumberFormat="1" applyFont="1" applyBorder="1" applyAlignment="1">
      <alignment horizontal="center"/>
    </xf>
    <xf numFmtId="0" fontId="27" fillId="12" borderId="14" xfId="0" applyFont="1" applyFill="1" applyBorder="1" applyAlignment="1">
      <alignment horizontal="center" vertical="center"/>
    </xf>
    <xf numFmtId="0" fontId="28" fillId="0" borderId="0" xfId="0" applyFont="1"/>
    <xf numFmtId="0" fontId="30" fillId="0" borderId="0" xfId="0" applyFont="1"/>
    <xf numFmtId="0" fontId="31" fillId="0" borderId="0" xfId="0" applyFont="1"/>
    <xf numFmtId="0" fontId="32" fillId="0" borderId="0" xfId="0" applyFont="1"/>
    <xf numFmtId="0" fontId="2" fillId="0" borderId="0" xfId="0" applyFont="1" applyFill="1"/>
    <xf numFmtId="0" fontId="0" fillId="0" borderId="0" xfId="0" applyFill="1"/>
    <xf numFmtId="0" fontId="8" fillId="6" borderId="8" xfId="0" applyFont="1" applyFill="1" applyBorder="1" applyAlignment="1">
      <alignment horizontal="center" vertical="center" wrapText="1"/>
    </xf>
    <xf numFmtId="0" fontId="33" fillId="0" borderId="0" xfId="0" applyFont="1"/>
    <xf numFmtId="167" fontId="33" fillId="0" borderId="0" xfId="1" applyNumberFormat="1" applyFont="1"/>
    <xf numFmtId="9" fontId="33" fillId="0" borderId="0" xfId="2" applyFont="1"/>
    <xf numFmtId="0" fontId="5" fillId="0" borderId="3" xfId="3" applyFont="1" applyBorder="1" applyAlignment="1">
      <alignment horizontal="left" vertical="top" wrapText="1"/>
    </xf>
    <xf numFmtId="0" fontId="4" fillId="0" borderId="0" xfId="3"/>
    <xf numFmtId="0" fontId="13" fillId="7" borderId="7" xfId="0" applyFont="1" applyFill="1" applyBorder="1" applyAlignment="1">
      <alignment vertical="top" wrapText="1"/>
    </xf>
    <xf numFmtId="0" fontId="13" fillId="7" borderId="8" xfId="0" applyFont="1" applyFill="1" applyBorder="1" applyAlignment="1">
      <alignment vertical="top" wrapText="1"/>
    </xf>
    <xf numFmtId="0" fontId="13" fillId="7" borderId="9" xfId="0" applyFont="1" applyFill="1" applyBorder="1" applyAlignment="1">
      <alignment vertical="top" wrapText="1"/>
    </xf>
    <xf numFmtId="0" fontId="13" fillId="7" borderId="11" xfId="0" applyFont="1" applyFill="1" applyBorder="1" applyAlignment="1">
      <alignment vertical="top" wrapText="1"/>
    </xf>
    <xf numFmtId="0" fontId="13" fillId="7" borderId="10" xfId="0" applyFont="1" applyFill="1" applyBorder="1" applyAlignment="1">
      <alignment vertical="top" wrapText="1"/>
    </xf>
    <xf numFmtId="0" fontId="13" fillId="7" borderId="12" xfId="0" applyFont="1" applyFill="1" applyBorder="1" applyAlignment="1">
      <alignment vertical="top" wrapText="1"/>
    </xf>
    <xf numFmtId="0" fontId="11" fillId="7" borderId="7" xfId="0" applyFont="1" applyFill="1" applyBorder="1" applyAlignment="1">
      <alignment wrapText="1"/>
    </xf>
    <xf numFmtId="0" fontId="11" fillId="7" borderId="8" xfId="0" applyFont="1" applyFill="1" applyBorder="1" applyAlignment="1">
      <alignment wrapText="1"/>
    </xf>
    <xf numFmtId="0" fontId="11" fillId="7" borderId="9" xfId="0" applyFont="1" applyFill="1" applyBorder="1" applyAlignment="1">
      <alignment wrapText="1"/>
    </xf>
    <xf numFmtId="0" fontId="8" fillId="5" borderId="7" xfId="0" applyFont="1" applyFill="1" applyBorder="1" applyAlignment="1">
      <alignment horizontal="right" vertical="top" wrapText="1"/>
    </xf>
    <xf numFmtId="0" fontId="8" fillId="5" borderId="8" xfId="0" applyFont="1" applyFill="1" applyBorder="1" applyAlignment="1">
      <alignment horizontal="right" vertical="top" wrapText="1"/>
    </xf>
    <xf numFmtId="0" fontId="8" fillId="5" borderId="9" xfId="0" applyFont="1" applyFill="1" applyBorder="1" applyAlignment="1">
      <alignment horizontal="right" vertical="top" wrapText="1"/>
    </xf>
    <xf numFmtId="0" fontId="9" fillId="5" borderId="7" xfId="0" applyFont="1" applyFill="1" applyBorder="1" applyAlignment="1">
      <alignment vertical="top" wrapText="1"/>
    </xf>
    <xf numFmtId="0" fontId="9" fillId="5" borderId="8" xfId="0" applyFont="1" applyFill="1" applyBorder="1" applyAlignment="1">
      <alignment vertical="top" wrapText="1"/>
    </xf>
    <xf numFmtId="0" fontId="9" fillId="5" borderId="9" xfId="0" applyFont="1" applyFill="1" applyBorder="1" applyAlignment="1">
      <alignment vertical="top" wrapText="1"/>
    </xf>
    <xf numFmtId="0" fontId="8" fillId="6" borderId="7" xfId="0" applyFont="1" applyFill="1" applyBorder="1" applyAlignment="1">
      <alignment horizontal="right" vertical="center" wrapText="1"/>
    </xf>
    <xf numFmtId="0" fontId="8" fillId="6" borderId="8" xfId="0" applyFont="1" applyFill="1" applyBorder="1" applyAlignment="1">
      <alignment horizontal="right" vertical="center" wrapText="1"/>
    </xf>
    <xf numFmtId="0" fontId="8" fillId="6" borderId="9" xfId="0" applyFont="1" applyFill="1" applyBorder="1" applyAlignment="1">
      <alignment horizontal="right" vertical="center" wrapText="1"/>
    </xf>
    <xf numFmtId="0" fontId="10" fillId="5" borderId="7" xfId="0" applyFont="1" applyFill="1" applyBorder="1" applyAlignment="1">
      <alignment vertical="top" wrapText="1"/>
    </xf>
    <xf numFmtId="0" fontId="10" fillId="5" borderId="8" xfId="0" applyFont="1" applyFill="1" applyBorder="1" applyAlignment="1">
      <alignment vertical="top" wrapText="1"/>
    </xf>
    <xf numFmtId="0" fontId="10" fillId="5" borderId="9" xfId="0" applyFont="1" applyFill="1" applyBorder="1" applyAlignment="1">
      <alignment vertical="top" wrapText="1"/>
    </xf>
    <xf numFmtId="14" fontId="0" fillId="0" borderId="26" xfId="0" applyNumberFormat="1" applyBorder="1" applyAlignment="1">
      <alignment horizontal="center" wrapText="1"/>
    </xf>
    <xf numFmtId="0" fontId="0" fillId="0" borderId="25" xfId="0" applyBorder="1" applyAlignment="1">
      <alignment horizontal="center" wrapText="1"/>
    </xf>
    <xf numFmtId="0" fontId="0" fillId="0" borderId="0" xfId="0" applyAlignment="1">
      <alignment horizontal="center" wrapText="1"/>
    </xf>
    <xf numFmtId="3" fontId="0" fillId="0" borderId="0" xfId="0" applyNumberFormat="1" applyAlignment="1">
      <alignment horizontal="center" wrapText="1"/>
    </xf>
    <xf numFmtId="14" fontId="0" fillId="0" borderId="0" xfId="0" applyNumberFormat="1" applyAlignment="1">
      <alignment horizontal="center" wrapText="1"/>
    </xf>
  </cellXfs>
  <cellStyles count="5">
    <cellStyle name="Comma" xfId="1" builtinId="3"/>
    <cellStyle name="Hyperlink" xfId="4" builtinId="8"/>
    <cellStyle name="Normal" xfId="0" builtinId="0"/>
    <cellStyle name="Normal 2" xfId="3"/>
    <cellStyle name="Percent" xfId="2" builtinId="5"/>
  </cellStyles>
  <dxfs count="1">
    <dxf>
      <fill>
        <patternFill patternType="solid">
          <fgColor rgb="FF8EB8B4"/>
          <bgColor rgb="FF000000"/>
        </patternFill>
      </fill>
    </dxf>
  </dxfs>
  <tableStyles count="0" defaultTableStyle="TableStyleMedium9" defaultPivotStyle="PivotStyleLight16"/>
  <colors>
    <mruColors>
      <color rgb="FF56C9C1"/>
      <color rgb="FFA169DE"/>
      <color rgb="FFF9DD16"/>
      <color rgb="FFF99B0C"/>
      <color rgb="FFA16994"/>
      <color rgb="FF8EB8B4"/>
      <color rgb="FFFF8F1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0215905938586944"/>
          <c:y val="9.2366726806956609E-2"/>
          <c:w val="0.87399270213174574"/>
          <c:h val="0.56444702496977273"/>
        </c:manualLayout>
      </c:layout>
      <c:barChart>
        <c:barDir val="col"/>
        <c:grouping val="clustered"/>
        <c:ser>
          <c:idx val="0"/>
          <c:order val="0"/>
          <c:tx>
            <c:strRef>
              <c:f>'Top H donors commitments'!$I$9</c:f>
              <c:strCache>
                <c:ptCount val="1"/>
                <c:pt idx="0">
                  <c:v>Total commitment/contribution in US$ millions</c:v>
                </c:pt>
              </c:strCache>
            </c:strRef>
          </c:tx>
          <c:spPr>
            <a:solidFill>
              <a:srgbClr val="F9DD16"/>
            </a:solidFill>
          </c:spPr>
          <c:dPt>
            <c:idx val="5"/>
            <c:spPr>
              <a:solidFill>
                <a:srgbClr val="8EB8B4"/>
              </a:solidFill>
            </c:spPr>
          </c:dPt>
          <c:cat>
            <c:strRef>
              <c:f>'Top H donors commitments'!$H$10:$H$19</c:f>
              <c:strCache>
                <c:ptCount val="10"/>
                <c:pt idx="0">
                  <c:v>ECHO + EC</c:v>
                </c:pt>
                <c:pt idx="1">
                  <c:v>US</c:v>
                </c:pt>
                <c:pt idx="2">
                  <c:v>Germany</c:v>
                </c:pt>
                <c:pt idx="3">
                  <c:v>Russian Federation</c:v>
                </c:pt>
                <c:pt idx="4">
                  <c:v>Sweden</c:v>
                </c:pt>
                <c:pt idx="5">
                  <c:v>CERF</c:v>
                </c:pt>
                <c:pt idx="6">
                  <c:v>Denmark</c:v>
                </c:pt>
                <c:pt idx="7">
                  <c:v>Switzerland</c:v>
                </c:pt>
                <c:pt idx="8">
                  <c:v>Canada</c:v>
                </c:pt>
                <c:pt idx="9">
                  <c:v>Poland</c:v>
                </c:pt>
              </c:strCache>
            </c:strRef>
          </c:cat>
          <c:val>
            <c:numRef>
              <c:f>'Top H donors commitments'!$I$10:$I$19</c:f>
              <c:numCache>
                <c:formatCode>0.0</c:formatCode>
                <c:ptCount val="10"/>
                <c:pt idx="0">
                  <c:v>37.219068999999998</c:v>
                </c:pt>
                <c:pt idx="1">
                  <c:v>16.942886000000001</c:v>
                </c:pt>
                <c:pt idx="2">
                  <c:v>13.048932000000001</c:v>
                </c:pt>
                <c:pt idx="3">
                  <c:v>5</c:v>
                </c:pt>
                <c:pt idx="4">
                  <c:v>4.6427100000000001</c:v>
                </c:pt>
                <c:pt idx="5">
                  <c:v>3.9752260000000001</c:v>
                </c:pt>
                <c:pt idx="6">
                  <c:v>3.3684189999999998</c:v>
                </c:pt>
                <c:pt idx="7">
                  <c:v>2.7867329999999999</c:v>
                </c:pt>
                <c:pt idx="8">
                  <c:v>2.7461380000000002</c:v>
                </c:pt>
                <c:pt idx="9">
                  <c:v>2.3203200000000002</c:v>
                </c:pt>
              </c:numCache>
            </c:numRef>
          </c:val>
        </c:ser>
        <c:dLbls>
          <c:showVal val="1"/>
        </c:dLbls>
        <c:gapWidth val="50"/>
        <c:axId val="74357376"/>
        <c:axId val="76620544"/>
      </c:barChart>
      <c:catAx>
        <c:axId val="74357376"/>
        <c:scaling>
          <c:orientation val="minMax"/>
        </c:scaling>
        <c:axPos val="b"/>
        <c:title>
          <c:tx>
            <c:rich>
              <a:bodyPr/>
              <a:lstStyle/>
              <a:p>
                <a:pPr>
                  <a:defRPr/>
                </a:pPr>
                <a:r>
                  <a:rPr lang="en-GB"/>
                  <a:t>Total commitme/contribution is US$ millions</a:t>
                </a:r>
              </a:p>
            </c:rich>
          </c:tx>
        </c:title>
        <c:tickLblPos val="nextTo"/>
        <c:crossAx val="76620544"/>
        <c:crosses val="autoZero"/>
        <c:auto val="1"/>
        <c:lblAlgn val="ctr"/>
        <c:lblOffset val="100"/>
      </c:catAx>
      <c:valAx>
        <c:axId val="76620544"/>
        <c:scaling>
          <c:orientation val="minMax"/>
        </c:scaling>
        <c:axPos val="l"/>
        <c:majorGridlines>
          <c:spPr>
            <a:ln>
              <a:prstDash val="sysDot"/>
            </a:ln>
          </c:spPr>
        </c:majorGridlines>
        <c:title>
          <c:tx>
            <c:rich>
              <a:bodyPr rot="-5400000" vert="horz"/>
              <a:lstStyle/>
              <a:p>
                <a:pPr>
                  <a:defRPr/>
                </a:pPr>
                <a:r>
                  <a:rPr lang="en-GB"/>
                  <a:t>US$</a:t>
                </a:r>
                <a:r>
                  <a:rPr lang="en-GB" baseline="0"/>
                  <a:t> millions</a:t>
                </a:r>
                <a:endParaRPr lang="en-GB"/>
              </a:p>
            </c:rich>
          </c:tx>
        </c:title>
        <c:numFmt formatCode="0" sourceLinked="0"/>
        <c:tickLblPos val="nextTo"/>
        <c:spPr>
          <a:ln>
            <a:prstDash val="sysDot"/>
          </a:ln>
        </c:spPr>
        <c:crossAx val="74357376"/>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0"/>
          <c:order val="0"/>
          <c:tx>
            <c:strRef>
              <c:f>'[1]Fig. 5 CERF'!$H$1</c:f>
              <c:strCache>
                <c:ptCount val="1"/>
                <c:pt idx="0">
                  <c:v>US$ million</c:v>
                </c:pt>
              </c:strCache>
            </c:strRef>
          </c:tx>
          <c:spPr>
            <a:solidFill>
              <a:srgbClr val="F9DD16"/>
            </a:solidFill>
          </c:spPr>
          <c:dLbls>
            <c:dLblPos val="outEnd"/>
            <c:showVal val="1"/>
          </c:dLbls>
          <c:cat>
            <c:strRef>
              <c:f>'[1]Fig. 5 CERF'!$F$2:$F$6</c:f>
              <c:strCache>
                <c:ptCount val="5"/>
                <c:pt idx="0">
                  <c:v>Food</c:v>
                </c:pt>
                <c:pt idx="1">
                  <c:v>Health</c:v>
                </c:pt>
                <c:pt idx="2">
                  <c:v>Protection/Human Rights/Rule of Law</c:v>
                </c:pt>
                <c:pt idx="3">
                  <c:v>Shelter and non-food items</c:v>
                </c:pt>
                <c:pt idx="4">
                  <c:v>Water and sanitation</c:v>
                </c:pt>
              </c:strCache>
            </c:strRef>
          </c:cat>
          <c:val>
            <c:numRef>
              <c:f>'[1]Fig. 5 CERF'!$H$2:$H$6</c:f>
              <c:numCache>
                <c:formatCode>General</c:formatCode>
                <c:ptCount val="5"/>
                <c:pt idx="0">
                  <c:v>0.86784899999999998</c:v>
                </c:pt>
                <c:pt idx="1">
                  <c:v>0.81021200000000004</c:v>
                </c:pt>
                <c:pt idx="2">
                  <c:v>0.60310900000000001</c:v>
                </c:pt>
                <c:pt idx="3">
                  <c:v>1.0945750000000001</c:v>
                </c:pt>
                <c:pt idx="4">
                  <c:v>0.59948100000000004</c:v>
                </c:pt>
              </c:numCache>
            </c:numRef>
          </c:val>
        </c:ser>
        <c:axId val="84597376"/>
        <c:axId val="89653632"/>
      </c:barChart>
      <c:catAx>
        <c:axId val="84597376"/>
        <c:scaling>
          <c:orientation val="minMax"/>
        </c:scaling>
        <c:axPos val="b"/>
        <c:tickLblPos val="nextTo"/>
        <c:crossAx val="89653632"/>
        <c:crosses val="autoZero"/>
        <c:auto val="1"/>
        <c:lblAlgn val="ctr"/>
        <c:lblOffset val="100"/>
      </c:catAx>
      <c:valAx>
        <c:axId val="89653632"/>
        <c:scaling>
          <c:orientation val="minMax"/>
        </c:scaling>
        <c:axPos val="l"/>
        <c:majorGridlines>
          <c:spPr>
            <a:ln>
              <a:prstDash val="sysDot"/>
            </a:ln>
          </c:spPr>
        </c:majorGridlines>
        <c:title>
          <c:tx>
            <c:rich>
              <a:bodyPr rot="-5400000" vert="horz"/>
              <a:lstStyle/>
              <a:p>
                <a:pPr>
                  <a:defRPr/>
                </a:pPr>
                <a:r>
                  <a:rPr lang="en-GB"/>
                  <a:t>US$millions</a:t>
                </a:r>
              </a:p>
            </c:rich>
          </c:tx>
        </c:title>
        <c:numFmt formatCode="0.0" sourceLinked="0"/>
        <c:tickLblPos val="nextTo"/>
        <c:crossAx val="84597376"/>
        <c:crosses val="autoZero"/>
        <c:crossBetween val="between"/>
      </c:valAx>
    </c:plotArea>
    <c:plotVisOnly val="1"/>
  </c:chart>
  <c:spPr>
    <a:ln>
      <a:noFill/>
    </a:ln>
  </c:sp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'Top H donors pledges'!$Q$9</c:f>
              <c:strCache>
                <c:ptCount val="1"/>
                <c:pt idx="0">
                  <c:v>Commitments</c:v>
                </c:pt>
              </c:strCache>
            </c:strRef>
          </c:tx>
          <c:spPr>
            <a:solidFill>
              <a:srgbClr val="F9DD16"/>
            </a:solidFill>
          </c:spPr>
          <c:cat>
            <c:strRef>
              <c:f>'Top H donors pledges'!$P$10:$P$20</c:f>
              <c:strCache>
                <c:ptCount val="11"/>
                <c:pt idx="0">
                  <c:v>EC</c:v>
                </c:pt>
                <c:pt idx="1">
                  <c:v>US</c:v>
                </c:pt>
                <c:pt idx="2">
                  <c:v>UK</c:v>
                </c:pt>
                <c:pt idx="3">
                  <c:v>Germany</c:v>
                </c:pt>
                <c:pt idx="4">
                  <c:v>Russia</c:v>
                </c:pt>
                <c:pt idx="5">
                  <c:v>Sweden</c:v>
                </c:pt>
                <c:pt idx="6">
                  <c:v>CERF</c:v>
                </c:pt>
                <c:pt idx="7">
                  <c:v>Denmark</c:v>
                </c:pt>
                <c:pt idx="8">
                  <c:v>Switzerland</c:v>
                </c:pt>
                <c:pt idx="9">
                  <c:v>Canada</c:v>
                </c:pt>
                <c:pt idx="10">
                  <c:v>Poland</c:v>
                </c:pt>
              </c:strCache>
            </c:strRef>
          </c:cat>
          <c:val>
            <c:numRef>
              <c:f>'Top H donors pledges'!$Q$10:$Q$20</c:f>
              <c:numCache>
                <c:formatCode>0.00</c:formatCode>
                <c:ptCount val="11"/>
                <c:pt idx="0">
                  <c:v>29.123217</c:v>
                </c:pt>
                <c:pt idx="1">
                  <c:v>11.717886</c:v>
                </c:pt>
                <c:pt idx="2">
                  <c:v>0.65146999999999999</c:v>
                </c:pt>
                <c:pt idx="3">
                  <c:v>10.202208000000001</c:v>
                </c:pt>
                <c:pt idx="4">
                  <c:v>0</c:v>
                </c:pt>
                <c:pt idx="5">
                  <c:v>4.6427100000000001</c:v>
                </c:pt>
                <c:pt idx="6">
                  <c:v>2.3068900000000001</c:v>
                </c:pt>
                <c:pt idx="7">
                  <c:v>1.8458859999999999</c:v>
                </c:pt>
                <c:pt idx="8">
                  <c:v>1.833747</c:v>
                </c:pt>
                <c:pt idx="9">
                  <c:v>2.2099449999999998</c:v>
                </c:pt>
                <c:pt idx="10">
                  <c:v>1.8522639999999999</c:v>
                </c:pt>
              </c:numCache>
            </c:numRef>
          </c:val>
        </c:ser>
        <c:ser>
          <c:idx val="1"/>
          <c:order val="1"/>
          <c:tx>
            <c:strRef>
              <c:f>'Top H donors pledges'!$R$9</c:f>
              <c:strCache>
                <c:ptCount val="1"/>
                <c:pt idx="0">
                  <c:v>Paid contributions</c:v>
                </c:pt>
              </c:strCache>
            </c:strRef>
          </c:tx>
          <c:spPr>
            <a:solidFill>
              <a:srgbClr val="56C9C1"/>
            </a:solidFill>
          </c:spPr>
          <c:cat>
            <c:strRef>
              <c:f>'Top H donors pledges'!$P$10:$P$20</c:f>
              <c:strCache>
                <c:ptCount val="11"/>
                <c:pt idx="0">
                  <c:v>EC</c:v>
                </c:pt>
                <c:pt idx="1">
                  <c:v>US</c:v>
                </c:pt>
                <c:pt idx="2">
                  <c:v>UK</c:v>
                </c:pt>
                <c:pt idx="3">
                  <c:v>Germany</c:v>
                </c:pt>
                <c:pt idx="4">
                  <c:v>Russia</c:v>
                </c:pt>
                <c:pt idx="5">
                  <c:v>Sweden</c:v>
                </c:pt>
                <c:pt idx="6">
                  <c:v>CERF</c:v>
                </c:pt>
                <c:pt idx="7">
                  <c:v>Denmark</c:v>
                </c:pt>
                <c:pt idx="8">
                  <c:v>Switzerland</c:v>
                </c:pt>
                <c:pt idx="9">
                  <c:v>Canada</c:v>
                </c:pt>
                <c:pt idx="10">
                  <c:v>Poland</c:v>
                </c:pt>
              </c:strCache>
            </c:strRef>
          </c:cat>
          <c:val>
            <c:numRef>
              <c:f>'Top H donors pledges'!$R$10:$R$20</c:f>
              <c:numCache>
                <c:formatCode>0.00</c:formatCode>
                <c:ptCount val="11"/>
                <c:pt idx="0">
                  <c:v>8.0958520000000007</c:v>
                </c:pt>
                <c:pt idx="1">
                  <c:v>5.2249999999999996</c:v>
                </c:pt>
                <c:pt idx="2">
                  <c:v>1.1824319999999999</c:v>
                </c:pt>
                <c:pt idx="3">
                  <c:v>2.846724</c:v>
                </c:pt>
                <c:pt idx="4">
                  <c:v>5</c:v>
                </c:pt>
                <c:pt idx="5">
                  <c:v>0</c:v>
                </c:pt>
                <c:pt idx="6">
                  <c:v>1.668336</c:v>
                </c:pt>
                <c:pt idx="7">
                  <c:v>1.5225329999999999</c:v>
                </c:pt>
                <c:pt idx="8">
                  <c:v>0.952986</c:v>
                </c:pt>
                <c:pt idx="9">
                  <c:v>0.53619300000000003</c:v>
                </c:pt>
                <c:pt idx="10">
                  <c:v>0.46805600000000003</c:v>
                </c:pt>
              </c:numCache>
            </c:numRef>
          </c:val>
        </c:ser>
        <c:ser>
          <c:idx val="2"/>
          <c:order val="2"/>
          <c:tx>
            <c:strRef>
              <c:f>'Top H donors pledges'!$S$9</c:f>
              <c:strCache>
                <c:ptCount val="1"/>
                <c:pt idx="0">
                  <c:v>Pledges</c:v>
                </c:pt>
              </c:strCache>
            </c:strRef>
          </c:tx>
          <c:spPr>
            <a:solidFill>
              <a:srgbClr val="A169DE"/>
            </a:solidFill>
          </c:spPr>
          <c:cat>
            <c:strRef>
              <c:f>'Top H donors pledges'!$P$10:$P$20</c:f>
              <c:strCache>
                <c:ptCount val="11"/>
                <c:pt idx="0">
                  <c:v>EC</c:v>
                </c:pt>
                <c:pt idx="1">
                  <c:v>US</c:v>
                </c:pt>
                <c:pt idx="2">
                  <c:v>UK</c:v>
                </c:pt>
                <c:pt idx="3">
                  <c:v>Germany</c:v>
                </c:pt>
                <c:pt idx="4">
                  <c:v>Russia</c:v>
                </c:pt>
                <c:pt idx="5">
                  <c:v>Sweden</c:v>
                </c:pt>
                <c:pt idx="6">
                  <c:v>CERF</c:v>
                </c:pt>
                <c:pt idx="7">
                  <c:v>Denmark</c:v>
                </c:pt>
                <c:pt idx="8">
                  <c:v>Switzerland</c:v>
                </c:pt>
                <c:pt idx="9">
                  <c:v>Canada</c:v>
                </c:pt>
                <c:pt idx="10">
                  <c:v>Poland</c:v>
                </c:pt>
              </c:strCache>
            </c:strRef>
          </c:cat>
          <c:val>
            <c:numRef>
              <c:f>'Top H donors pledges'!$S$10:$S$20</c:f>
              <c:numCache>
                <c:formatCode>0.00</c:formatCode>
                <c:ptCount val="11"/>
                <c:pt idx="0">
                  <c:v>0</c:v>
                </c:pt>
                <c:pt idx="1">
                  <c:v>11.1</c:v>
                </c:pt>
                <c:pt idx="2">
                  <c:v>23.148126000000001</c:v>
                </c:pt>
                <c:pt idx="3">
                  <c:v>8.1632650000000009</c:v>
                </c:pt>
                <c:pt idx="4">
                  <c:v>0</c:v>
                </c:pt>
                <c:pt idx="5">
                  <c:v>0</c:v>
                </c:pt>
                <c:pt idx="6">
                  <c:v>0</c:v>
                </c:pt>
                <c:pt idx="7">
                  <c:v>0</c:v>
                </c:pt>
                <c:pt idx="8">
                  <c:v>0</c:v>
                </c:pt>
                <c:pt idx="9">
                  <c:v>0</c:v>
                </c:pt>
                <c:pt idx="10">
                  <c:v>0</c:v>
                </c:pt>
              </c:numCache>
            </c:numRef>
          </c:val>
        </c:ser>
        <c:overlap val="100"/>
        <c:axId val="76703616"/>
        <c:axId val="76705152"/>
      </c:barChart>
      <c:catAx>
        <c:axId val="76703616"/>
        <c:scaling>
          <c:orientation val="minMax"/>
        </c:scaling>
        <c:axPos val="b"/>
        <c:tickLblPos val="nextTo"/>
        <c:crossAx val="76705152"/>
        <c:crosses val="autoZero"/>
        <c:auto val="1"/>
        <c:lblAlgn val="ctr"/>
        <c:lblOffset val="100"/>
      </c:catAx>
      <c:valAx>
        <c:axId val="76705152"/>
        <c:scaling>
          <c:orientation val="minMax"/>
        </c:scaling>
        <c:axPos val="l"/>
        <c:majorGridlines>
          <c:spPr>
            <a:ln>
              <a:prstDash val="sysDot"/>
            </a:ln>
          </c:spPr>
        </c:majorGridlines>
        <c:title>
          <c:tx>
            <c:rich>
              <a:bodyPr rot="-5400000" vert="horz"/>
              <a:lstStyle/>
              <a:p>
                <a:pPr>
                  <a:defRPr/>
                </a:pPr>
                <a:r>
                  <a:rPr lang="en-GB"/>
                  <a:t>US$</a:t>
                </a:r>
                <a:r>
                  <a:rPr lang="en-GB" baseline="0"/>
                  <a:t> millions</a:t>
                </a:r>
                <a:endParaRPr lang="en-GB"/>
              </a:p>
            </c:rich>
          </c:tx>
          <c:layout>
            <c:manualLayout>
              <c:xMode val="edge"/>
              <c:yMode val="edge"/>
              <c:x val="8.5800085800085794E-3"/>
              <c:y val="0.34531623063246164"/>
            </c:manualLayout>
          </c:layout>
        </c:title>
        <c:numFmt formatCode="0" sourceLinked="0"/>
        <c:tickLblPos val="nextTo"/>
        <c:crossAx val="76703616"/>
        <c:crosses val="autoZero"/>
        <c:crossBetween val="between"/>
      </c:valAx>
    </c:plotArea>
    <c:legend>
      <c:legendPos val="r"/>
      <c:layout>
        <c:manualLayout>
          <c:xMode val="edge"/>
          <c:yMode val="edge"/>
          <c:x val="0.7787512016338678"/>
          <c:y val="0.20255853660921"/>
          <c:w val="0.21236961944464997"/>
          <c:h val="0.47435023906849788"/>
        </c:manualLayout>
      </c:layout>
    </c:legend>
    <c:plotVisOnly val="1"/>
  </c:chart>
  <c:spPr>
    <a:ln>
      <a:noFill/>
    </a:ln>
  </c:spPr>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'H donors Eastern Europe'!$I$2</c:f>
              <c:strCache>
                <c:ptCount val="1"/>
                <c:pt idx="0">
                  <c:v>Committed/contributed</c:v>
                </c:pt>
              </c:strCache>
            </c:strRef>
          </c:tx>
          <c:spPr>
            <a:solidFill>
              <a:srgbClr val="F9DD16"/>
            </a:solidFill>
          </c:spPr>
          <c:cat>
            <c:strRef>
              <c:f>'H donors Eastern Europe'!$H$3:$H$8</c:f>
              <c:strCache>
                <c:ptCount val="6"/>
                <c:pt idx="0">
                  <c:v>Poland</c:v>
                </c:pt>
                <c:pt idx="1">
                  <c:v>Estonia</c:v>
                </c:pt>
                <c:pt idx="2">
                  <c:v>Czech Republic</c:v>
                </c:pt>
                <c:pt idx="3">
                  <c:v>Latvia</c:v>
                </c:pt>
                <c:pt idx="4">
                  <c:v>Hungary</c:v>
                </c:pt>
                <c:pt idx="5">
                  <c:v>Lithuania</c:v>
                </c:pt>
              </c:strCache>
            </c:strRef>
          </c:cat>
          <c:val>
            <c:numRef>
              <c:f>'H donors Eastern Europe'!$I$3:$I$8</c:f>
              <c:numCache>
                <c:formatCode>_-* #,##0_-;\-* #,##0_-;_-* "-"??_-;_-@_-</c:formatCode>
                <c:ptCount val="6"/>
                <c:pt idx="0">
                  <c:v>2320320</c:v>
                </c:pt>
                <c:pt idx="1">
                  <c:v>677153</c:v>
                </c:pt>
                <c:pt idx="2">
                  <c:v>534657</c:v>
                </c:pt>
                <c:pt idx="3">
                  <c:v>288389</c:v>
                </c:pt>
                <c:pt idx="4">
                  <c:v>145759</c:v>
                </c:pt>
                <c:pt idx="5">
                  <c:v>88904</c:v>
                </c:pt>
              </c:numCache>
            </c:numRef>
          </c:val>
        </c:ser>
        <c:ser>
          <c:idx val="1"/>
          <c:order val="1"/>
          <c:tx>
            <c:strRef>
              <c:f>'H donors Eastern Europe'!$J$2</c:f>
              <c:strCache>
                <c:ptCount val="1"/>
                <c:pt idx="0">
                  <c:v>Pledged</c:v>
                </c:pt>
              </c:strCache>
            </c:strRef>
          </c:tx>
          <c:spPr>
            <a:solidFill>
              <a:srgbClr val="56C9C1"/>
            </a:solidFill>
          </c:spPr>
          <c:cat>
            <c:strRef>
              <c:f>'H donors Eastern Europe'!$H$3:$H$8</c:f>
              <c:strCache>
                <c:ptCount val="6"/>
                <c:pt idx="0">
                  <c:v>Poland</c:v>
                </c:pt>
                <c:pt idx="1">
                  <c:v>Estonia</c:v>
                </c:pt>
                <c:pt idx="2">
                  <c:v>Czech Republic</c:v>
                </c:pt>
                <c:pt idx="3">
                  <c:v>Latvia</c:v>
                </c:pt>
                <c:pt idx="4">
                  <c:v>Hungary</c:v>
                </c:pt>
                <c:pt idx="5">
                  <c:v>Lithuania</c:v>
                </c:pt>
              </c:strCache>
            </c:strRef>
          </c:cat>
          <c:val>
            <c:numRef>
              <c:f>'H donors Eastern Europe'!$J$3:$J$8</c:f>
              <c:numCache>
                <c:formatCode>_-* #,##0_-;\-* #,##0_-;_-* "-"??_-;_-@_-</c:formatCode>
                <c:ptCount val="6"/>
                <c:pt idx="0">
                  <c:v>0</c:v>
                </c:pt>
                <c:pt idx="1">
                  <c:v>0</c:v>
                </c:pt>
                <c:pt idx="2">
                  <c:v>0</c:v>
                </c:pt>
                <c:pt idx="3">
                  <c:v>0</c:v>
                </c:pt>
                <c:pt idx="4">
                  <c:v>0</c:v>
                </c:pt>
                <c:pt idx="5">
                  <c:v>313369</c:v>
                </c:pt>
              </c:numCache>
            </c:numRef>
          </c:val>
        </c:ser>
        <c:overlap val="100"/>
        <c:axId val="76747136"/>
        <c:axId val="76748672"/>
      </c:barChart>
      <c:catAx>
        <c:axId val="76747136"/>
        <c:scaling>
          <c:orientation val="minMax"/>
        </c:scaling>
        <c:axPos val="b"/>
        <c:tickLblPos val="nextTo"/>
        <c:crossAx val="76748672"/>
        <c:crosses val="autoZero"/>
        <c:auto val="1"/>
        <c:lblAlgn val="ctr"/>
        <c:lblOffset val="100"/>
      </c:catAx>
      <c:valAx>
        <c:axId val="76748672"/>
        <c:scaling>
          <c:orientation val="minMax"/>
        </c:scaling>
        <c:axPos val="l"/>
        <c:majorGridlines>
          <c:spPr>
            <a:ln>
              <a:prstDash val="sysDot"/>
            </a:ln>
          </c:spPr>
        </c:majorGridlines>
        <c:title>
          <c:tx>
            <c:rich>
              <a:bodyPr rot="-5400000" vert="horz"/>
              <a:lstStyle/>
              <a:p>
                <a:pPr>
                  <a:defRPr/>
                </a:pPr>
                <a:r>
                  <a:rPr lang="en-GB"/>
                  <a:t>US$</a:t>
                </a:r>
                <a:r>
                  <a:rPr lang="en-GB" baseline="0"/>
                  <a:t> </a:t>
                </a:r>
                <a:endParaRPr lang="en-GB"/>
              </a:p>
            </c:rich>
          </c:tx>
          <c:layout>
            <c:manualLayout>
              <c:xMode val="edge"/>
              <c:yMode val="edge"/>
              <c:x val="1.1299435028248589E-2"/>
              <c:y val="0.41599785862461242"/>
            </c:manualLayout>
          </c:layout>
        </c:title>
        <c:numFmt formatCode="#,##0" sourceLinked="0"/>
        <c:tickLblPos val="nextTo"/>
        <c:crossAx val="76747136"/>
        <c:crosses val="autoZero"/>
        <c:crossBetween val="between"/>
      </c:valAx>
    </c:plotArea>
    <c:legend>
      <c:legendPos val="r"/>
    </c:legend>
    <c:plotVisOnly val="1"/>
  </c:chart>
  <c:spPr>
    <a:ln>
      <a:noFill/>
    </a:ln>
  </c:spPr>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'H donors Eastern Europe'!$C$47</c:f>
              <c:strCache>
                <c:ptCount val="1"/>
                <c:pt idx="0">
                  <c:v>Commitments</c:v>
                </c:pt>
              </c:strCache>
            </c:strRef>
          </c:tx>
          <c:spPr>
            <a:solidFill>
              <a:srgbClr val="F9DD16"/>
            </a:solidFill>
          </c:spPr>
          <c:cat>
            <c:strRef>
              <c:f>'H donors Eastern Europe'!$B$48:$B$53</c:f>
              <c:strCache>
                <c:ptCount val="6"/>
                <c:pt idx="0">
                  <c:v>Poland</c:v>
                </c:pt>
                <c:pt idx="1">
                  <c:v>Estonia</c:v>
                </c:pt>
                <c:pt idx="2">
                  <c:v>Czech Republic</c:v>
                </c:pt>
                <c:pt idx="3">
                  <c:v>Lithuania</c:v>
                </c:pt>
                <c:pt idx="4">
                  <c:v>Latvia</c:v>
                </c:pt>
                <c:pt idx="5">
                  <c:v>Hungary</c:v>
                </c:pt>
              </c:strCache>
            </c:strRef>
          </c:cat>
          <c:val>
            <c:numRef>
              <c:f>'H donors Eastern Europe'!$C$48:$C$53</c:f>
              <c:numCache>
                <c:formatCode>_-* #,##0_-;\-* #,##0_-;_-* "-"??_-;_-@_-</c:formatCode>
                <c:ptCount val="6"/>
                <c:pt idx="0">
                  <c:v>1852264</c:v>
                </c:pt>
                <c:pt idx="1">
                  <c:v>520086</c:v>
                </c:pt>
                <c:pt idx="2">
                  <c:v>487264</c:v>
                </c:pt>
                <c:pt idx="3">
                  <c:v>0</c:v>
                </c:pt>
                <c:pt idx="4">
                  <c:v>288389</c:v>
                </c:pt>
                <c:pt idx="5">
                  <c:v>145759</c:v>
                </c:pt>
              </c:numCache>
            </c:numRef>
          </c:val>
        </c:ser>
        <c:ser>
          <c:idx val="1"/>
          <c:order val="1"/>
          <c:tx>
            <c:strRef>
              <c:f>'H donors Eastern Europe'!$D$47</c:f>
              <c:strCache>
                <c:ptCount val="1"/>
                <c:pt idx="0">
                  <c:v>Paid contributions</c:v>
                </c:pt>
              </c:strCache>
            </c:strRef>
          </c:tx>
          <c:spPr>
            <a:solidFill>
              <a:srgbClr val="56C9C1"/>
            </a:solidFill>
          </c:spPr>
          <c:cat>
            <c:strRef>
              <c:f>'H donors Eastern Europe'!$B$48:$B$53</c:f>
              <c:strCache>
                <c:ptCount val="6"/>
                <c:pt idx="0">
                  <c:v>Poland</c:v>
                </c:pt>
                <c:pt idx="1">
                  <c:v>Estonia</c:v>
                </c:pt>
                <c:pt idx="2">
                  <c:v>Czech Republic</c:v>
                </c:pt>
                <c:pt idx="3">
                  <c:v>Lithuania</c:v>
                </c:pt>
                <c:pt idx="4">
                  <c:v>Latvia</c:v>
                </c:pt>
                <c:pt idx="5">
                  <c:v>Hungary</c:v>
                </c:pt>
              </c:strCache>
            </c:strRef>
          </c:cat>
          <c:val>
            <c:numRef>
              <c:f>'H donors Eastern Europe'!$D$48:$D$53</c:f>
              <c:numCache>
                <c:formatCode>_-* #,##0_-;\-* #,##0_-;_-* "-"??_-;_-@_-</c:formatCode>
                <c:ptCount val="6"/>
                <c:pt idx="0">
                  <c:v>468056</c:v>
                </c:pt>
                <c:pt idx="1">
                  <c:v>157067</c:v>
                </c:pt>
                <c:pt idx="2">
                  <c:v>47393</c:v>
                </c:pt>
                <c:pt idx="3">
                  <c:v>88904</c:v>
                </c:pt>
                <c:pt idx="4">
                  <c:v>0</c:v>
                </c:pt>
                <c:pt idx="5">
                  <c:v>0</c:v>
                </c:pt>
              </c:numCache>
            </c:numRef>
          </c:val>
        </c:ser>
        <c:ser>
          <c:idx val="2"/>
          <c:order val="2"/>
          <c:tx>
            <c:strRef>
              <c:f>'H donors Eastern Europe'!$E$47</c:f>
              <c:strCache>
                <c:ptCount val="1"/>
                <c:pt idx="0">
                  <c:v>Pledges</c:v>
                </c:pt>
              </c:strCache>
            </c:strRef>
          </c:tx>
          <c:spPr>
            <a:solidFill>
              <a:srgbClr val="A169DE"/>
            </a:solidFill>
          </c:spPr>
          <c:cat>
            <c:strRef>
              <c:f>'H donors Eastern Europe'!$B$48:$B$53</c:f>
              <c:strCache>
                <c:ptCount val="6"/>
                <c:pt idx="0">
                  <c:v>Poland</c:v>
                </c:pt>
                <c:pt idx="1">
                  <c:v>Estonia</c:v>
                </c:pt>
                <c:pt idx="2">
                  <c:v>Czech Republic</c:v>
                </c:pt>
                <c:pt idx="3">
                  <c:v>Lithuania</c:v>
                </c:pt>
                <c:pt idx="4">
                  <c:v>Latvia</c:v>
                </c:pt>
                <c:pt idx="5">
                  <c:v>Hungary</c:v>
                </c:pt>
              </c:strCache>
            </c:strRef>
          </c:cat>
          <c:val>
            <c:numRef>
              <c:f>'H donors Eastern Europe'!$E$48:$E$53</c:f>
              <c:numCache>
                <c:formatCode>_-* #,##0_-;\-* #,##0_-;_-* "-"??_-;_-@_-</c:formatCode>
                <c:ptCount val="6"/>
                <c:pt idx="0">
                  <c:v>0</c:v>
                </c:pt>
                <c:pt idx="1">
                  <c:v>0</c:v>
                </c:pt>
                <c:pt idx="2">
                  <c:v>0</c:v>
                </c:pt>
                <c:pt idx="3">
                  <c:v>313369</c:v>
                </c:pt>
                <c:pt idx="4">
                  <c:v>0</c:v>
                </c:pt>
                <c:pt idx="5">
                  <c:v>0</c:v>
                </c:pt>
              </c:numCache>
            </c:numRef>
          </c:val>
        </c:ser>
        <c:overlap val="100"/>
        <c:axId val="76774400"/>
        <c:axId val="76792576"/>
      </c:barChart>
      <c:catAx>
        <c:axId val="76774400"/>
        <c:scaling>
          <c:orientation val="minMax"/>
        </c:scaling>
        <c:axPos val="b"/>
        <c:tickLblPos val="nextTo"/>
        <c:crossAx val="76792576"/>
        <c:crosses val="autoZero"/>
        <c:auto val="1"/>
        <c:lblAlgn val="ctr"/>
        <c:lblOffset val="100"/>
      </c:catAx>
      <c:valAx>
        <c:axId val="76792576"/>
        <c:scaling>
          <c:orientation val="minMax"/>
        </c:scaling>
        <c:axPos val="l"/>
        <c:majorGridlines>
          <c:spPr>
            <a:ln>
              <a:prstDash val="sysDot"/>
            </a:ln>
          </c:spPr>
        </c:majorGridlines>
        <c:title>
          <c:tx>
            <c:rich>
              <a:bodyPr rot="-5400000" vert="horz"/>
              <a:lstStyle/>
              <a:p>
                <a:pPr>
                  <a:defRPr/>
                </a:pPr>
                <a:r>
                  <a:rPr lang="en-GB"/>
                  <a:t>US$</a:t>
                </a:r>
              </a:p>
            </c:rich>
          </c:tx>
          <c:layout>
            <c:manualLayout>
              <c:xMode val="edge"/>
              <c:yMode val="edge"/>
              <c:x val="8.1549439347604526E-3"/>
              <c:y val="0.4434433253982788"/>
            </c:manualLayout>
          </c:layout>
        </c:title>
        <c:numFmt formatCode="#,##0" sourceLinked="0"/>
        <c:tickLblPos val="nextTo"/>
        <c:crossAx val="76774400"/>
        <c:crosses val="autoZero"/>
        <c:crossBetween val="between"/>
      </c:valAx>
    </c:plotArea>
    <c:legend>
      <c:legendPos val="r"/>
      <c:layout/>
    </c:legend>
    <c:plotVisOnly val="1"/>
  </c:chart>
  <c:spPr>
    <a:ln>
      <a:noFill/>
    </a:ln>
  </c:spPr>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4.3405929220679478E-2"/>
          <c:y val="0.1516933033682149"/>
          <c:w val="0.93089138666826965"/>
          <c:h val="0.76765427582792778"/>
        </c:manualLayout>
      </c:layout>
      <c:barChart>
        <c:barDir val="col"/>
        <c:grouping val="clustered"/>
        <c:ser>
          <c:idx val="0"/>
          <c:order val="0"/>
          <c:tx>
            <c:strRef>
              <c:f>'Monthly funding'!$F$5</c:f>
              <c:strCache>
                <c:ptCount val="1"/>
                <c:pt idx="0">
                  <c:v>Committed/contributed in US$millions</c:v>
                </c:pt>
              </c:strCache>
            </c:strRef>
          </c:tx>
          <c:spPr>
            <a:solidFill>
              <a:srgbClr val="56C9C1"/>
            </a:solidFill>
          </c:spPr>
          <c:dLbls>
            <c:dLblPos val="outEnd"/>
            <c:showVal val="1"/>
          </c:dLbls>
          <c:cat>
            <c:numRef>
              <c:f>'Monthly funding'!$G$3:$T$3</c:f>
              <c:numCache>
                <c:formatCode>[$-409]mmm\-yy;@</c:formatCode>
                <c:ptCount val="14"/>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formatCode="mmm\-yy">
                  <c:v>42005</c:v>
                </c:pt>
                <c:pt idx="13" formatCode="mmm\-yy">
                  <c:v>42036</c:v>
                </c:pt>
              </c:numCache>
            </c:numRef>
          </c:cat>
          <c:val>
            <c:numRef>
              <c:f>'Monthly funding'!$G$5:$U$5</c:f>
              <c:numCache>
                <c:formatCode>_-* #,##0.00_-;\-* #,##0.00_-;_-* "-"??_-;_-@_-</c:formatCode>
                <c:ptCount val="15"/>
                <c:pt idx="0">
                  <c:v>0</c:v>
                </c:pt>
                <c:pt idx="1">
                  <c:v>2.6396820000000001</c:v>
                </c:pt>
                <c:pt idx="2">
                  <c:v>0.88397300000000001</c:v>
                </c:pt>
                <c:pt idx="3">
                  <c:v>0.21320500000000001</c:v>
                </c:pt>
                <c:pt idx="4">
                  <c:v>0</c:v>
                </c:pt>
                <c:pt idx="5">
                  <c:v>0.31444699999999998</c:v>
                </c:pt>
                <c:pt idx="6">
                  <c:v>4.1625300000000003</c:v>
                </c:pt>
                <c:pt idx="7">
                  <c:v>5.3445729999999996</c:v>
                </c:pt>
                <c:pt idx="8">
                  <c:v>18.906973000000001</c:v>
                </c:pt>
                <c:pt idx="9">
                  <c:v>12.759736</c:v>
                </c:pt>
                <c:pt idx="10">
                  <c:v>16.060485</c:v>
                </c:pt>
                <c:pt idx="11">
                  <c:v>35.778675</c:v>
                </c:pt>
                <c:pt idx="12">
                  <c:v>0.80574999999999997</c:v>
                </c:pt>
                <c:pt idx="13">
                  <c:v>6.3962680000000001</c:v>
                </c:pt>
                <c:pt idx="14">
                  <c:v>104.26629699999999</c:v>
                </c:pt>
              </c:numCache>
            </c:numRef>
          </c:val>
        </c:ser>
        <c:gapWidth val="50"/>
        <c:axId val="76862592"/>
        <c:axId val="76864128"/>
      </c:barChart>
      <c:dateAx>
        <c:axId val="76862592"/>
        <c:scaling>
          <c:orientation val="minMax"/>
        </c:scaling>
        <c:axPos val="b"/>
        <c:numFmt formatCode="[$-409]mmm\-yy;@" sourceLinked="1"/>
        <c:tickLblPos val="nextTo"/>
        <c:crossAx val="76864128"/>
        <c:crosses val="autoZero"/>
        <c:auto val="1"/>
        <c:lblOffset val="100"/>
      </c:dateAx>
      <c:valAx>
        <c:axId val="76864128"/>
        <c:scaling>
          <c:orientation val="minMax"/>
        </c:scaling>
        <c:axPos val="l"/>
        <c:majorGridlines>
          <c:spPr>
            <a:ln>
              <a:prstDash val="sysDot"/>
            </a:ln>
          </c:spPr>
        </c:majorGridlines>
        <c:title>
          <c:tx>
            <c:rich>
              <a:bodyPr rot="-5400000" vert="horz"/>
              <a:lstStyle/>
              <a:p>
                <a:pPr>
                  <a:defRPr/>
                </a:pPr>
                <a:r>
                  <a:rPr lang="en-GB"/>
                  <a:t>US$</a:t>
                </a:r>
                <a:r>
                  <a:rPr lang="en-GB" baseline="0"/>
                  <a:t> millions</a:t>
                </a:r>
                <a:endParaRPr lang="en-GB"/>
              </a:p>
            </c:rich>
          </c:tx>
        </c:title>
        <c:numFmt formatCode="#,##0" sourceLinked="0"/>
        <c:tickLblPos val="nextTo"/>
        <c:crossAx val="76862592"/>
        <c:crosses val="autoZero"/>
        <c:crossBetween val="between"/>
      </c:valAx>
    </c:plotArea>
    <c:plotVisOnly val="1"/>
  </c:chart>
  <c:spPr>
    <a:ln>
      <a:noFill/>
    </a:ln>
  </c:spPr>
  <c:printSettings>
    <c:headerFooter/>
    <c:pageMargins b="0.75000000000000089" l="0.70000000000000062" r="0.70000000000000062" t="0.75000000000000089"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5.0985296796343484E-2"/>
          <c:y val="0.1516933033682149"/>
          <c:w val="0.93007153807337772"/>
          <c:h val="0.76765417710791661"/>
        </c:manualLayout>
      </c:layout>
      <c:barChart>
        <c:barDir val="col"/>
        <c:grouping val="clustered"/>
        <c:ser>
          <c:idx val="0"/>
          <c:order val="0"/>
          <c:tx>
            <c:strRef>
              <c:f>'Monthly funding'!$F$5</c:f>
              <c:strCache>
                <c:ptCount val="1"/>
                <c:pt idx="0">
                  <c:v>Committed/contributed in US$millions</c:v>
                </c:pt>
              </c:strCache>
            </c:strRef>
          </c:tx>
          <c:spPr>
            <a:solidFill>
              <a:srgbClr val="56C9C1"/>
            </a:solidFill>
          </c:spPr>
          <c:dLbls>
            <c:dLblPos val="outEnd"/>
            <c:showVal val="1"/>
          </c:dLbls>
          <c:cat>
            <c:numRef>
              <c:f>'Monthly funding'!$G$3:$T$3</c:f>
              <c:numCache>
                <c:formatCode>[$-409]mmm\-yy;@</c:formatCode>
                <c:ptCount val="14"/>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formatCode="mmm\-yy">
                  <c:v>42005</c:v>
                </c:pt>
                <c:pt idx="13" formatCode="mmm\-yy">
                  <c:v>42036</c:v>
                </c:pt>
              </c:numCache>
            </c:numRef>
          </c:cat>
          <c:val>
            <c:numRef>
              <c:f>'Monthly funding'!$G$5:$U$5</c:f>
              <c:numCache>
                <c:formatCode>_-* #,##0.00_-;\-* #,##0.00_-;_-* "-"??_-;_-@_-</c:formatCode>
                <c:ptCount val="15"/>
                <c:pt idx="0">
                  <c:v>0</c:v>
                </c:pt>
                <c:pt idx="1">
                  <c:v>2.6396820000000001</c:v>
                </c:pt>
                <c:pt idx="2">
                  <c:v>0.88397300000000001</c:v>
                </c:pt>
                <c:pt idx="3">
                  <c:v>0.21320500000000001</c:v>
                </c:pt>
                <c:pt idx="4">
                  <c:v>0</c:v>
                </c:pt>
                <c:pt idx="5">
                  <c:v>0.31444699999999998</c:v>
                </c:pt>
                <c:pt idx="6">
                  <c:v>4.1625300000000003</c:v>
                </c:pt>
                <c:pt idx="7">
                  <c:v>5.3445729999999996</c:v>
                </c:pt>
                <c:pt idx="8">
                  <c:v>18.906973000000001</c:v>
                </c:pt>
                <c:pt idx="9">
                  <c:v>12.759736</c:v>
                </c:pt>
                <c:pt idx="10">
                  <c:v>16.060485</c:v>
                </c:pt>
                <c:pt idx="11">
                  <c:v>35.778675</c:v>
                </c:pt>
                <c:pt idx="12">
                  <c:v>0.80574999999999997</c:v>
                </c:pt>
                <c:pt idx="13">
                  <c:v>6.3962680000000001</c:v>
                </c:pt>
                <c:pt idx="14">
                  <c:v>104.26629699999999</c:v>
                </c:pt>
              </c:numCache>
            </c:numRef>
          </c:val>
        </c:ser>
        <c:gapWidth val="50"/>
        <c:axId val="78465280"/>
        <c:axId val="78479360"/>
      </c:barChart>
      <c:dateAx>
        <c:axId val="78465280"/>
        <c:scaling>
          <c:orientation val="minMax"/>
        </c:scaling>
        <c:axPos val="b"/>
        <c:numFmt formatCode="[$-409]mmm\-yy;@" sourceLinked="1"/>
        <c:tickLblPos val="nextTo"/>
        <c:crossAx val="78479360"/>
        <c:crosses val="autoZero"/>
        <c:auto val="1"/>
        <c:lblOffset val="100"/>
      </c:dateAx>
      <c:valAx>
        <c:axId val="78479360"/>
        <c:scaling>
          <c:orientation val="minMax"/>
        </c:scaling>
        <c:axPos val="l"/>
        <c:majorGridlines>
          <c:spPr>
            <a:ln>
              <a:prstDash val="sysDot"/>
            </a:ln>
          </c:spPr>
        </c:majorGridlines>
        <c:title>
          <c:tx>
            <c:rich>
              <a:bodyPr rot="0" vert="horz"/>
              <a:lstStyle/>
              <a:p>
                <a:pPr>
                  <a:defRPr/>
                </a:pPr>
                <a:r>
                  <a:rPr lang="en-GB"/>
                  <a:t>US$</a:t>
                </a:r>
                <a:r>
                  <a:rPr lang="en-GB" baseline="0"/>
                  <a:t> millions</a:t>
                </a:r>
                <a:endParaRPr lang="en-GB"/>
              </a:p>
            </c:rich>
          </c:tx>
          <c:layout>
            <c:manualLayout>
              <c:xMode val="edge"/>
              <c:yMode val="edge"/>
              <c:x val="4.9357209786407763E-3"/>
              <c:y val="5.5258992639609282E-2"/>
            </c:manualLayout>
          </c:layout>
        </c:title>
        <c:numFmt formatCode="#,##0" sourceLinked="0"/>
        <c:tickLblPos val="nextTo"/>
        <c:crossAx val="78465280"/>
        <c:crosses val="autoZero"/>
        <c:crossBetween val="between"/>
      </c:valAx>
    </c:plotArea>
    <c:plotVisOnly val="1"/>
  </c:chart>
  <c:spPr>
    <a:ln>
      <a:noFill/>
    </a:ln>
  </c:spPr>
  <c:printSettings>
    <c:headerFooter/>
    <c:pageMargins b="0.75000000000000033" l="0.70000000000000029" r="0.70000000000000029" t="0.75000000000000033" header="0.30000000000000016" footer="0.30000000000000016"/>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067717215016317"/>
          <c:y val="6.1538461538461584E-2"/>
          <c:w val="0.6526856471153194"/>
          <c:h val="0.90974358974358971"/>
        </c:manualLayout>
      </c:layout>
      <c:pieChart>
        <c:varyColors val="1"/>
        <c:ser>
          <c:idx val="0"/>
          <c:order val="0"/>
          <c:dPt>
            <c:idx val="0"/>
            <c:spPr>
              <a:solidFill>
                <a:srgbClr val="8EB8B4"/>
              </a:solidFill>
            </c:spPr>
          </c:dPt>
          <c:dPt>
            <c:idx val="1"/>
            <c:spPr>
              <a:solidFill>
                <a:srgbClr val="A169DE"/>
              </a:solidFill>
            </c:spPr>
          </c:dPt>
          <c:dPt>
            <c:idx val="2"/>
            <c:spPr>
              <a:solidFill>
                <a:srgbClr val="FF8F19"/>
              </a:solidFill>
            </c:spPr>
          </c:dPt>
          <c:dPt>
            <c:idx val="4"/>
            <c:spPr>
              <a:solidFill>
                <a:srgbClr val="56C9C1"/>
              </a:solidFill>
            </c:spPr>
          </c:dPt>
          <c:dPt>
            <c:idx val="5"/>
            <c:spPr>
              <a:solidFill>
                <a:srgbClr val="F9DD16"/>
              </a:solidFill>
            </c:spPr>
          </c:dPt>
          <c:dLbls>
            <c:dLbl>
              <c:idx val="0"/>
              <c:layout>
                <c:manualLayout>
                  <c:x val="0.3014637059256487"/>
                  <c:y val="1.0491892396945527E-3"/>
                </c:manualLayout>
              </c:layout>
              <c:tx>
                <c:rich>
                  <a:bodyPr/>
                  <a:lstStyle/>
                  <a:p>
                    <a:r>
                      <a:rPr lang="en-US"/>
                      <a:t>Government 1%</a:t>
                    </a:r>
                  </a:p>
                </c:rich>
              </c:tx>
              <c:dLblPos val="bestFit"/>
              <c:showVal val="1"/>
              <c:showCatName val="1"/>
            </c:dLbl>
            <c:dLbl>
              <c:idx val="1"/>
              <c:layout>
                <c:manualLayout>
                  <c:x val="-8.7809566364900948E-2"/>
                  <c:y val="0.19924732485362429"/>
                </c:manualLayout>
              </c:layout>
              <c:tx>
                <c:rich>
                  <a:bodyPr/>
                  <a:lstStyle/>
                  <a:p>
                    <a:r>
                      <a:rPr lang="en-US"/>
                      <a:t>NGOs 17%</a:t>
                    </a:r>
                  </a:p>
                </c:rich>
              </c:tx>
              <c:dLblPos val="bestFit"/>
              <c:showVal val="1"/>
              <c:showCatName val="1"/>
            </c:dLbl>
            <c:dLbl>
              <c:idx val="2"/>
              <c:tx>
                <c:rich>
                  <a:bodyPr/>
                  <a:lstStyle/>
                  <a:p>
                    <a:r>
                      <a:rPr lang="en-US"/>
                      <a:t>Other 19%</a:t>
                    </a:r>
                  </a:p>
                </c:rich>
              </c:tx>
              <c:dLblPos val="ctr"/>
              <c:showVal val="1"/>
              <c:showCatName val="1"/>
            </c:dLbl>
            <c:dLbl>
              <c:idx val="3"/>
              <c:layout>
                <c:manualLayout>
                  <c:x val="1.0109330017015771E-3"/>
                  <c:y val="-4.4330627902281629E-2"/>
                </c:manualLayout>
              </c:layout>
              <c:tx>
                <c:rich>
                  <a:bodyPr/>
                  <a:lstStyle/>
                  <a:p>
                    <a:r>
                      <a:rPr lang="en-US"/>
                      <a:t>Private Orgs. &amp; Foundations 0.21%</a:t>
                    </a:r>
                  </a:p>
                </c:rich>
              </c:tx>
              <c:dLblPos val="bestFit"/>
              <c:showVal val="1"/>
              <c:showCatName val="1"/>
            </c:dLbl>
            <c:dLbl>
              <c:idx val="4"/>
              <c:layout>
                <c:manualLayout>
                  <c:x val="-0.11743833934439053"/>
                  <c:y val="-0.10085233192004836"/>
                </c:manualLayout>
              </c:layout>
              <c:tx>
                <c:rich>
                  <a:bodyPr/>
                  <a:lstStyle/>
                  <a:p>
                    <a:r>
                      <a:rPr lang="en-US"/>
                      <a:t>Red Cross / Red Crescent 17%</a:t>
                    </a:r>
                  </a:p>
                </c:rich>
              </c:tx>
              <c:dLblPos val="bestFit"/>
              <c:showVal val="1"/>
              <c:showCatName val="1"/>
            </c:dLbl>
            <c:dLbl>
              <c:idx val="5"/>
              <c:tx>
                <c:rich>
                  <a:bodyPr/>
                  <a:lstStyle/>
                  <a:p>
                    <a:r>
                      <a:rPr lang="en-US"/>
                      <a:t>UN Agencies 46%</a:t>
                    </a:r>
                  </a:p>
                </c:rich>
              </c:tx>
              <c:dLblPos val="ctr"/>
              <c:showVal val="1"/>
              <c:showCatName val="1"/>
            </c:dLbl>
            <c:dLblPos val="ctr"/>
            <c:showVal val="1"/>
            <c:showCatName val="1"/>
            <c:showLeaderLines val="1"/>
          </c:dLbls>
          <c:cat>
            <c:strRef>
              <c:f>Channels!$B$10:$B$15</c:f>
              <c:strCache>
                <c:ptCount val="6"/>
                <c:pt idx="0">
                  <c:v>Government</c:v>
                </c:pt>
                <c:pt idx="1">
                  <c:v>NGOs</c:v>
                </c:pt>
                <c:pt idx="2">
                  <c:v>Other</c:v>
                </c:pt>
                <c:pt idx="3">
                  <c:v>Private Orgs. &amp; Foundations</c:v>
                </c:pt>
                <c:pt idx="4">
                  <c:v>Red Cross / Red Crescent</c:v>
                </c:pt>
                <c:pt idx="5">
                  <c:v>UN Agencies</c:v>
                </c:pt>
              </c:strCache>
            </c:strRef>
          </c:cat>
          <c:val>
            <c:numRef>
              <c:f>Channels!$D$10:$D$15</c:f>
              <c:numCache>
                <c:formatCode>0%</c:formatCode>
                <c:ptCount val="6"/>
                <c:pt idx="0">
                  <c:v>9.0456075178348382E-3</c:v>
                </c:pt>
                <c:pt idx="1">
                  <c:v>0.16766226003019941</c:v>
                </c:pt>
                <c:pt idx="2">
                  <c:v>0.19269749265191607</c:v>
                </c:pt>
                <c:pt idx="3" formatCode="0.00%">
                  <c:v>2.0525328524901962E-3</c:v>
                </c:pt>
                <c:pt idx="4">
                  <c:v>0.17235093713935193</c:v>
                </c:pt>
                <c:pt idx="5">
                  <c:v>0.45619116980820751</c:v>
                </c:pt>
              </c:numCache>
            </c:numRef>
          </c:val>
        </c:ser>
        <c:dLbls>
          <c:showVal val="1"/>
        </c:dLbls>
        <c:firstSliceAng val="0"/>
      </c:pieChart>
    </c:plotArea>
    <c:plotVisOnly val="1"/>
  </c:chart>
  <c:spPr>
    <a:ln>
      <a:noFill/>
    </a:ln>
  </c:spPr>
  <c:printSettings>
    <c:headerFooter/>
    <c:pageMargins b="0.75000000000000089" l="0.70000000000000062" r="0.70000000000000062" t="0.750000000000000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spPr>
            <a:solidFill>
              <a:srgbClr val="F9DD16"/>
            </a:solidFill>
          </c:spPr>
          <c:dLbls>
            <c:dLblPos val="outEnd"/>
            <c:showVal val="1"/>
          </c:dLbls>
          <c:cat>
            <c:strRef>
              <c:f>'Historical ODA'!$B$8:$B$19</c:f>
              <c:strCache>
                <c:ptCount val="12"/>
                <c:pt idx="0">
                  <c:v>EU Institutions</c:v>
                </c:pt>
                <c:pt idx="1">
                  <c:v>US</c:v>
                </c:pt>
                <c:pt idx="2">
                  <c:v>Germany</c:v>
                </c:pt>
                <c:pt idx="3">
                  <c:v>Japan</c:v>
                </c:pt>
                <c:pt idx="4">
                  <c:v>Sweden</c:v>
                </c:pt>
                <c:pt idx="5">
                  <c:v>Canada</c:v>
                </c:pt>
                <c:pt idx="6">
                  <c:v>France</c:v>
                </c:pt>
                <c:pt idx="7">
                  <c:v>Switzerland</c:v>
                </c:pt>
                <c:pt idx="8">
                  <c:v>Poland</c:v>
                </c:pt>
                <c:pt idx="9">
                  <c:v>Israel</c:v>
                </c:pt>
                <c:pt idx="10">
                  <c:v>Austria</c:v>
                </c:pt>
                <c:pt idx="11">
                  <c:v>Norway</c:v>
                </c:pt>
              </c:strCache>
            </c:strRef>
          </c:cat>
          <c:val>
            <c:numRef>
              <c:f>'Historical ODA'!$C$8:$C$19</c:f>
              <c:numCache>
                <c:formatCode>0</c:formatCode>
                <c:ptCount val="12"/>
                <c:pt idx="0">
                  <c:v>1127.5900000000001</c:v>
                </c:pt>
                <c:pt idx="1">
                  <c:v>660.98</c:v>
                </c:pt>
                <c:pt idx="2">
                  <c:v>427.92</c:v>
                </c:pt>
                <c:pt idx="3">
                  <c:v>247.3</c:v>
                </c:pt>
                <c:pt idx="4">
                  <c:v>176.77999999999997</c:v>
                </c:pt>
                <c:pt idx="5">
                  <c:v>154.70000000000002</c:v>
                </c:pt>
                <c:pt idx="6">
                  <c:v>117.11</c:v>
                </c:pt>
                <c:pt idx="7">
                  <c:v>70.39</c:v>
                </c:pt>
                <c:pt idx="8">
                  <c:v>58.47</c:v>
                </c:pt>
                <c:pt idx="9">
                  <c:v>56.14</c:v>
                </c:pt>
                <c:pt idx="10">
                  <c:v>45.010000000000005</c:v>
                </c:pt>
                <c:pt idx="11">
                  <c:v>29.189999999999998</c:v>
                </c:pt>
              </c:numCache>
            </c:numRef>
          </c:val>
        </c:ser>
        <c:gapWidth val="50"/>
        <c:axId val="78835712"/>
        <c:axId val="78837248"/>
      </c:barChart>
      <c:catAx>
        <c:axId val="78835712"/>
        <c:scaling>
          <c:orientation val="minMax"/>
        </c:scaling>
        <c:axPos val="b"/>
        <c:tickLblPos val="nextTo"/>
        <c:crossAx val="78837248"/>
        <c:crosses val="autoZero"/>
        <c:auto val="1"/>
        <c:lblAlgn val="ctr"/>
        <c:lblOffset val="100"/>
      </c:catAx>
      <c:valAx>
        <c:axId val="78837248"/>
        <c:scaling>
          <c:orientation val="minMax"/>
        </c:scaling>
        <c:axPos val="l"/>
        <c:majorGridlines>
          <c:spPr>
            <a:ln>
              <a:prstDash val="sysDot"/>
            </a:ln>
          </c:spPr>
        </c:majorGridlines>
        <c:title>
          <c:tx>
            <c:rich>
              <a:bodyPr rot="-5400000" vert="horz"/>
              <a:lstStyle/>
              <a:p>
                <a:pPr>
                  <a:defRPr/>
                </a:pPr>
                <a:r>
                  <a:rPr lang="en-GB"/>
                  <a:t>US$</a:t>
                </a:r>
                <a:r>
                  <a:rPr lang="en-GB" baseline="0"/>
                  <a:t> millions</a:t>
                </a:r>
                <a:endParaRPr lang="en-GB"/>
              </a:p>
            </c:rich>
          </c:tx>
          <c:layout>
            <c:manualLayout>
              <c:xMode val="edge"/>
              <c:yMode val="edge"/>
              <c:x val="1.290322580645162E-2"/>
              <c:y val="0.302136610086369"/>
            </c:manualLayout>
          </c:layout>
        </c:title>
        <c:numFmt formatCode="0" sourceLinked="1"/>
        <c:tickLblPos val="nextTo"/>
        <c:crossAx val="78835712"/>
        <c:crosses val="autoZero"/>
        <c:crossBetween val="between"/>
      </c:valAx>
    </c:plotArea>
    <c:plotVisOnly val="1"/>
  </c:chart>
  <c:spPr>
    <a:ln>
      <a:noFill/>
    </a:ln>
  </c:spPr>
  <c:printSettings>
    <c:headerFooter/>
    <c:pageMargins b="0.75000000000000089" l="0.70000000000000062" r="0.70000000000000062" t="0.750000000000000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Pt>
            <c:idx val="0"/>
            <c:spPr>
              <a:solidFill>
                <a:srgbClr val="56C9C1"/>
              </a:solidFill>
            </c:spPr>
          </c:dPt>
          <c:dPt>
            <c:idx val="1"/>
            <c:spPr>
              <a:solidFill>
                <a:srgbClr val="A169DE"/>
              </a:solidFill>
            </c:spPr>
          </c:dPt>
          <c:dPt>
            <c:idx val="2"/>
            <c:spPr>
              <a:solidFill>
                <a:srgbClr val="FF8F19"/>
              </a:solidFill>
            </c:spPr>
          </c:dPt>
          <c:dPt>
            <c:idx val="3"/>
            <c:spPr>
              <a:solidFill>
                <a:srgbClr val="8EB8B4"/>
              </a:solidFill>
            </c:spPr>
          </c:dPt>
          <c:dPt>
            <c:idx val="4"/>
            <c:spPr>
              <a:solidFill>
                <a:srgbClr val="F99B0C"/>
              </a:solidFill>
            </c:spPr>
          </c:dPt>
          <c:dPt>
            <c:idx val="5"/>
            <c:spPr>
              <a:solidFill>
                <a:srgbClr val="A16994"/>
              </a:solidFill>
            </c:spPr>
          </c:dPt>
          <c:dPt>
            <c:idx val="7"/>
            <c:spPr>
              <a:solidFill>
                <a:srgbClr val="F9DD16"/>
              </a:solidFill>
            </c:spPr>
          </c:dPt>
          <c:dLbls>
            <c:dLbl>
              <c:idx val="0"/>
              <c:layout>
                <c:manualLayout>
                  <c:x val="-0.15029590844291688"/>
                  <c:y val="0.18345352984723082"/>
                </c:manualLayout>
              </c:layout>
              <c:tx>
                <c:rich>
                  <a:bodyPr/>
                  <a:lstStyle/>
                  <a:p>
                    <a:r>
                      <a:rPr lang="en-US"/>
                      <a:t>Government &amp; Civil Society 19%</a:t>
                    </a:r>
                  </a:p>
                </c:rich>
              </c:tx>
              <c:dLblPos val="bestFit"/>
              <c:showVal val="1"/>
              <c:showCatName val="1"/>
            </c:dLbl>
            <c:dLbl>
              <c:idx val="1"/>
              <c:layout>
                <c:manualLayout>
                  <c:x val="-0.21064382180653821"/>
                  <c:y val="-2.6998855912241739E-2"/>
                </c:manualLayout>
              </c:layout>
              <c:tx>
                <c:rich>
                  <a:bodyPr/>
                  <a:lstStyle/>
                  <a:p>
                    <a:r>
                      <a:rPr lang="en-US"/>
                      <a:t>Post-Secondary Education 16%</a:t>
                    </a:r>
                  </a:p>
                </c:rich>
              </c:tx>
              <c:dLblPos val="bestFit"/>
              <c:showVal val="1"/>
              <c:showCatName val="1"/>
            </c:dLbl>
            <c:dLbl>
              <c:idx val="2"/>
              <c:layout>
                <c:manualLayout>
                  <c:x val="-9.8711823458615996E-2"/>
                  <c:y val="-0.1634925634295713"/>
                </c:manualLayout>
              </c:layout>
              <c:tx>
                <c:rich>
                  <a:bodyPr/>
                  <a:lstStyle/>
                  <a:p>
                    <a:r>
                      <a:rPr lang="en-US"/>
                      <a:t>Energy 16%</a:t>
                    </a:r>
                  </a:p>
                </c:rich>
              </c:tx>
              <c:dLblPos val="bestFit"/>
              <c:showVal val="1"/>
              <c:showCatName val="1"/>
            </c:dLbl>
            <c:dLbl>
              <c:idx val="3"/>
              <c:layout>
                <c:manualLayout>
                  <c:x val="0.10312855563105379"/>
                  <c:y val="-0.15094878524799818"/>
                </c:manualLayout>
              </c:layout>
              <c:tx>
                <c:rich>
                  <a:bodyPr/>
                  <a:lstStyle/>
                  <a:p>
                    <a:r>
                      <a:rPr lang="en-US"/>
                      <a:t>Transport &amp; </a:t>
                    </a:r>
                  </a:p>
                  <a:p>
                    <a:r>
                      <a:rPr lang="en-US"/>
                      <a:t>Storage 12%</a:t>
                    </a:r>
                  </a:p>
                </c:rich>
              </c:tx>
              <c:dLblPos val="bestFit"/>
              <c:showVal val="1"/>
              <c:showCatName val="1"/>
            </c:dLbl>
            <c:dLbl>
              <c:idx val="4"/>
              <c:layout>
                <c:manualLayout>
                  <c:x val="7.3668456417568179E-4"/>
                  <c:y val="0.10917935258092742"/>
                </c:manualLayout>
              </c:layout>
              <c:tx>
                <c:rich>
                  <a:bodyPr/>
                  <a:lstStyle/>
                  <a:p>
                    <a:r>
                      <a:rPr lang="en-US"/>
                      <a:t>Conflict, Peace &amp; Security 5%</a:t>
                    </a:r>
                  </a:p>
                </c:rich>
              </c:tx>
              <c:dLblPos val="bestFit"/>
              <c:showVal val="1"/>
              <c:showCatName val="1"/>
            </c:dLbl>
            <c:dLbl>
              <c:idx val="5"/>
              <c:layout>
                <c:manualLayout>
                  <c:x val="-3.59566729285743E-3"/>
                  <c:y val="9.7428898310788159E-2"/>
                </c:manualLayout>
              </c:layout>
              <c:tx>
                <c:rich>
                  <a:bodyPr/>
                  <a:lstStyle/>
                  <a:p>
                    <a:r>
                      <a:rPr lang="en-US"/>
                      <a:t>Banking &amp; Financial Services 5%</a:t>
                    </a:r>
                  </a:p>
                </c:rich>
              </c:tx>
              <c:dLblPos val="bestFit"/>
              <c:showVal val="1"/>
              <c:showCatName val="1"/>
            </c:dLbl>
            <c:dLbl>
              <c:idx val="6"/>
              <c:layout>
                <c:manualLayout>
                  <c:x val="-2.0800369496960115E-2"/>
                  <c:y val="-3.8797496466787741E-2"/>
                </c:manualLayout>
              </c:layout>
              <c:tx>
                <c:rich>
                  <a:bodyPr/>
                  <a:lstStyle/>
                  <a:p>
                    <a:r>
                      <a:rPr lang="en-US"/>
                      <a:t>Humanitarian 0.18%</a:t>
                    </a:r>
                  </a:p>
                </c:rich>
              </c:tx>
              <c:dLblPos val="bestFit"/>
              <c:showVal val="1"/>
              <c:showCatName val="1"/>
            </c:dLbl>
            <c:dLbl>
              <c:idx val="7"/>
              <c:layout>
                <c:manualLayout>
                  <c:x val="0.19281861340936443"/>
                  <c:y val="0.18675738609596906"/>
                </c:manualLayout>
              </c:layout>
              <c:tx>
                <c:rich>
                  <a:bodyPr/>
                  <a:lstStyle/>
                  <a:p>
                    <a:r>
                      <a:rPr lang="en-US"/>
                      <a:t>All other sectors 28.11%</a:t>
                    </a:r>
                  </a:p>
                </c:rich>
              </c:tx>
              <c:dLblPos val="bestFit"/>
              <c:showVal val="1"/>
              <c:showCatName val="1"/>
            </c:dLbl>
            <c:dLblPos val="ctr"/>
            <c:showVal val="1"/>
            <c:showCatName val="1"/>
            <c:showLeaderLines val="1"/>
          </c:dLbls>
          <c:cat>
            <c:strRef>
              <c:f>'ODA sectors'!$M$7:$M$14</c:f>
              <c:strCache>
                <c:ptCount val="8"/>
                <c:pt idx="0">
                  <c:v>Government &amp; Civil Society</c:v>
                </c:pt>
                <c:pt idx="1">
                  <c:v>Post-Secondary Education</c:v>
                </c:pt>
                <c:pt idx="2">
                  <c:v>Energy</c:v>
                </c:pt>
                <c:pt idx="3">
                  <c:v>Transport &amp; Storage</c:v>
                </c:pt>
                <c:pt idx="4">
                  <c:v>Conflict, Peace &amp; Security</c:v>
                </c:pt>
                <c:pt idx="5">
                  <c:v>Banking &amp; Financial Services</c:v>
                </c:pt>
                <c:pt idx="6">
                  <c:v>Humanitarian</c:v>
                </c:pt>
                <c:pt idx="7">
                  <c:v>All other sectors</c:v>
                </c:pt>
              </c:strCache>
            </c:strRef>
          </c:cat>
          <c:val>
            <c:numRef>
              <c:f>'ODA sectors'!$N$7:$N$14</c:f>
              <c:numCache>
                <c:formatCode>0%</c:formatCode>
                <c:ptCount val="8"/>
                <c:pt idx="0">
                  <c:v>0.18569806661250604</c:v>
                </c:pt>
                <c:pt idx="1">
                  <c:v>0.16128410999325035</c:v>
                </c:pt>
                <c:pt idx="2">
                  <c:v>0.15742728372113618</c:v>
                </c:pt>
                <c:pt idx="3">
                  <c:v>0.1172194697283621</c:v>
                </c:pt>
                <c:pt idx="4">
                  <c:v>4.8057759049697668E-2</c:v>
                </c:pt>
                <c:pt idx="5">
                  <c:v>4.7492974035111435E-2</c:v>
                </c:pt>
                <c:pt idx="6" formatCode="0.00%">
                  <c:v>1.7551139953023722E-3</c:v>
                </c:pt>
                <c:pt idx="7" formatCode="0.00%">
                  <c:v>0.28106522286463398</c:v>
                </c:pt>
              </c:numCache>
            </c:numRef>
          </c:val>
        </c:ser>
        <c:firstSliceAng val="0"/>
      </c:pieChart>
    </c:plotArea>
    <c:plotVisOnly val="1"/>
  </c:chart>
  <c:spPr>
    <a:ln>
      <a:noFill/>
    </a:ln>
  </c:sp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495299</xdr:colOff>
      <xdr:row>21</xdr:row>
      <xdr:rowOff>66675</xdr:rowOff>
    </xdr:from>
    <xdr:to>
      <xdr:col>13</xdr:col>
      <xdr:colOff>295274</xdr:colOff>
      <xdr:row>39</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819149</xdr:colOff>
      <xdr:row>12</xdr:row>
      <xdr:rowOff>9524</xdr:rowOff>
    </xdr:from>
    <xdr:to>
      <xdr:col>18</xdr:col>
      <xdr:colOff>466725</xdr:colOff>
      <xdr:row>21</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209549</xdr:colOff>
      <xdr:row>8</xdr:row>
      <xdr:rowOff>95252</xdr:rowOff>
    </xdr:from>
    <xdr:to>
      <xdr:col>31</xdr:col>
      <xdr:colOff>371474</xdr:colOff>
      <xdr:row>21</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209550</xdr:colOff>
      <xdr:row>10</xdr:row>
      <xdr:rowOff>142875</xdr:rowOff>
    </xdr:from>
    <xdr:to>
      <xdr:col>13</xdr:col>
      <xdr:colOff>361950</xdr:colOff>
      <xdr:row>25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41</xdr:row>
      <xdr:rowOff>19050</xdr:rowOff>
    </xdr:from>
    <xdr:to>
      <xdr:col>13</xdr:col>
      <xdr:colOff>590550</xdr:colOff>
      <xdr:row>55</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552450</xdr:colOff>
      <xdr:row>10</xdr:row>
      <xdr:rowOff>152400</xdr:rowOff>
    </xdr:from>
    <xdr:to>
      <xdr:col>19</xdr:col>
      <xdr:colOff>295275</xdr:colOff>
      <xdr:row>31</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85725</xdr:colOff>
      <xdr:row>36</xdr:row>
      <xdr:rowOff>19050</xdr:rowOff>
    </xdr:from>
    <xdr:to>
      <xdr:col>16</xdr:col>
      <xdr:colOff>571500</xdr:colOff>
      <xdr:row>50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0.39567</cdr:x>
      <cdr:y>0.4997</cdr:y>
    </cdr:from>
    <cdr:to>
      <cdr:x>0.56361</cdr:x>
      <cdr:y>0.61071</cdr:y>
    </cdr:to>
    <cdr:sp macro="" textlink="">
      <cdr:nvSpPr>
        <cdr:cNvPr id="2" name="TextBox 1"/>
        <cdr:cNvSpPr txBox="1"/>
      </cdr:nvSpPr>
      <cdr:spPr>
        <a:xfrm xmlns:a="http://schemas.openxmlformats.org/drawingml/2006/main">
          <a:off x="2962275" y="1956221"/>
          <a:ext cx="1257300" cy="434554"/>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a:t>August 2014 </a:t>
          </a:r>
        </a:p>
        <a:p xmlns:a="http://schemas.openxmlformats.org/drawingml/2006/main">
          <a:pPr algn="ctr"/>
          <a:r>
            <a:rPr lang="en-GB" sz="1050"/>
            <a:t>Launch of PRP</a:t>
          </a:r>
          <a:r>
            <a:rPr lang="en-GB" sz="1050" baseline="0"/>
            <a:t> appeal</a:t>
          </a:r>
          <a:endParaRPr lang="en-GB" sz="1050"/>
        </a:p>
      </cdr:txBody>
    </cdr:sp>
  </cdr:relSizeAnchor>
  <cdr:relSizeAnchor xmlns:cdr="http://schemas.openxmlformats.org/drawingml/2006/chartDrawing">
    <cdr:from>
      <cdr:x>0.85751</cdr:x>
      <cdr:y>0.22225</cdr:y>
    </cdr:from>
    <cdr:to>
      <cdr:x>0.98219</cdr:x>
      <cdr:y>0.32603</cdr:y>
    </cdr:to>
    <cdr:sp macro="" textlink="">
      <cdr:nvSpPr>
        <cdr:cNvPr id="3" name="TextBox 2"/>
        <cdr:cNvSpPr txBox="1"/>
      </cdr:nvSpPr>
      <cdr:spPr>
        <a:xfrm xmlns:a="http://schemas.openxmlformats.org/drawingml/2006/main">
          <a:off x="6419849" y="870044"/>
          <a:ext cx="933451" cy="406306"/>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a:t>15 Feb 2015</a:t>
          </a:r>
        </a:p>
        <a:p xmlns:a="http://schemas.openxmlformats.org/drawingml/2006/main">
          <a:pPr algn="ctr"/>
          <a:r>
            <a:rPr lang="en-GB" sz="1000"/>
            <a:t>Ceasefire agreed</a:t>
          </a:r>
        </a:p>
      </cdr:txBody>
    </cdr:sp>
  </cdr:relSizeAnchor>
  <cdr:relSizeAnchor xmlns:cdr="http://schemas.openxmlformats.org/drawingml/2006/chartDrawing">
    <cdr:from>
      <cdr:x>0.53817</cdr:x>
      <cdr:y>0.33149</cdr:y>
    </cdr:from>
    <cdr:to>
      <cdr:x>0.68957</cdr:x>
      <cdr:y>0.48419</cdr:y>
    </cdr:to>
    <cdr:sp macro="" textlink="">
      <cdr:nvSpPr>
        <cdr:cNvPr id="4" name="TextBox 3"/>
        <cdr:cNvSpPr txBox="1"/>
      </cdr:nvSpPr>
      <cdr:spPr>
        <a:xfrm xmlns:a="http://schemas.openxmlformats.org/drawingml/2006/main">
          <a:off x="4029075" y="1297712"/>
          <a:ext cx="1133475" cy="597763"/>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a:t>5 Sep 2014</a:t>
          </a:r>
        </a:p>
        <a:p xmlns:a="http://schemas.openxmlformats.org/drawingml/2006/main">
          <a:pPr algn="ctr"/>
          <a:r>
            <a:rPr lang="en-GB" sz="1050"/>
            <a:t>Ceasefire</a:t>
          </a:r>
          <a:r>
            <a:rPr lang="en-GB" sz="1050" baseline="0"/>
            <a:t> agreed for </a:t>
          </a:r>
        </a:p>
        <a:p xmlns:a="http://schemas.openxmlformats.org/drawingml/2006/main">
          <a:pPr algn="ctr"/>
          <a:r>
            <a:rPr lang="en-GB" sz="1050" baseline="0"/>
            <a:t>Eastern Ukraine</a:t>
          </a:r>
          <a:endParaRPr lang="en-GB" sz="1050"/>
        </a:p>
      </cdr:txBody>
    </cdr:sp>
  </cdr:relSizeAnchor>
  <cdr:relSizeAnchor xmlns:cdr="http://schemas.openxmlformats.org/drawingml/2006/chartDrawing">
    <cdr:from>
      <cdr:x>0.79898</cdr:x>
      <cdr:y>0.50852</cdr:y>
    </cdr:from>
    <cdr:to>
      <cdr:x>0.98855</cdr:x>
      <cdr:y>0.70348</cdr:y>
    </cdr:to>
    <cdr:sp macro="" textlink="">
      <cdr:nvSpPr>
        <cdr:cNvPr id="5" name="TextBox 4"/>
        <cdr:cNvSpPr txBox="1"/>
      </cdr:nvSpPr>
      <cdr:spPr>
        <a:xfrm xmlns:a="http://schemas.openxmlformats.org/drawingml/2006/main">
          <a:off x="5981700" y="1990725"/>
          <a:ext cx="1419225" cy="763226"/>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a:t>31Jan-5Feb</a:t>
          </a:r>
        </a:p>
        <a:p xmlns:a="http://schemas.openxmlformats.org/drawingml/2006/main">
          <a:pPr algn="ctr"/>
          <a:r>
            <a:rPr lang="en-GB" sz="1050">
              <a:latin typeface="+mn-lt"/>
              <a:ea typeface="+mn-ea"/>
              <a:cs typeface="+mn-cs"/>
            </a:rPr>
            <a:t>Dramatic rise in casualties </a:t>
          </a:r>
        </a:p>
        <a:p xmlns:a="http://schemas.openxmlformats.org/drawingml/2006/main">
          <a:pPr algn="ctr"/>
          <a:r>
            <a:rPr lang="en-GB" sz="1050">
              <a:latin typeface="+mn-lt"/>
              <a:ea typeface="+mn-ea"/>
              <a:cs typeface="+mn-cs"/>
            </a:rPr>
            <a:t>263 civilians killed </a:t>
          </a:r>
        </a:p>
        <a:p xmlns:a="http://schemas.openxmlformats.org/drawingml/2006/main">
          <a:pPr algn="ctr"/>
          <a:r>
            <a:rPr lang="en-GB" sz="1050">
              <a:solidFill>
                <a:schemeClr val="dk1"/>
              </a:solidFill>
              <a:latin typeface="+mn-lt"/>
              <a:ea typeface="+mn-ea"/>
              <a:cs typeface="+mn-cs"/>
            </a:rPr>
            <a:t>674 people wounded </a:t>
          </a:r>
          <a:endParaRPr lang="en-GB" sz="1050">
            <a:latin typeface="+mn-lt"/>
            <a:ea typeface="+mn-ea"/>
            <a:cs typeface="+mn-cs"/>
          </a:endParaRPr>
        </a:p>
        <a:p xmlns:a="http://schemas.openxmlformats.org/drawingml/2006/main">
          <a:pPr algn="ctr"/>
          <a:endParaRPr lang="en-GB" sz="1050"/>
        </a:p>
      </cdr:txBody>
    </cdr:sp>
  </cdr:relSizeAnchor>
  <cdr:relSizeAnchor xmlns:cdr="http://schemas.openxmlformats.org/drawingml/2006/chartDrawing">
    <cdr:from>
      <cdr:x>0.36132</cdr:x>
      <cdr:y>0.03885</cdr:y>
    </cdr:from>
    <cdr:to>
      <cdr:x>0.59796</cdr:x>
      <cdr:y>0.22871</cdr:y>
    </cdr:to>
    <cdr:sp macro="" textlink="">
      <cdr:nvSpPr>
        <cdr:cNvPr id="6" name="TextBox 5"/>
        <cdr:cNvSpPr txBox="1"/>
      </cdr:nvSpPr>
      <cdr:spPr>
        <a:xfrm xmlns:a="http://schemas.openxmlformats.org/drawingml/2006/main">
          <a:off x="2705099" y="152107"/>
          <a:ext cx="1771651" cy="743243"/>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a:t>Mid-April</a:t>
          </a:r>
          <a:r>
            <a:rPr lang="en-GB" sz="1050" baseline="0"/>
            <a:t> 2014 - 5 Feb 2015</a:t>
          </a:r>
        </a:p>
        <a:p xmlns:a="http://schemas.openxmlformats.org/drawingml/2006/main">
          <a:pPr algn="ctr"/>
          <a:r>
            <a:rPr lang="en-GB" sz="1050">
              <a:latin typeface="+mn-lt"/>
              <a:ea typeface="+mn-ea"/>
              <a:cs typeface="+mn-cs"/>
            </a:rPr>
            <a:t>At least 5,486 people were killed </a:t>
          </a:r>
        </a:p>
        <a:p xmlns:a="http://schemas.openxmlformats.org/drawingml/2006/main">
          <a:pPr algn="ctr"/>
          <a:r>
            <a:rPr lang="en-GB" sz="1050">
              <a:latin typeface="+mn-lt"/>
              <a:ea typeface="+mn-ea"/>
              <a:cs typeface="+mn-cs"/>
            </a:rPr>
            <a:t>12,972 people were wounded </a:t>
          </a:r>
        </a:p>
        <a:p xmlns:a="http://schemas.openxmlformats.org/drawingml/2006/main">
          <a:pPr algn="ctr"/>
          <a:r>
            <a:rPr lang="en-GB" sz="1050">
              <a:latin typeface="+mn-lt"/>
              <a:ea typeface="+mn-ea"/>
              <a:cs typeface="+mn-cs"/>
            </a:rPr>
            <a:t>across eastern Ukraine</a:t>
          </a:r>
          <a:endParaRPr lang="en-GB" sz="1050"/>
        </a:p>
      </cdr:txBody>
    </cdr:sp>
  </cdr:relSizeAnchor>
  <cdr:relSizeAnchor xmlns:cdr="http://schemas.openxmlformats.org/drawingml/2006/chartDrawing">
    <cdr:from>
      <cdr:x>0.73282</cdr:x>
      <cdr:y>0.04136</cdr:y>
    </cdr:from>
    <cdr:to>
      <cdr:x>0.85496</cdr:x>
      <cdr:y>0.15572</cdr:y>
    </cdr:to>
    <cdr:sp macro="" textlink="">
      <cdr:nvSpPr>
        <cdr:cNvPr id="7" name="TextBox 6"/>
        <cdr:cNvSpPr txBox="1"/>
      </cdr:nvSpPr>
      <cdr:spPr>
        <a:xfrm xmlns:a="http://schemas.openxmlformats.org/drawingml/2006/main">
          <a:off x="5486400" y="161924"/>
          <a:ext cx="914400" cy="44767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GB" sz="1050" b="0" i="0">
              <a:latin typeface="+mn-lt"/>
              <a:ea typeface="+mn-ea"/>
              <a:cs typeface="+mn-cs"/>
            </a:rPr>
            <a:t>February</a:t>
          </a:r>
          <a:r>
            <a:rPr lang="en-GB" sz="1050" b="0" i="0" baseline="0">
              <a:latin typeface="+mn-lt"/>
              <a:ea typeface="+mn-ea"/>
              <a:cs typeface="+mn-cs"/>
            </a:rPr>
            <a:t> 2015</a:t>
          </a:r>
          <a:endParaRPr lang="en-GB" sz="1050" b="0" i="0">
            <a:latin typeface="+mn-lt"/>
            <a:ea typeface="+mn-ea"/>
            <a:cs typeface="+mn-cs"/>
          </a:endParaRPr>
        </a:p>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GB" sz="1050" b="0" i="0">
              <a:latin typeface="+mn-lt"/>
              <a:ea typeface="+mn-ea"/>
              <a:cs typeface="+mn-cs"/>
            </a:rPr>
            <a:t>1,086,809 IDPs</a:t>
          </a:r>
        </a:p>
        <a:p xmlns:a="http://schemas.openxmlformats.org/drawingml/2006/main">
          <a:pPr algn="ctr"/>
          <a:endParaRPr lang="en-GB" sz="1050"/>
        </a:p>
      </cdr:txBody>
    </cdr:sp>
  </cdr:relSizeAnchor>
</c:userShapes>
</file>

<file path=xl/drawings/drawing6.xml><?xml version="1.0" encoding="utf-8"?>
<c:userShapes xmlns:c="http://schemas.openxmlformats.org/drawingml/2006/chart">
  <cdr:relSizeAnchor xmlns:cdr="http://schemas.openxmlformats.org/drawingml/2006/chartDrawing">
    <cdr:from>
      <cdr:x>0.4323</cdr:x>
      <cdr:y>0.57014</cdr:y>
    </cdr:from>
    <cdr:to>
      <cdr:x>0.60638</cdr:x>
      <cdr:y>0.6789</cdr:y>
    </cdr:to>
    <cdr:sp macro="" textlink="">
      <cdr:nvSpPr>
        <cdr:cNvPr id="2" name="TextBox 1"/>
        <cdr:cNvSpPr txBox="1"/>
      </cdr:nvSpPr>
      <cdr:spPr>
        <a:xfrm xmlns:a="http://schemas.openxmlformats.org/drawingml/2006/main">
          <a:off x="2709420" y="2367751"/>
          <a:ext cx="1091055" cy="45165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a:t>Aug 2014 </a:t>
          </a:r>
        </a:p>
        <a:p xmlns:a="http://schemas.openxmlformats.org/drawingml/2006/main">
          <a:pPr algn="ctr"/>
          <a:r>
            <a:rPr lang="en-GB" sz="1000"/>
            <a:t>Launch of PRP</a:t>
          </a:r>
          <a:r>
            <a:rPr lang="en-GB" sz="1000" baseline="0"/>
            <a:t> </a:t>
          </a:r>
        </a:p>
      </cdr:txBody>
    </cdr:sp>
  </cdr:relSizeAnchor>
  <cdr:relSizeAnchor xmlns:cdr="http://schemas.openxmlformats.org/drawingml/2006/chartDrawing">
    <cdr:from>
      <cdr:x>0.86393</cdr:x>
      <cdr:y>0.45841</cdr:y>
    </cdr:from>
    <cdr:to>
      <cdr:x>0.99088</cdr:x>
      <cdr:y>0.58257</cdr:y>
    </cdr:to>
    <cdr:sp macro="" textlink="">
      <cdr:nvSpPr>
        <cdr:cNvPr id="3" name="TextBox 2"/>
        <cdr:cNvSpPr txBox="1"/>
      </cdr:nvSpPr>
      <cdr:spPr>
        <a:xfrm xmlns:a="http://schemas.openxmlformats.org/drawingml/2006/main">
          <a:off x="5414638" y="1903731"/>
          <a:ext cx="795662" cy="515619"/>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a:t>Feb 2015</a:t>
          </a:r>
        </a:p>
        <a:p xmlns:a="http://schemas.openxmlformats.org/drawingml/2006/main">
          <a:pPr algn="ctr"/>
          <a:r>
            <a:rPr lang="en-GB" sz="1000"/>
            <a:t>2nd ceasefire </a:t>
          </a:r>
        </a:p>
      </cdr:txBody>
    </cdr:sp>
  </cdr:relSizeAnchor>
  <cdr:relSizeAnchor xmlns:cdr="http://schemas.openxmlformats.org/drawingml/2006/chartDrawing">
    <cdr:from>
      <cdr:x>0.51472</cdr:x>
      <cdr:y>0.22023</cdr:y>
    </cdr:from>
    <cdr:to>
      <cdr:x>0.66565</cdr:x>
      <cdr:y>0.34862</cdr:y>
    </cdr:to>
    <cdr:sp macro="" textlink="">
      <cdr:nvSpPr>
        <cdr:cNvPr id="4" name="TextBox 3"/>
        <cdr:cNvSpPr txBox="1"/>
      </cdr:nvSpPr>
      <cdr:spPr>
        <a:xfrm xmlns:a="http://schemas.openxmlformats.org/drawingml/2006/main">
          <a:off x="3225979" y="914611"/>
          <a:ext cx="945971" cy="53319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a:t>Sep 2014</a:t>
          </a:r>
        </a:p>
        <a:p xmlns:a="http://schemas.openxmlformats.org/drawingml/2006/main">
          <a:pPr algn="ctr"/>
          <a:r>
            <a:rPr lang="en-GB" sz="1000"/>
            <a:t>1st ceasefire</a:t>
          </a:r>
        </a:p>
      </cdr:txBody>
    </cdr:sp>
  </cdr:relSizeAnchor>
  <cdr:relSizeAnchor xmlns:cdr="http://schemas.openxmlformats.org/drawingml/2006/chartDrawing">
    <cdr:from>
      <cdr:x>0.2818</cdr:x>
      <cdr:y>0.02106</cdr:y>
    </cdr:from>
    <cdr:to>
      <cdr:x>0.86474</cdr:x>
      <cdr:y>0.12844</cdr:y>
    </cdr:to>
    <cdr:sp macro="" textlink="">
      <cdr:nvSpPr>
        <cdr:cNvPr id="6" name="TextBox 5"/>
        <cdr:cNvSpPr txBox="1"/>
      </cdr:nvSpPr>
      <cdr:spPr>
        <a:xfrm xmlns:a="http://schemas.openxmlformats.org/drawingml/2006/main">
          <a:off x="1390388" y="55766"/>
          <a:ext cx="2876205" cy="284338"/>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a:t>Mid-Apr</a:t>
          </a:r>
          <a:r>
            <a:rPr lang="en-GB" sz="1000" baseline="0"/>
            <a:t> 2014 - 5 Feb 2015</a:t>
          </a:r>
        </a:p>
        <a:p xmlns:a="http://schemas.openxmlformats.org/drawingml/2006/main">
          <a:pPr algn="ctr"/>
          <a:r>
            <a:rPr lang="en-GB" sz="1000">
              <a:latin typeface="+mn-lt"/>
              <a:ea typeface="+mn-ea"/>
              <a:cs typeface="+mn-cs"/>
            </a:rPr>
            <a:t>Estimated 5,486 people killed </a:t>
          </a:r>
        </a:p>
      </cdr:txBody>
    </cdr:sp>
  </cdr:relSizeAnchor>
  <cdr:relSizeAnchor xmlns:cdr="http://schemas.openxmlformats.org/drawingml/2006/chartDrawing">
    <cdr:from>
      <cdr:x>0.86652</cdr:x>
      <cdr:y>0.1698</cdr:y>
    </cdr:from>
    <cdr:to>
      <cdr:x>0.98024</cdr:x>
      <cdr:y>0.37385</cdr:y>
    </cdr:to>
    <cdr:sp macro="" textlink="">
      <cdr:nvSpPr>
        <cdr:cNvPr id="7" name="TextBox 6"/>
        <cdr:cNvSpPr txBox="1"/>
      </cdr:nvSpPr>
      <cdr:spPr>
        <a:xfrm xmlns:a="http://schemas.openxmlformats.org/drawingml/2006/main">
          <a:off x="5430872" y="705162"/>
          <a:ext cx="712754" cy="847413"/>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GB" sz="1000" b="0" i="0">
              <a:latin typeface="+mn-lt"/>
              <a:ea typeface="+mn-ea"/>
              <a:cs typeface="+mn-cs"/>
            </a:rPr>
            <a:t>Feb</a:t>
          </a:r>
          <a:r>
            <a:rPr lang="en-GB" sz="1000" b="0" i="0" baseline="0">
              <a:latin typeface="+mn-lt"/>
              <a:ea typeface="+mn-ea"/>
              <a:cs typeface="+mn-cs"/>
            </a:rPr>
            <a:t> 2015</a:t>
          </a:r>
          <a:endParaRPr lang="en-GB" sz="1000" b="0" i="0">
            <a:latin typeface="+mn-lt"/>
            <a:ea typeface="+mn-ea"/>
            <a:cs typeface="+mn-cs"/>
          </a:endParaRPr>
        </a:p>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GB" sz="1000" b="0" i="0">
              <a:latin typeface="+mn-lt"/>
              <a:ea typeface="+mn-ea"/>
              <a:cs typeface="+mn-cs"/>
            </a:rPr>
            <a:t>IDPs</a:t>
          </a:r>
        </a:p>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GB" sz="1000" b="0" i="0">
              <a:latin typeface="+mn-lt"/>
              <a:ea typeface="+mn-ea"/>
              <a:cs typeface="+mn-cs"/>
            </a:rPr>
            <a:t>surpass</a:t>
          </a:r>
          <a:r>
            <a:rPr lang="en-GB" sz="1000" b="0" i="0" baseline="0">
              <a:latin typeface="+mn-lt"/>
              <a:ea typeface="+mn-ea"/>
              <a:cs typeface="+mn-cs"/>
            </a:rPr>
            <a:t> </a:t>
          </a:r>
        </a:p>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GB" sz="1000" b="0" i="0" baseline="0">
              <a:latin typeface="+mn-lt"/>
              <a:ea typeface="+mn-ea"/>
              <a:cs typeface="+mn-cs"/>
            </a:rPr>
            <a:t>1million</a:t>
          </a:r>
          <a:endParaRPr lang="en-GB" sz="1000" b="0" i="0">
            <a:latin typeface="+mn-lt"/>
            <a:ea typeface="+mn-ea"/>
            <a:cs typeface="+mn-cs"/>
          </a:endParaRPr>
        </a:p>
        <a:p xmlns:a="http://schemas.openxmlformats.org/drawingml/2006/main">
          <a:pPr algn="ctr"/>
          <a:endParaRPr lang="en-GB" sz="1000" b="0"/>
        </a:p>
      </cdr:txBody>
    </cdr:sp>
  </cdr:relSizeAnchor>
  <cdr:relSizeAnchor xmlns:cdr="http://schemas.openxmlformats.org/drawingml/2006/chartDrawing">
    <cdr:from>
      <cdr:x>0.66565</cdr:x>
      <cdr:y>0.38073</cdr:y>
    </cdr:from>
    <cdr:to>
      <cdr:x>0.85106</cdr:x>
      <cdr:y>0.50229</cdr:y>
    </cdr:to>
    <cdr:sp macro="" textlink="">
      <cdr:nvSpPr>
        <cdr:cNvPr id="8" name="TextBox 7"/>
        <cdr:cNvSpPr txBox="1"/>
      </cdr:nvSpPr>
      <cdr:spPr>
        <a:xfrm xmlns:a="http://schemas.openxmlformats.org/drawingml/2006/main">
          <a:off x="4171950" y="1581150"/>
          <a:ext cx="1162050" cy="50482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a:t>End-Nov 2014</a:t>
          </a:r>
        </a:p>
        <a:p xmlns:a="http://schemas.openxmlformats.org/drawingml/2006/main">
          <a:pPr algn="ctr"/>
          <a:r>
            <a:rPr lang="en-GB" sz="1000"/>
            <a:t>Launch</a:t>
          </a:r>
          <a:r>
            <a:rPr lang="en-GB" sz="1000" baseline="0"/>
            <a:t> of SRP 2015</a:t>
          </a:r>
          <a:endParaRPr lang="en-GB" sz="1000"/>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495300</xdr:colOff>
      <xdr:row>1</xdr:row>
      <xdr:rowOff>152399</xdr:rowOff>
    </xdr:from>
    <xdr:to>
      <xdr:col>11</xdr:col>
      <xdr:colOff>533400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171450</xdr:colOff>
      <xdr:row>5</xdr:row>
      <xdr:rowOff>190499</xdr:rowOff>
    </xdr:from>
    <xdr:to>
      <xdr:col>14</xdr:col>
      <xdr:colOff>590550</xdr:colOff>
      <xdr:row>20</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133350</xdr:colOff>
      <xdr:row>17</xdr:row>
      <xdr:rowOff>19050</xdr:rowOff>
    </xdr:from>
    <xdr:to>
      <xdr:col>15</xdr:col>
      <xdr:colOff>171450</xdr:colOff>
      <xdr:row>34</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uminitat/Desktop/Ukraine%20-%20crisis%20briefing%20-%20December%20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able 1 - top 5 donors"/>
      <sheetName val="Fig 1. Donors"/>
      <sheetName val="Fig. 2 HA East Europe"/>
      <sheetName val="Fig.3 timeline"/>
      <sheetName val="Fig. 4 channels"/>
      <sheetName val="Fig. 5 CERF"/>
      <sheetName val="Fig. 6 ODA Donors"/>
      <sheetName val="Fig. 7 ODA sectors"/>
      <sheetName val="FTS export"/>
      <sheetName val="Summary"/>
      <sheetName val="OECD.Stat export"/>
    </sheetNames>
    <sheetDataSet>
      <sheetData sheetId="0"/>
      <sheetData sheetId="1"/>
      <sheetData sheetId="2"/>
      <sheetData sheetId="3"/>
      <sheetData sheetId="4"/>
      <sheetData sheetId="5">
        <row r="1">
          <cell r="H1" t="str">
            <v>US$ million</v>
          </cell>
        </row>
        <row r="2">
          <cell r="F2" t="str">
            <v>Food</v>
          </cell>
          <cell r="H2">
            <v>0.86784899999999998</v>
          </cell>
        </row>
        <row r="3">
          <cell r="F3" t="str">
            <v>Health</v>
          </cell>
          <cell r="H3">
            <v>0.81021200000000004</v>
          </cell>
        </row>
        <row r="4">
          <cell r="F4" t="str">
            <v>Protection/Human Rights/Rule of Law</v>
          </cell>
          <cell r="H4">
            <v>0.60310900000000001</v>
          </cell>
        </row>
        <row r="5">
          <cell r="F5" t="str">
            <v>Shelter and non-food items</v>
          </cell>
          <cell r="H5">
            <v>1.0945750000000001</v>
          </cell>
        </row>
        <row r="6">
          <cell r="F6" t="str">
            <v>Water and sanitation</v>
          </cell>
          <cell r="H6">
            <v>0.59948100000000004</v>
          </cell>
        </row>
      </sheetData>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minitat" refreshedDate="42066.424263541667" createdVersion="1" refreshedVersion="3" recordCount="164" upgradeOnRefresh="1">
  <cacheSource type="worksheet">
    <worksheetSource ref="A7:AN171" sheet="FTS export"/>
  </cacheSource>
  <cacheFields count="40">
    <cacheField name="Donor" numFmtId="3">
      <sharedItems count="33">
        <s v="Total:"/>
        <s v="Australia"/>
        <s v="Austria"/>
        <s v="Belgium"/>
        <s v="Canada"/>
        <s v="Central Emergency Response Fund"/>
        <s v="Czech Republic"/>
        <s v="Denmark"/>
        <s v="Estonia"/>
        <s v="European Commission"/>
        <s v="European Commission's Humanitarian Aid and Civil Protection Department"/>
        <s v="Finland"/>
        <s v="France"/>
        <s v="Germany"/>
        <s v="Hungary"/>
        <s v="Israel"/>
        <s v="Italy"/>
        <s v="Japan"/>
        <s v="Kazakhstan"/>
        <s v="Korea, Republic of"/>
        <s v="Latvia"/>
        <s v="Lithuania"/>
        <s v="Luxembourg"/>
        <s v="Malta"/>
        <s v="Netherlands"/>
        <s v="Norway"/>
        <s v="Poland"/>
        <s v="Private (individuals &amp; organisations)"/>
        <s v="Russian Federation"/>
        <s v="Sweden"/>
        <s v="Switzerland"/>
        <s v="United Kingdom "/>
        <s v="United States of America"/>
      </sharedItems>
    </cacheField>
    <cacheField name="Recipient Organization" numFmtId="3">
      <sharedItems containsBlank="1"/>
    </cacheField>
    <cacheField name="Emergency title" numFmtId="3">
      <sharedItems containsBlank="1" count="6">
        <m/>
        <s v="Ukraine-Civil Unrest-2014"/>
        <s v="Ukraine 2015"/>
        <s v="Ukraine 2011"/>
        <s v="Ukraine 2012"/>
        <s v="Ukraine 2013"/>
      </sharedItems>
    </cacheField>
    <cacheField name="Response Plan/Appeal title" numFmtId="3">
      <sharedItems containsBlank="1" count="3">
        <m/>
        <s v="Ukraine PRP 2014"/>
        <s v="Ukraine 2015"/>
      </sharedItems>
    </cacheField>
    <cacheField name="Project code" numFmtId="3">
      <sharedItems containsBlank="1"/>
    </cacheField>
    <cacheField name="Project title" numFmtId="3">
      <sharedItems containsBlank="1"/>
    </cacheField>
    <cacheField name="Emergency year" numFmtId="0">
      <sharedItems containsString="0" containsBlank="1" containsNumber="1" containsInteger="1" minValue="2011" maxValue="2015" count="6">
        <m/>
        <n v="2014"/>
        <n v="2015"/>
        <n v="2011"/>
        <n v="2012"/>
        <n v="2013"/>
      </sharedItems>
    </cacheField>
    <cacheField name="USD committed/contributed" numFmtId="3">
      <sharedItems containsSemiMixedTypes="0" containsString="0" containsNumber="1" containsInteger="1" minValue="0" maxValue="109149018"/>
    </cacheField>
    <cacheField name=" USD pledged" numFmtId="3">
      <sharedItems containsSemiMixedTypes="0" containsString="0" containsNumber="1" containsInteger="1" minValue="0" maxValue="44992334"/>
    </cacheField>
    <cacheField name="Description" numFmtId="3">
      <sharedItems containsBlank="1" count="144">
        <m/>
        <s v="Humanitarian assistance"/>
        <s v="Shipment of urgently needed medicine to victims of Ukraine conflict (BMEIA-UA.7.08.47/0002-VII.3/14)"/>
        <s v="To support the affected population (ADA)"/>
        <s v="To support the affected population (UA.7.08.43/0001-VII.3/2014)"/>
        <s v="2015 Cadre de financement CICR UKRAINE"/>
        <s v="Provision of protection to conflict-affected individuals, safe drinking water, sanitation and hygiene kits (D001506)_x000d__x000a_"/>
        <s v="ICRC Budget Extension - Ukraine (D001505)_x000d__x000a_"/>
        <s v="Humanitarian Advisory Team for Ukraine (D001510)_x000d__x000a_"/>
        <s v="Provision of emergency child protection services, family-tracing and reunification, water, sanitation and hygiene, psychosocial and educational support (D001509)_x000d__x000a_"/>
        <s v="Preliminary Response Plan (D001508)"/>
        <s v="Preliminary Response Plan (D001507)"/>
        <s v="Winterization assistance for Ukrainian IDPs and returnees"/>
        <s v="Monitoring, protection and redress related to violations of human rights of IDPs and other population affected by the crisis in the east of Ukraine"/>
        <s v="Delivery of primary health care services through emergency mobile units in IDP concentration areas"/>
        <s v="Girls, boys and women have protected and reliable access to sufficient, safe water, sanitation and hygiene facilities"/>
        <s v="Monitoring, protection and redress related to violations of human rights in conflict areas and areas of displacement"/>
        <s v="Lifesaving emergency food assistance to the civilians affected by the fighting in eastern Ukraine"/>
        <s v="Urgent Winter Assistance  (90014/2015-ORS)"/>
        <s v="Urgent Assistance (Health and Medical) (96149/2014-ORS)"/>
        <s v="Urgent Winter Assistence  (90014/2015-ORS)"/>
        <s v="Urgent Assistance (Rehabilitation) (96149/2014-ORS)"/>
        <s v="Shelter and Protection (UNHCR)"/>
        <s v="Humanitarian assistance and protection of the most vulnerable in the conflict zones in East Ukraine  (46.H.7-3-190)"/>
        <s v="Support to ICRC's humanitarian activities in Ukraine (2014-32398)"/>
        <s v="Support to the “UN Strategic Response plan 2015 – Ukraine” to provide humanitarian assistance and protection to affected people"/>
        <s v="In-kind - To support the treatment of people injured in the conflict in Ukraine"/>
        <s v="In-kind - To support the treatment of people injured in the Ukrainian street protests in Estonia"/>
        <s v="Contribution for Rehabilitation Assistance to Victims of Mass Protest in Ukraine"/>
        <s v="Contribution for the implementation of project “Humanitarian Solidarity” Charitable Program to Assist Medical Treatment and Rehabilitation of Victims of Mass Protect"/>
        <s v="Contribution to support their activities in connection with the situation of Ukrainian IDP´s (through Ukrainian Cultural Center)"/>
        <s v="Contribution to support their activities in connection with the situation of Ukrainian IDP´s (through NGO Mondo)"/>
        <s v="Contribution to support their activities in connection with the situation of Ukrainian IDP´s (through Estonian Refugee Council)"/>
        <s v="Humanitarian food aid to refugees in Eastern Ukraine - in-kind food aid (full milk powder, canned food) from Estonia, local coordination with UNHRC"/>
        <s v="In-kind - To compensate the donation of medicines to Ukrainian Red Cross in connection with the unrest in Ukraine"/>
        <s v="To support internally displaced and affected people from eastern Ukraine"/>
        <s v="To Support Internally Displaced and Affected People in Ukraine"/>
        <s v="Stabilization Support to Internally Displaced Persons and the Conflict-Affected Population in Ukraine (ISCP/2014/352-880)_x000d__x000a_"/>
        <s v="Integrated  Emergency Response to Vulnerable Population of Donetsk and Luhansk Oblasts, Ukraine (ECHO/UKR/BUD/2014/01004)"/>
        <s v="Winterization cash transfer with protection mainstreaming for IDPs in southeastern Ukraine (ECHO/UKR/BUD/2014/01006)"/>
        <s v="ICRC assistance activities in response to the violence in Ukraine. (ECHO/UKR/BUD/2014/01007)"/>
        <s v="Small-scale/epid. / Ukraine  Civil Unrest (ECHO/DRF/BUD/2014/92010)"/>
        <s v="Humanitarian Assistance in Advance of Winter to IDPs in Ukraine using Cash Transfers (ECHO/UKR/BUD/2014/01008)"/>
        <s v="Emergency Assistance to Crisis-Affected Populations in Ukraine (ECHO/UKR/BUD/2014/01005)"/>
        <s v="Humanitarian Implementation Plan for Ukraine (ECHO/UKR/BUD/2015/91000)"/>
        <s v="Financing emergency humanitarian actions for crisis affected Ukrainian population from the general budget of the European Union (ECHO/UKR/BUD/2014/01000 - unallocated balance of total original funding decision of EUR 10.8 M)"/>
        <s v="Improving Water, Sanitation and Hygiene Situation for Children and Women Affected by the Crisis in Eastern Ukraine (ECHO/UKR/BUD/2014/01001)"/>
        <s v="Provision of humanitarian assistance and protection to persons affected by the crisis in Ukraine (ECHO/UKR/BUD/2014/01002)"/>
        <s v="Emergency assistance to the civilians affected by the conflict in eastern Ukraine (ECHO/UKR/BUD/2014/01009)"/>
        <s v="Delivery of  Emergency Primary Health services to internally displaced and returnees in East and South Ukraine (ECHO/UKR/BUD/2014/01003)"/>
        <s v="Health, psychosocial support"/>
        <s v="IDP protection in Ukraine."/>
        <s v="- Prise en charge des déplacés internes de Crimée et du Donbass (logement, aide médicale, aide sociale)- Soutien psychologique pour les victimes de Maïdan et les déplacés internes de Crimée et du Donbass"/>
        <s v="Winter assistance for IDPs in the regions Kiev, Kharkiv and Poltava (VN05 321.50 UKR 10/14)"/>
        <s v="Secure of basic needs and stabilize the livelihoods of those affected by the conflict Ukraine (VN05 321.50 UKR 04/15)"/>
        <s v="Support for internally displaced persons in Ukraine (VN05 321.50 UKR 06/14)"/>
        <s v="Humanitarian assistance to IDPs and conflict-affected population in Ukraine through the provision of food, utensils and winterized shelters (VN05 321.50 UKR 07/14)"/>
        <s v="Support the structures of the Ukrainian Red Cross - Humanitarian Assistance for the conflict affected population in Ukraine (VN05 321.50 UKR 02/14)"/>
        <s v="To strengthen the response capacity of the Ukrainian Red  Cross Society to emergency situations (VN05 321.50 UKR 01/14)"/>
        <s v="Assistance, protection, prevention and cooperation activities in Ukraine in 2015 (VN05 321.50 UKR 06/15)"/>
        <s v="Pledge for humanitarian assistance"/>
        <s v="Assistance, Protection, Revention and Cooperation Activities in Ukraine 2014 (VN05 321.50 UKR 05/14)"/>
        <s v="Emergency provision of live-saving winterization non-food-item support to IDPs an community centers across Urkaine (VN05 321.50 UKR 09/14)"/>
        <s v="Regional Office for Asia and the Pacific - Ukraine Humanitarian Advisory Team [OCT 4572];[Pol-100 320.25 UKR 03/14; VN05-42-321.50 UKR 03/14] "/>
        <s v="Support to IDPs - UKR-crisis (VN05 321.50 UKR 04/14)"/>
        <s v="Emgency food aid for civilians affected by the conflict in eastern Ukraine (VN05 321.50 UKR 08/14)"/>
        <s v="Provide rehabilitation for volunteers and in-kind humanitarian assistance to health institutions"/>
        <s v="Provide medical supplies to the health facilities"/>
        <s v="Provide medical items for health facilities in and around Berehove and Lvov, in preparing for IDPs"/>
        <s v="Provide medical items for the treatment of the wounded during the conflict (through HSMI)"/>
        <s v="To provide relief items for the internally displaced persons (through Consulate General in Uzhhorod )"/>
        <s v="Purchasing medical equipment to improve current situation in Ukraine and cover urgent medical needs_x000d__x000a_"/>
        <s v="Multilateral contribution: Support to the “ICRC Emergency Appeal 2015 - Ukraine” to provide humanitarian assistance to affected people"/>
        <s v="Civil Unrest in Ukraine (Dref Operation n. MDRUA007)"/>
        <s v="Multilateral contribution to UNHCR: Support to the “UN Strategic Response plan 2015 – Ukraine” to provide humanitarian assistance and protection to affected people."/>
        <s v="Emergency Grand Aid in respond to the deterioration of the humanitarian situation in Eastern Ukraine_x000d__x000a_"/>
        <s v="Emergency Grant Aid for Ukrainian IDPs and Civil unrest - Shelter and NFIs_x000d__x000a_"/>
        <s v="Support to Community Stabilization in the Donbas in Ukraine (SH/IOM/059)_x000d__x000a_"/>
        <s v="Emergency Grant Aid for IDPs in Ukraine - WASH_x000d__x000a_"/>
        <s v="Humanitarian aid for internally displaced persons in Ukraine"/>
        <s v="Construction of shelter to house the toxic remains of the ruined nuclear reactor at Chernobyl_x000d__x000a_"/>
        <s v="To support ongoing humanitarian coordination in Ukraine (OCT 4611)"/>
        <s v="In-kind - To support the treatment and rehabilitation of people injured in the Ukraine conflict"/>
        <s v="In-kind - To support the treatment and rehabilitation of people injured in the Ukraine unrest"/>
        <s v="In-kind - to overcome the consequences of the conflict, assist the injured people"/>
        <s v="In-kind - Provide medical items and children's food items to civilians in the conflict of Eastern Ukraine"/>
        <s v="In-kind - Humanitarian assistance to injured people in the unrest in Kyiv"/>
        <s v="In-kind - Humanitarian Assistance to children affected by the conflict in Ukraine"/>
        <s v="In-kind - Treatment of people injured during the conflict in the eastern Ukraine"/>
        <s v="Ukraine Crisis - delivered humanitarian aid to the State Emergency Service of Ukraine, which consisted of means ensuring basic living conditions for people from Donetsk and Luhansk regions who have been displaced"/>
        <s v="Ukraine crisis - Contribution to Lithuanian Caritas to cover transportation costs of humanitarian assistance to Ukraine"/>
        <s v="Ukraine crisis - Contribution to UNHCR (Humanitarian aid for internally displaced persons (IDP's) in Ukraine)"/>
        <s v="in kind - Ukraine crisis - Medical treatment of people, injured during the protests in Euromaidan and conflicts in the eastern Ukraine, in Lithuanian hospitals"/>
        <s v="Ditsribution of 70 winter emergency shelter kits to displaced families  (AH/CR/2014/0008)"/>
        <s v="To assist the IDPs in Ukraine"/>
        <s v="Contribution to UNHCR for humanitarian aid activities in UKRAINE within the scope of the Preliminary Response Plan August-December 2014. (26933 (DSH0119142))"/>
        <s v="QZA-14/0003/ICRC Renewed Emergency Appeal 2014"/>
        <s v="Integration of Internally-Displaced Persons in Ukraine (UKR 14/0028 )_x000d__x000a_"/>
        <s v="UKR-10/0036/Norwegian support to the destruction of anti-personell mines in Ukraine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
        <s v="UKR-10/0036/Norwegian support to the destruction of anti-personell mines in Ukraine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
        <s v="Training for Ukrainian firefighters (487/2011)"/>
        <s v="Winterization projects"/>
        <s v="Assistance to IDP's in Ukraine"/>
        <s v="Cash for winterization for 600 families and rehabilitation &amp; winterization of an IDP camp/collective center"/>
        <s v="Cash for winterization for 400 families and rehabilitation &amp; winterization of an IDP camp/collective center"/>
        <s v="Support for UNICEF's operations in Ukraine in the health and nutrition sector"/>
        <s v="Assistance in winterization for IDPs in Eastern Ukraine"/>
        <s v="In-kind winterization, shelter (through Polish Red Cross, Caritas Poland, PCPM )"/>
        <s v="Coordination of civil protection activities in the area of Ukrain City agglomeration through The Main School of Fire Service (SGSP) (311/2011)"/>
        <s v="The rise of the knowledge and skills of the &quot;fire operations for people from Balaniwka village in Ukraine - Morawica Commune (30/2011)"/>
        <s v="Coordination of civil protection activities for safe evacuation - through Polish Department of International Co-operation (311/2011)"/>
        <s v="Improvement of emergency situations in urban conditions - through The Main School of Fire Service (SGSP) (340/2011)"/>
        <s v="Support system for training firefighters in Ternopil region of emergency medical services [through State Fire Service, Voivodeship HQ in Katowice] (363/2011)"/>
        <s v="Support for the Preliminary Responsive Plan"/>
        <s v="Provision of humanitarian assistance to Ukraine"/>
        <s v="Support to Conflict-Affected Communities in Eastern Ukraine"/>
        <s v="Secondment of Emergency Reports Specialist to UNICEF"/>
        <s v="Secondment of Emergency Coordinator to Unicef "/>
        <s v="Secondment of Information Management Officer to OCHA"/>
        <s v="Secondment of EOD expert to ICRC/Ukraine"/>
        <s v="Providing Safe Environments for Children and Families Affected by the Conflict in Eastern Ukraine"/>
        <s v="Emergency Response for the Internally Displaced People in Eastern Ukraine"/>
        <s v="Food Aid Swiss Dairy Products (7F-01296.11.01)"/>
        <s v="ICRC Emergency Appeals 2014: Third Allocation (Vorbezug) (7F-08393.17)"/>
        <s v="Shelter and Protection (UNHCR)  "/>
        <s v="Food Aid Swiss Dairy Products (7F-01295.12)"/>
        <s v="Food Aid Swiss Dairy Products (7F-01295.14)"/>
        <s v="Food Sector (7F-09264.01)"/>
        <s v="Humanitarian assistance and protection of the most vulnerable in the conflict zones in East Ukraine"/>
        <s v="Emergency humanitarian assistance in eastern Ukraine, including food, blankets and shelter equipment"/>
        <s v="humanitarian assistance to affected population"/>
        <s v="Emergency humanitarian assistance in Ukraine"/>
        <s v="In response to the UN Preliminary Response Plan"/>
        <s v="Improve emergency primary health care services in areas affected by the conflict, as well as for internally displaced people and host communities across Ukraine. The WHO will also facilitate access to community-based health services, including mother and "/>
        <s v="Logistics Support and Relief Commodities, Shelter and Settlements_x000d__x000a_(USAID/OFDA)"/>
        <s v="Contribution to ICRC Budget Extension Appeal for Humanitarian Needs in Ukraine (S-PRMCO-14-VC-1024)"/>
        <s v="Logistics and Relief Commodities, Health, Nutrition, Protection, WASH(STATE/PRM)"/>
        <s v="Coordination and support services (OCT 4728)"/>
        <s v="Support to the “UN Strategic Response plan 2015 – Ukraine” to provide humanitarian assistance and protection to affected people "/>
        <s v="UN Preliminary Response Plan for Ukraine (STATE/PRM)_x000d__x000a_"/>
        <s v="Contribution to United Nations Joint Proposal for Preparedness and Response in Ukraine (S-PRMCO-14-VC-1001)"/>
        <s v="Activities in the United Nations Preliminary Response Plan - Ukraine (USAID/OFDA)_x000d__x000a_"/>
        <s v="Program Support (USAID/OFDA)"/>
        <s v="Emergency Food Assistance and Food Vouchers (USAID/FFP)"/>
      </sharedItems>
    </cacheField>
    <cacheField name="Original currency amount" numFmtId="3">
      <sharedItems containsBlank="1" containsMixedTypes="1" containsNumber="1" containsInteger="1" minValue="5000" maxValue="18345175"/>
    </cacheField>
    <cacheField name="Original currency unit" numFmtId="3">
      <sharedItems containsBlank="1"/>
    </cacheField>
    <cacheField name="Decision date" numFmtId="0">
      <sharedItems containsNonDate="0" containsDate="1" containsString="0" containsBlank="1" minDate="2011-01-31T00:00:00" maxDate="2015-02-28T00:00:00" count="89">
        <m/>
        <d v="2014-10-10T00:00:00"/>
        <d v="2014-02-27T00:00:00"/>
        <d v="2014-09-15T00:00:00"/>
        <d v="2015-02-02T00:00:00"/>
        <d v="2014-09-12T00:00:00"/>
        <d v="2014-10-03T00:00:00"/>
        <d v="2014-10-01T00:00:00"/>
        <d v="2014-09-29T00:00:00"/>
        <d v="2014-09-30T00:00:00"/>
        <d v="2014-09-26T00:00:00"/>
        <d v="2015-01-06T00:00:00"/>
        <d v="2014-10-21T00:00:00"/>
        <d v="2015-01-26T00:00:00"/>
        <d v="2014-12-15T00:00:00"/>
        <d v="2015-02-27T00:00:00"/>
        <d v="2014-04-14T00:00:00"/>
        <d v="2014-12-31T00:00:00"/>
        <d v="2014-11-20T00:00:00"/>
        <d v="2014-07-17T00:00:00"/>
        <d v="2014-12-05T00:00:00"/>
        <d v="2014-10-30T00:00:00"/>
        <d v="2014-11-11T00:00:00"/>
        <d v="2014-11-21T00:00:00"/>
        <d v="2014-11-19T00:00:00"/>
        <d v="2014-12-01T00:00:00"/>
        <d v="2014-11-10T00:00:00"/>
        <d v="2014-08-14T00:00:00"/>
        <d v="2014-10-09T00:00:00"/>
        <d v="2014-10-24T00:00:00"/>
        <d v="2014-12-23T00:00:00"/>
        <d v="2014-10-27T00:00:00"/>
        <d v="2014-03-21T00:00:00"/>
        <d v="2014-08-27T00:00:00"/>
        <d v="2014-06-15T00:00:00"/>
        <d v="2014-11-25T00:00:00"/>
        <d v="2015-02-12T00:00:00"/>
        <d v="2014-10-13T00:00:00"/>
        <d v="2014-08-07T00:00:00"/>
        <d v="2015-02-13T00:00:00"/>
        <d v="2015-02-18T00:00:00"/>
        <d v="2014-08-21T00:00:00"/>
        <d v="2014-07-07T00:00:00"/>
        <d v="2014-08-22T00:00:00"/>
        <d v="2014-03-20T00:00:00"/>
        <d v="2014-02-26T00:00:00"/>
        <d v="2014-12-16T00:00:00"/>
        <d v="2015-01-28T00:00:00"/>
        <d v="2014-03-11T00:00:00"/>
        <d v="2014-09-09T00:00:00"/>
        <d v="2014-06-11T00:00:00"/>
        <d v="2015-02-23T00:00:00"/>
        <d v="2014-06-10T00:00:00"/>
        <d v="2011-04-19T00:00:00"/>
        <d v="2014-02-18T00:00:00"/>
        <d v="2014-02-24T00:00:00"/>
        <d v="2014-08-25T00:00:00"/>
        <d v="2014-02-05T00:00:00"/>
        <d v="2014-12-10T00:00:00"/>
        <d v="2014-11-05T00:00:00"/>
        <d v="2014-10-14T00:00:00"/>
        <d v="2014-12-12T00:00:00"/>
        <d v="2014-11-03T00:00:00"/>
        <d v="2011-01-31T00:00:00"/>
        <d v="2011-05-31T00:00:00"/>
        <d v="2011-04-01T00:00:00"/>
        <d v="2014-09-17T00:00:00"/>
        <d v="2014-10-22T00:00:00"/>
        <d v="2014-12-02T00:00:00"/>
        <d v="2014-08-03T00:00:00"/>
        <d v="2014-11-28T00:00:00"/>
        <d v="2011-02-12T00:00:00"/>
        <d v="2011-03-20T00:00:00"/>
        <d v="2015-01-13T00:00:00"/>
        <d v="2014-09-02T00:00:00"/>
        <d v="2014-12-29T00:00:00"/>
        <d v="2014-08-04T00:00:00"/>
        <d v="2014-11-14T00:00:00"/>
        <d v="2011-03-31T00:00:00"/>
        <d v="2014-07-01T00:00:00"/>
        <d v="2012-01-01T00:00:00"/>
        <d v="2013-02-01T00:00:00"/>
        <d v="2014-08-01T00:00:00"/>
        <d v="2015-02-24T00:00:00"/>
        <d v="2014-09-05T00:00:00"/>
        <d v="2014-02-19T00:00:00"/>
        <d v="2015-01-20T00:00:00"/>
        <d v="2014-07-22T00:00:00"/>
        <d v="2014-09-23T00:00:00"/>
      </sharedItems>
    </cacheField>
    <cacheField name="Cluster (Country specific)" numFmtId="3">
      <sharedItems containsBlank="1"/>
    </cacheField>
    <cacheField name="IASC Standard Sector" numFmtId="3">
      <sharedItems containsBlank="1" count="11">
        <m/>
        <s v="SECTOR NOT YET SPECIFIED"/>
        <s v="HEALTH"/>
        <s v="PROTECTION/HUMAN RIGHTS/RULE OF LAW"/>
        <s v="SHELTER AND NON-FOOD ITEMS"/>
        <s v="ECONOMIC RECOVERY AND INFRASTRUCTURE"/>
        <s v="FOOD"/>
        <s v="SAFETY AND SECURITY OF STAFF AND OPERATIONS"/>
        <s v="COORDINATION AND SUPPORT SERVICES"/>
        <s v="MINE ACTION"/>
        <s v="EDUCATION"/>
      </sharedItems>
    </cacheField>
    <cacheField name="Destination Country" numFmtId="3">
      <sharedItems containsBlank="1" count="2">
        <m/>
        <s v="Ukraine"/>
      </sharedItems>
    </cacheField>
    <cacheField name="Contribution status" numFmtId="3">
      <sharedItems containsBlank="1" count="4">
        <m/>
        <s v="Commitment"/>
        <s v="Pledge"/>
        <s v="Paid contribution"/>
      </sharedItems>
    </cacheField>
    <cacheField name="Donor top org. name" numFmtId="3">
      <sharedItems containsBlank="1"/>
    </cacheField>
    <cacheField name="Donor representative country" numFmtId="3">
      <sharedItems containsBlank="1"/>
    </cacheField>
    <cacheField name="Appealing agency top org." numFmtId="3">
      <sharedItems containsBlank="1" count="41">
        <m/>
        <s v="International Committee of the Red Cross"/>
        <s v="Austrian Red Cross"/>
        <s v="Bilateral (affected government)"/>
        <s v="United Nations High Commissioner for Refugees"/>
        <s v="Adventist Development and Relief Agency "/>
        <s v="Office for the Coordination of Humanitarian Affairs"/>
        <s v="Save the Children "/>
        <s v="World Health Organization"/>
        <s v="International Organization for Migration"/>
        <s v="Office of the High Commissioner for Human Rights"/>
        <s v="United Nations Children's Fund"/>
        <s v="United Nations Population Fund"/>
        <s v="World Food Programme"/>
        <s v="Caritas Germany (DCV)"/>
        <s v="Czech Evang. Diacony"/>
        <s v="Czech Red Cross"/>
        <s v="People in Need "/>
        <s v="Danish Refugee Council"/>
        <s v="International Renaissance Foundation"/>
        <s v="Private (individuals &amp; organisations)"/>
        <s v="Ukrainian Red Cross Society"/>
        <s v="ČLOVEK V TÍSNI, O.P.S."/>
        <s v="International Federation of Red Cross and Red Crescent Societies"/>
        <s v="UN Agencies, NGOs and/or Red Cross (details not yet provided)"/>
        <s v="Arbeiter-Samariter-Bund Deutschland e.V"/>
        <s v="Diakonie Katastrophenhilfe"/>
        <s v="German Red Cross"/>
        <s v="ACT Alliance"/>
        <s v="Latvian Red Cross"/>
        <s v="Various Recipients (details not yet provided)"/>
        <s v="Luxembourg Red Cross"/>
        <s v="National Space Agency of Ukraine"/>
        <s v="PCPM - Polish Center for International Aid"/>
        <s v="Various Donors (details not yet provided)"/>
        <s v="Swedish Civil Contingencies Agency (MSB)"/>
        <s v="Bär + Leu"/>
        <s v="Verein Bär und Leu"/>
        <s v="UN Agencies and NGOs (details not yet provided)"/>
        <s v="Catholic Relief Services"/>
        <s v="International Relief and Development"/>
      </sharedItems>
    </cacheField>
    <cacheField name="Appealing Agency  type" numFmtId="3">
      <sharedItems containsBlank="1" count="7">
        <m/>
        <s v="Red Cross / Red Crescent"/>
        <s v="Government"/>
        <s v="UN Agencies"/>
        <s v="NGOs"/>
        <s v="Private Orgs. &amp; Foundations"/>
        <s v="Other"/>
      </sharedItems>
    </cacheField>
    <cacheField name="Appealing agency abbrev." numFmtId="3">
      <sharedItems containsBlank="1"/>
    </cacheField>
    <cacheField name="Emergency Region Name" numFmtId="3">
      <sharedItems containsBlank="1"/>
    </cacheField>
    <cacheField name="Emergency country" numFmtId="3">
      <sharedItems containsBlank="1"/>
    </cacheField>
    <cacheField name="Emergency type" numFmtId="3">
      <sharedItems containsBlank="1"/>
    </cacheField>
    <cacheField name="Contibution type" numFmtId="3">
      <sharedItems containsBlank="1"/>
    </cacheField>
    <cacheField name="Item ID" numFmtId="3">
      <sharedItems containsString="0" containsBlank="1" containsNumber="1" containsInteger="1" minValue="165316" maxValue="225579"/>
    </cacheField>
    <cacheField name="Aid Type " numFmtId="3">
      <sharedItems containsNonDate="0" containsString="0" containsBlank="1"/>
    </cacheField>
    <cacheField name="Reported by" numFmtId="3">
      <sharedItems containsBlank="1"/>
    </cacheField>
    <cacheField name="Last updated" numFmtId="0">
      <sharedItems containsNonDate="0" containsDate="1" containsString="0" containsBlank="1" minDate="2011-03-10T17:26:00" maxDate="2015-03-02T18:08:00"/>
    </cacheField>
    <cacheField name="Date Created" numFmtId="0">
      <sharedItems containsNonDate="0" containsDate="1" containsString="0" containsBlank="1" minDate="2011-03-10T17:24:00" maxDate="2015-03-02T18:08:00"/>
    </cacheField>
    <cacheField name="Appeal year" numFmtId="0">
      <sharedItems containsString="0" containsBlank="1" containsNumber="1" containsInteger="1" minValue="2014" maxValue="2015"/>
    </cacheField>
    <cacheField name="Appeal country" numFmtId="3">
      <sharedItems containsBlank="1"/>
    </cacheField>
    <cacheField name="Appeal sub-set" numFmtId="3">
      <sharedItems containsBlank="1"/>
    </cacheField>
    <cacheField name="Project current request" numFmtId="3">
      <sharedItems containsString="0" containsBlank="1" containsNumber="1" containsInteger="1" minValue="0" maxValue="11334510"/>
    </cacheField>
    <cacheField name="Project date start" numFmtId="0">
      <sharedItems containsNonDate="0" containsDate="1" containsString="0" containsBlank="1" minDate="2014-08-15T00:00:00" maxDate="2015-01-02T00:00:00"/>
    </cacheField>
    <cacheField name="Project date end" numFmtId="0">
      <sharedItems containsNonDate="0" containsDate="1" containsString="0" containsBlank="1" minDate="2014-12-31T00:00:00" maxDate="2016-01-01T00:00:00"/>
    </cacheField>
    <cacheField name="Project location " numFmtId="3">
      <sharedItems containsBlank="1"/>
    </cacheField>
    <cacheField name="Priority " numFmtId="3">
      <sharedItems containsBlank="1"/>
    </cacheField>
    <cacheField name="Gender Marker" numFmtId="3">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164">
  <r>
    <x v="0"/>
    <m/>
    <x v="0"/>
    <x v="0"/>
    <m/>
    <m/>
    <x v="0"/>
    <n v="109149018"/>
    <n v="44992334"/>
    <x v="0"/>
    <m/>
    <m/>
    <x v="0"/>
    <m/>
    <x v="0"/>
    <x v="0"/>
    <x v="0"/>
    <m/>
    <m/>
    <x v="0"/>
    <x v="0"/>
    <m/>
    <m/>
    <m/>
    <m/>
    <m/>
    <m/>
    <m/>
    <m/>
    <m/>
    <m/>
    <m/>
    <m/>
    <m/>
    <m/>
    <m/>
    <m/>
    <m/>
    <m/>
    <m/>
  </r>
  <r>
    <x v="1"/>
    <s v="International Committee of the Red Cross"/>
    <x v="1"/>
    <x v="0"/>
    <m/>
    <m/>
    <x v="1"/>
    <n v="872600"/>
    <n v="0"/>
    <x v="1"/>
    <n v="1000000"/>
    <s v="AUD"/>
    <x v="1"/>
    <m/>
    <x v="1"/>
    <x v="1"/>
    <x v="1"/>
    <s v="Australia"/>
    <s v="Australia"/>
    <x v="1"/>
    <x v="1"/>
    <s v="ICRC"/>
    <s v="Central Europe"/>
    <s v="Ukraine"/>
    <s v="Complex Emergency"/>
    <s v="Cash"/>
    <n v="219283"/>
    <m/>
    <s v="Donor"/>
    <d v="2014-10-14T13:09:00"/>
    <d v="2014-10-14T13:09:00"/>
    <m/>
    <m/>
    <s v="Appeal projects, not including sub-set"/>
    <m/>
    <m/>
    <m/>
    <m/>
    <m/>
    <m/>
  </r>
  <r>
    <x v="2"/>
    <s v="Austrian Red Cross"/>
    <x v="1"/>
    <x v="0"/>
    <m/>
    <m/>
    <x v="1"/>
    <n v="81411"/>
    <n v="0"/>
    <x v="2"/>
    <n v="60000"/>
    <s v="EUR"/>
    <x v="2"/>
    <m/>
    <x v="2"/>
    <x v="1"/>
    <x v="1"/>
    <s v="Austria"/>
    <s v="Austria"/>
    <x v="2"/>
    <x v="1"/>
    <s v="Austria RC"/>
    <s v="Central Europe"/>
    <s v="Ukraine"/>
    <s v="Complex Emergency"/>
    <s v="InKind"/>
    <n v="218090"/>
    <m/>
    <s v="Donor"/>
    <d v="2014-09-18T11:37:00"/>
    <d v="2014-09-18T11:37:00"/>
    <m/>
    <m/>
    <s v="Appeal projects, not including sub-set"/>
    <m/>
    <m/>
    <m/>
    <m/>
    <m/>
    <m/>
  </r>
  <r>
    <x v="2"/>
    <s v="Bilateral (affected government)"/>
    <x v="1"/>
    <x v="0"/>
    <m/>
    <m/>
    <x v="1"/>
    <n v="263505"/>
    <n v="0"/>
    <x v="3"/>
    <n v="200000"/>
    <s v="EUR"/>
    <x v="3"/>
    <m/>
    <x v="1"/>
    <x v="1"/>
    <x v="1"/>
    <s v="Austria"/>
    <s v="Austria"/>
    <x v="3"/>
    <x v="2"/>
    <s v="Bilateral (affected government)"/>
    <s v="Central Europe"/>
    <s v="Ukraine"/>
    <s v="Complex Emergency"/>
    <s v="Cash"/>
    <n v="218089"/>
    <m/>
    <s v="Donor"/>
    <d v="2014-09-18T11:35:00"/>
    <d v="2014-09-18T11:35:00"/>
    <m/>
    <m/>
    <s v="Appeal projects, not including sub-set"/>
    <m/>
    <m/>
    <m/>
    <m/>
    <m/>
    <m/>
  </r>
  <r>
    <x v="2"/>
    <s v="United Nations High Commissioner for Refugees"/>
    <x v="1"/>
    <x v="1"/>
    <s v="UKR-14/P-HR-RL/75069/120"/>
    <s v="Shelter and Protection (UNHCR) "/>
    <x v="1"/>
    <n v="658762"/>
    <n v="0"/>
    <x v="4"/>
    <n v="500000"/>
    <s v="EUR"/>
    <x v="3"/>
    <s v="Protection"/>
    <x v="3"/>
    <x v="1"/>
    <x v="1"/>
    <s v="Austria"/>
    <s v="Austria"/>
    <x v="4"/>
    <x v="3"/>
    <s v="UNHCR"/>
    <s v="Central Europe"/>
    <s v="Ukraine"/>
    <s v="Complex Emergency"/>
    <s v="Cash"/>
    <n v="218088"/>
    <m/>
    <s v="Donor"/>
    <d v="2015-01-20T16:15:00"/>
    <d v="2014-09-18T11:34:00"/>
    <n v="2014"/>
    <s v="Ukraine"/>
    <s v="Appeal projects, not including sub-set"/>
    <n v="11334510"/>
    <d v="2014-08-15T00:00:00"/>
    <d v="2014-12-31T00:00:00"/>
    <m/>
    <s v="NOT SPECIFIED"/>
    <m/>
  </r>
  <r>
    <x v="3"/>
    <s v="International Committee of the Red Cross"/>
    <x v="2"/>
    <x v="0"/>
    <m/>
    <m/>
    <x v="2"/>
    <n v="0"/>
    <n v="2267574"/>
    <x v="5"/>
    <n v="2000000"/>
    <s v="EUR"/>
    <x v="4"/>
    <m/>
    <x v="1"/>
    <x v="1"/>
    <x v="2"/>
    <s v="Belgium"/>
    <s v="Belgium"/>
    <x v="1"/>
    <x v="1"/>
    <s v="ICRC"/>
    <s v="Eastern Europe"/>
    <s v="Ukraine"/>
    <s v="Complex Emergency"/>
    <s v="Cash"/>
    <n v="224571"/>
    <m/>
    <s v="Donor"/>
    <d v="2015-02-10T15:27:00"/>
    <d v="2015-02-10T15:27:00"/>
    <m/>
    <m/>
    <s v="Appeal projects, not including sub-set"/>
    <m/>
    <m/>
    <m/>
    <m/>
    <m/>
    <m/>
  </r>
  <r>
    <x v="4"/>
    <s v="Adventist Development and Relief Agency "/>
    <x v="1"/>
    <x v="0"/>
    <m/>
    <m/>
    <x v="1"/>
    <n v="690608"/>
    <n v="0"/>
    <x v="6"/>
    <n v="750000"/>
    <s v="CAD"/>
    <x v="5"/>
    <m/>
    <x v="1"/>
    <x v="1"/>
    <x v="1"/>
    <s v="Canada"/>
    <s v="Canada"/>
    <x v="5"/>
    <x v="4"/>
    <s v="ADRA "/>
    <s v="Central Europe"/>
    <s v="Ukraine"/>
    <s v="Complex Emergency"/>
    <s v="Cash"/>
    <n v="218192"/>
    <m/>
    <s v="Donor"/>
    <d v="2014-09-22T10:53:00"/>
    <d v="2014-09-22T10:53:00"/>
    <m/>
    <m/>
    <s v="Appeal projects, not including sub-set"/>
    <m/>
    <m/>
    <m/>
    <m/>
    <m/>
    <m/>
  </r>
  <r>
    <x v="4"/>
    <s v="International Committee of the Red Cross"/>
    <x v="1"/>
    <x v="0"/>
    <m/>
    <m/>
    <x v="1"/>
    <n v="690608"/>
    <n v="0"/>
    <x v="7"/>
    <n v="750000"/>
    <s v="CAD"/>
    <x v="5"/>
    <m/>
    <x v="1"/>
    <x v="1"/>
    <x v="1"/>
    <s v="Canada"/>
    <s v="Canada"/>
    <x v="1"/>
    <x v="1"/>
    <s v="ICRC"/>
    <s v="Central Europe"/>
    <s v="Ukraine"/>
    <s v="Complex Emergency"/>
    <s v="Cash"/>
    <n v="218193"/>
    <m/>
    <s v="Donor"/>
    <d v="2014-09-22T10:55:00"/>
    <d v="2014-09-22T10:55:00"/>
    <m/>
    <m/>
    <s v="Appeal projects, not including sub-set"/>
    <m/>
    <m/>
    <m/>
    <m/>
    <m/>
    <m/>
  </r>
  <r>
    <x v="4"/>
    <s v="Office for the Coordination of Humanitarian Affairs"/>
    <x v="1"/>
    <x v="1"/>
    <s v="UKR-14/SNYS/75091/119"/>
    <s v="Coordination and Support Services (OCHA)"/>
    <x v="1"/>
    <n v="92081"/>
    <n v="0"/>
    <x v="8"/>
    <n v="100000"/>
    <s v="CAD"/>
    <x v="5"/>
    <s v="Sector Not Yet Specified"/>
    <x v="1"/>
    <x v="1"/>
    <x v="1"/>
    <s v="Canada"/>
    <s v="Canada"/>
    <x v="6"/>
    <x v="3"/>
    <s v="OCHA"/>
    <s v="Central Europe"/>
    <s v="Ukraine"/>
    <s v="Complex Emergency"/>
    <s v="Cash"/>
    <n v="218452"/>
    <m/>
    <s v="Donor"/>
    <d v="2014-12-11T17:16:00"/>
    <d v="2014-09-26T16:31:00"/>
    <n v="2014"/>
    <s v="Ukraine"/>
    <s v="Appeal projects, not including sub-set"/>
    <n v="1043890"/>
    <d v="2014-08-15T00:00:00"/>
    <d v="2014-12-31T00:00:00"/>
    <m/>
    <s v="NOT SPECIFIED"/>
    <m/>
  </r>
  <r>
    <x v="4"/>
    <s v="Save the Children "/>
    <x v="1"/>
    <x v="0"/>
    <m/>
    <m/>
    <x v="1"/>
    <n v="368324"/>
    <n v="0"/>
    <x v="9"/>
    <n v="400000"/>
    <s v="CAD"/>
    <x v="5"/>
    <m/>
    <x v="1"/>
    <x v="1"/>
    <x v="1"/>
    <s v="Canada"/>
    <s v="Canada"/>
    <x v="7"/>
    <x v="4"/>
    <s v="SC "/>
    <s v="Central Europe"/>
    <s v="Ukraine"/>
    <s v="Complex Emergency"/>
    <s v="Cash"/>
    <n v="218195"/>
    <m/>
    <s v="Donor"/>
    <d v="2014-09-22T10:58:00"/>
    <d v="2014-09-22T10:58:00"/>
    <m/>
    <m/>
    <s v="Appeal projects, not including sub-set"/>
    <m/>
    <m/>
    <m/>
    <m/>
    <m/>
    <m/>
  </r>
  <r>
    <x v="4"/>
    <s v="United Nations High Commissioner for Refugees"/>
    <x v="1"/>
    <x v="1"/>
    <s v="UKR-14/P-HR-RL/75069/120"/>
    <s v="Shelter and Protection (UNHCR) "/>
    <x v="1"/>
    <n v="368324"/>
    <n v="0"/>
    <x v="10"/>
    <n v="400000"/>
    <s v="CAD"/>
    <x v="5"/>
    <s v="Protection"/>
    <x v="3"/>
    <x v="1"/>
    <x v="1"/>
    <s v="Canada"/>
    <s v="Canada"/>
    <x v="4"/>
    <x v="3"/>
    <s v="UNHCR"/>
    <s v="Central Europe"/>
    <s v="Ukraine"/>
    <s v="Complex Emergency"/>
    <s v="Cash"/>
    <n v="218196"/>
    <m/>
    <s v="Donor"/>
    <d v="2015-01-20T16:15:00"/>
    <d v="2014-09-22T11:00:00"/>
    <n v="2014"/>
    <s v="Ukraine"/>
    <s v="Appeal projects, not including sub-set"/>
    <n v="11334510"/>
    <d v="2014-08-15T00:00:00"/>
    <d v="2014-12-31T00:00:00"/>
    <m/>
    <s v="NOT SPECIFIED"/>
    <m/>
  </r>
  <r>
    <x v="4"/>
    <s v="World Health Organization"/>
    <x v="1"/>
    <x v="1"/>
    <s v="UKR-14/H/75075/122"/>
    <s v="Health Sector"/>
    <x v="1"/>
    <n v="536193"/>
    <n v="0"/>
    <x v="11"/>
    <n v="600000"/>
    <s v="CAD"/>
    <x v="5"/>
    <s v="Health"/>
    <x v="2"/>
    <x v="1"/>
    <x v="3"/>
    <s v="Canada"/>
    <s v="Canada"/>
    <x v="8"/>
    <x v="3"/>
    <s v="WHO"/>
    <s v="Central Europe"/>
    <s v="Ukraine"/>
    <s v="Complex Emergency"/>
    <s v="Cash"/>
    <n v="218194"/>
    <m/>
    <s v="Donor and Agency"/>
    <d v="2015-01-30T14:47:00"/>
    <d v="2014-09-22T10:57:00"/>
    <n v="2014"/>
    <s v="Ukraine"/>
    <s v="Appeal projects, not including sub-set"/>
    <n v="7740000"/>
    <d v="2014-08-15T00:00:00"/>
    <d v="2014-12-31T00:00:00"/>
    <m/>
    <s v="NOT SPECIFIED"/>
    <m/>
  </r>
  <r>
    <x v="5"/>
    <s v="International Organization for Migration"/>
    <x v="1"/>
    <x v="1"/>
    <s v="UKR-14/S-NF/75081/298"/>
    <s v="Shelter Sector (IOM)"/>
    <x v="1"/>
    <n v="300000"/>
    <n v="0"/>
    <x v="12"/>
    <s v=""/>
    <s v="USD"/>
    <x v="6"/>
    <s v="Shelter and NFIs"/>
    <x v="4"/>
    <x v="1"/>
    <x v="3"/>
    <s v="Central Emergency Response Fund"/>
    <s v="Central Emergency Response Fund (CERF)"/>
    <x v="9"/>
    <x v="3"/>
    <s v="IOM"/>
    <s v="Central Europe"/>
    <s v="Ukraine"/>
    <s v="Complex Emergency"/>
    <s v="Cash"/>
    <n v="218788"/>
    <m/>
    <s v="Donor and Agency"/>
    <d v="2015-02-19T11:08:00"/>
    <d v="2014-10-07T10:48:00"/>
    <n v="2014"/>
    <s v="Ukraine"/>
    <s v="Appeal projects, not including sub-set"/>
    <n v="1620000"/>
    <d v="2014-08-15T00:00:00"/>
    <d v="2014-12-31T00:00:00"/>
    <m/>
    <s v="NOT SPECIFIED"/>
    <m/>
  </r>
  <r>
    <x v="5"/>
    <s v="Office of the High Commissioner for Human Rights"/>
    <x v="1"/>
    <x v="1"/>
    <s v="UKR-14/P-HR-RL/75086/5025"/>
    <s v="Protection - Human Rights (OHCHR)"/>
    <x v="1"/>
    <n v="234779"/>
    <n v="0"/>
    <x v="13"/>
    <s v=""/>
    <s v="USD"/>
    <x v="7"/>
    <s v="Protection"/>
    <x v="3"/>
    <x v="1"/>
    <x v="1"/>
    <s v="Central Emergency Response Fund"/>
    <s v="Central Emergency Response Fund (CERF)"/>
    <x v="10"/>
    <x v="3"/>
    <s v="OHCHR"/>
    <s v="Central Europe"/>
    <s v="Ukraine"/>
    <s v="Complex Emergency"/>
    <s v="Cash"/>
    <n v="218656"/>
    <m/>
    <s v="Donor"/>
    <d v="2014-12-11T17:17:00"/>
    <d v="2014-10-02T09:39:00"/>
    <n v="2014"/>
    <s v="Ukraine"/>
    <s v="Appeal projects, not including sub-set"/>
    <n v="192396"/>
    <d v="2014-08-15T00:00:00"/>
    <d v="2014-12-31T00:00:00"/>
    <m/>
    <s v="NOT SPECIFIED"/>
    <m/>
  </r>
  <r>
    <x v="5"/>
    <s v="United Nations Children's Fund"/>
    <x v="1"/>
    <x v="1"/>
    <s v="UKR-14/SNYS/75078/124"/>
    <s v="WASH - Education Sectors - Child Protection  (UNICEF)"/>
    <x v="1"/>
    <n v="155000"/>
    <n v="0"/>
    <x v="14"/>
    <s v=""/>
    <s v="USD"/>
    <x v="7"/>
    <s v="Sector Not Yet Specified"/>
    <x v="1"/>
    <x v="1"/>
    <x v="1"/>
    <s v="Central Emergency Response Fund"/>
    <s v="Central Emergency Response Fund (CERF)"/>
    <x v="11"/>
    <x v="3"/>
    <s v="UNICEF"/>
    <s v="Central Europe"/>
    <s v="Ukraine"/>
    <s v="Complex Emergency"/>
    <s v="Cash"/>
    <n v="218660"/>
    <m/>
    <s v="Donor"/>
    <d v="2015-01-20T16:12:00"/>
    <d v="2014-10-02T09:41:00"/>
    <n v="2014"/>
    <s v="Ukraine"/>
    <s v="Appeal projects, not including sub-set"/>
    <n v="2980700"/>
    <d v="2014-08-15T00:00:00"/>
    <d v="2014-12-31T00:00:00"/>
    <m/>
    <s v="NOT SPECIFIED"/>
    <m/>
  </r>
  <r>
    <x v="5"/>
    <s v="United Nations Children's Fund"/>
    <x v="1"/>
    <x v="1"/>
    <s v="UKR-14/SNYS/75078/124"/>
    <s v="WASH - Education Sectors - Child Protection  (UNICEF)"/>
    <x v="1"/>
    <n v="599481"/>
    <n v="0"/>
    <x v="15"/>
    <s v=""/>
    <s v="USD"/>
    <x v="8"/>
    <s v="Sector Not Yet Specified"/>
    <x v="1"/>
    <x v="1"/>
    <x v="1"/>
    <s v="Central Emergency Response Fund"/>
    <s v="Central Emergency Response Fund (CERF)"/>
    <x v="11"/>
    <x v="3"/>
    <s v="UNICEF"/>
    <s v="Central Europe"/>
    <s v="Ukraine"/>
    <s v="Complex Emergency"/>
    <s v="Cash"/>
    <n v="218524"/>
    <m/>
    <s v="Donor"/>
    <d v="2014-12-11T17:14:00"/>
    <d v="2014-09-30T09:33:00"/>
    <n v="2014"/>
    <s v="Ukraine"/>
    <s v="Appeal projects, not including sub-set"/>
    <n v="2980700"/>
    <d v="2014-08-15T00:00:00"/>
    <d v="2014-12-31T00:00:00"/>
    <m/>
    <s v="NOT SPECIFIED"/>
    <m/>
  </r>
  <r>
    <x v="5"/>
    <s v="United Nations Children's Fund"/>
    <x v="1"/>
    <x v="1"/>
    <s v="UKR-14/SNYS/75078/124"/>
    <s v="WASH - Education Sectors - Child Protection  (UNICEF)"/>
    <x v="1"/>
    <n v="88329"/>
    <n v="0"/>
    <x v="16"/>
    <s v=""/>
    <s v="USD"/>
    <x v="9"/>
    <s v="Sector Not Yet Specified"/>
    <x v="1"/>
    <x v="1"/>
    <x v="1"/>
    <s v="Central Emergency Response Fund"/>
    <s v="Central Emergency Response Fund (CERF)"/>
    <x v="11"/>
    <x v="3"/>
    <s v="UNICEF"/>
    <s v="Central Europe"/>
    <s v="Ukraine"/>
    <s v="Complex Emergency"/>
    <s v="Cash"/>
    <n v="218601"/>
    <m/>
    <s v="Donor"/>
    <d v="2014-12-11T17:14:00"/>
    <d v="2014-10-01T14:00:00"/>
    <n v="2014"/>
    <s v="Ukraine"/>
    <s v="Appeal projects, not including sub-set"/>
    <n v="2980700"/>
    <d v="2014-08-15T00:00:00"/>
    <d v="2014-12-31T00:00:00"/>
    <m/>
    <s v="NOT SPECIFIED"/>
    <m/>
  </r>
  <r>
    <x v="5"/>
    <s v="United Nations High Commissioner for Refugees"/>
    <x v="1"/>
    <x v="1"/>
    <s v="UKR-14/P-HR-RL/75069/120"/>
    <s v="Shelter and Protection (UNHCR) "/>
    <x v="1"/>
    <n v="794575"/>
    <n v="0"/>
    <x v="12"/>
    <s v=""/>
    <s v="USD"/>
    <x v="6"/>
    <s v="Protection"/>
    <x v="3"/>
    <x v="1"/>
    <x v="1"/>
    <s v="Central Emergency Response Fund"/>
    <s v="Central Emergency Response Fund (CERF)"/>
    <x v="4"/>
    <x v="3"/>
    <s v="UNHCR"/>
    <s v="Central Europe"/>
    <s v="Ukraine"/>
    <s v="Complex Emergency"/>
    <s v="Cash"/>
    <n v="218786"/>
    <m/>
    <s v="Donor"/>
    <d v="2014-12-11T17:07:00"/>
    <d v="2014-10-07T10:47:00"/>
    <n v="2014"/>
    <s v="Ukraine"/>
    <s v="Appeal projects, not including sub-set"/>
    <n v="11334510"/>
    <d v="2014-08-15T00:00:00"/>
    <d v="2014-12-31T00:00:00"/>
    <m/>
    <s v="NOT SPECIFIED"/>
    <m/>
  </r>
  <r>
    <x v="5"/>
    <s v="United Nations High Commissioner for Refugees"/>
    <x v="1"/>
    <x v="1"/>
    <s v="UKR-14/P-HR-RL/75069/120"/>
    <s v="Shelter and Protection (UNHCR) "/>
    <x v="1"/>
    <n v="280001"/>
    <n v="0"/>
    <x v="16"/>
    <s v=""/>
    <s v="USD"/>
    <x v="9"/>
    <s v="Protection"/>
    <x v="3"/>
    <x v="1"/>
    <x v="1"/>
    <s v="Central Emergency Response Fund"/>
    <s v="Central Emergency Response Fund (CERF)"/>
    <x v="4"/>
    <x v="3"/>
    <s v="UNHCR"/>
    <s v="Central Europe"/>
    <s v="Ukraine"/>
    <s v="Complex Emergency"/>
    <s v="Cash"/>
    <n v="218603"/>
    <m/>
    <s v="Donor"/>
    <d v="2014-12-11T17:07:00"/>
    <d v="2014-10-01T14:01:00"/>
    <n v="2014"/>
    <s v="Ukraine"/>
    <s v="Appeal projects, not including sub-set"/>
    <n v="11334510"/>
    <d v="2014-08-15T00:00:00"/>
    <d v="2014-12-31T00:00:00"/>
    <m/>
    <s v="NOT SPECIFIED"/>
    <m/>
  </r>
  <r>
    <x v="5"/>
    <s v="United Nations Population Fund"/>
    <x v="1"/>
    <x v="1"/>
    <s v="UKR-14/ER/75085/1171"/>
    <s v="Early Recovery and livelihoods (UNFPA)"/>
    <x v="1"/>
    <n v="154725"/>
    <n v="0"/>
    <x v="14"/>
    <s v=""/>
    <s v="USD"/>
    <x v="7"/>
    <s v="Early Recovery and Livelihoods"/>
    <x v="5"/>
    <x v="1"/>
    <x v="1"/>
    <s v="Central Emergency Response Fund"/>
    <s v="Central Emergency Response Fund (CERF)"/>
    <x v="12"/>
    <x v="3"/>
    <s v="UNFPA"/>
    <s v="Central Europe"/>
    <s v="Ukraine"/>
    <s v="Complex Emergency"/>
    <s v="Cash"/>
    <n v="218658"/>
    <m/>
    <s v="Donor"/>
    <d v="2015-01-20T16:17:00"/>
    <d v="2014-10-02T09:40:00"/>
    <n v="2014"/>
    <s v="Ukraine"/>
    <s v="Appeal projects, not including sub-set"/>
    <n v="466500"/>
    <d v="2014-08-15T00:00:00"/>
    <d v="2014-12-31T00:00:00"/>
    <m/>
    <s v="NOT SPECIFIED"/>
    <m/>
  </r>
  <r>
    <x v="5"/>
    <s v="World Food Programme"/>
    <x v="1"/>
    <x v="1"/>
    <s v="UKR-14/F/75088/561"/>
    <s v="Food Sector"/>
    <x v="1"/>
    <n v="867849"/>
    <n v="0"/>
    <x v="17"/>
    <s v=""/>
    <s v="USD"/>
    <x v="10"/>
    <s v="Food Security and Nutrition"/>
    <x v="6"/>
    <x v="1"/>
    <x v="3"/>
    <s v="Central Emergency Response Fund"/>
    <s v="Central Emergency Response Fund (CERF)"/>
    <x v="13"/>
    <x v="3"/>
    <s v="WFP"/>
    <s v="Central Europe"/>
    <s v="Ukraine"/>
    <s v="Complex Emergency"/>
    <s v="Cash"/>
    <n v="218408"/>
    <m/>
    <s v="Donor"/>
    <d v="2015-02-10T12:23:00"/>
    <d v="2014-09-26T09:43:00"/>
    <n v="2014"/>
    <s v="Ukraine"/>
    <s v="Appeal projects, not including sub-set"/>
    <n v="5500000"/>
    <d v="2014-08-15T00:00:00"/>
    <d v="2014-12-31T00:00:00"/>
    <m/>
    <s v="NOT SPECIFIED"/>
    <m/>
  </r>
  <r>
    <x v="5"/>
    <s v="World Health Organization"/>
    <x v="1"/>
    <x v="1"/>
    <s v="UKR-14/H/75075/122"/>
    <s v="Health Sector"/>
    <x v="1"/>
    <n v="500487"/>
    <n v="0"/>
    <x v="14"/>
    <s v=""/>
    <s v="USD"/>
    <x v="7"/>
    <s v="Health"/>
    <x v="2"/>
    <x v="1"/>
    <x v="3"/>
    <s v="Central Emergency Response Fund"/>
    <s v="Central Emergency Response Fund (CERF)"/>
    <x v="8"/>
    <x v="3"/>
    <s v="WHO"/>
    <s v="Central Europe"/>
    <s v="Ukraine"/>
    <s v="Complex Emergency"/>
    <s v="Cash"/>
    <n v="218654"/>
    <m/>
    <s v="Donor and Agency"/>
    <d v="2014-12-11T17:18:00"/>
    <d v="2014-10-02T09:38:00"/>
    <n v="2014"/>
    <s v="Ukraine"/>
    <s v="Appeal projects, not including sub-set"/>
    <n v="7740000"/>
    <d v="2014-08-15T00:00:00"/>
    <d v="2014-12-31T00:00:00"/>
    <m/>
    <s v="NOT SPECIFIED"/>
    <m/>
  </r>
  <r>
    <x v="6"/>
    <s v="Adventist Development and Relief Agency "/>
    <x v="2"/>
    <x v="2"/>
    <s v="UKR-15/S-NF/78197/R/6579"/>
    <s v="Urgent Winter Assistance"/>
    <x v="2"/>
    <n v="109938"/>
    <n v="0"/>
    <x v="18"/>
    <n v="2500000"/>
    <s v="CZK"/>
    <x v="11"/>
    <s v="Emergency Shelter/NFI"/>
    <x v="4"/>
    <x v="1"/>
    <x v="1"/>
    <s v="Czech Republic"/>
    <s v="Czech Republic"/>
    <x v="5"/>
    <x v="4"/>
    <s v="ADRA "/>
    <s v="Eastern Europe"/>
    <s v="Ukraine"/>
    <s v="Complex Emergency"/>
    <s v="Cash"/>
    <n v="223527"/>
    <m/>
    <s v="Donor"/>
    <d v="2015-02-10T15:37:00"/>
    <d v="2015-01-12T13:07:00"/>
    <n v="2015"/>
    <s v="Ukraine"/>
    <s v="Appeal projects, not including sub-set"/>
    <n v="0"/>
    <d v="2015-01-01T00:00:00"/>
    <d v="2014-12-31T00:00:00"/>
    <s v="NOT SPECIFIED"/>
    <s v="NOT SPECIFIED"/>
    <m/>
  </r>
  <r>
    <x v="6"/>
    <s v="CARITAS"/>
    <x v="1"/>
    <x v="0"/>
    <m/>
    <m/>
    <x v="1"/>
    <n v="73855"/>
    <n v="0"/>
    <x v="19"/>
    <n v="1500000"/>
    <s v="CZK"/>
    <x v="2"/>
    <m/>
    <x v="2"/>
    <x v="1"/>
    <x v="1"/>
    <s v="Czech Republic"/>
    <s v="Czech Republic"/>
    <x v="14"/>
    <x v="4"/>
    <s v="CARITAS"/>
    <s v="Central Europe"/>
    <s v="Ukraine"/>
    <s v="Complex Emergency"/>
    <s v="Cash"/>
    <n v="218093"/>
    <m/>
    <s v="Donor"/>
    <d v="2014-09-18T11:44:00"/>
    <d v="2014-09-18T11:44:00"/>
    <m/>
    <m/>
    <s v="Appeal projects, not including sub-set"/>
    <m/>
    <m/>
    <m/>
    <m/>
    <m/>
    <m/>
  </r>
  <r>
    <x v="6"/>
    <s v="Czech Evang. Diacony"/>
    <x v="2"/>
    <x v="2"/>
    <s v="UKR-15/S-NF/78198/R/16207"/>
    <s v="Urgent Winter Assistence"/>
    <x v="2"/>
    <n v="37752"/>
    <n v="0"/>
    <x v="20"/>
    <n v="858478"/>
    <s v="CZK"/>
    <x v="11"/>
    <s v="Emergency Shelter/NFI"/>
    <x v="4"/>
    <x v="1"/>
    <x v="1"/>
    <s v="Czech Republic"/>
    <s v="Czech Republic"/>
    <x v="15"/>
    <x v="4"/>
    <s v="Czech Evang. Diacony"/>
    <s v="Eastern Europe"/>
    <s v="Ukraine"/>
    <s v="Complex Emergency"/>
    <s v="Cash"/>
    <n v="223526"/>
    <m/>
    <s v="Donor"/>
    <d v="2015-02-10T15:51:00"/>
    <d v="2015-01-12T13:06:00"/>
    <n v="2015"/>
    <s v="Ukraine"/>
    <s v="Appeal projects, not including sub-set"/>
    <n v="0"/>
    <d v="2015-01-01T00:00:00"/>
    <d v="2014-12-31T00:00:00"/>
    <s v="NOT SPECIFIED"/>
    <s v="NOT SPECIFIED"/>
    <m/>
  </r>
  <r>
    <x v="6"/>
    <s v="Czech Red Cross"/>
    <x v="2"/>
    <x v="0"/>
    <m/>
    <m/>
    <x v="2"/>
    <n v="81926"/>
    <n v="0"/>
    <x v="20"/>
    <n v="1863000"/>
    <s v="CZK"/>
    <x v="11"/>
    <m/>
    <x v="1"/>
    <x v="1"/>
    <x v="1"/>
    <s v="Czech Republic"/>
    <s v="Czech Republic"/>
    <x v="16"/>
    <x v="1"/>
    <s v="Czech Republic RC"/>
    <s v="Eastern Europe"/>
    <s v="Ukraine"/>
    <s v="Complex Emergency"/>
    <s v="Cash"/>
    <n v="223525"/>
    <m/>
    <s v="Donor"/>
    <d v="2015-01-12T13:05:00"/>
    <d v="2015-01-12T13:05:00"/>
    <m/>
    <m/>
    <s v="Appeal projects, not including sub-set"/>
    <m/>
    <m/>
    <m/>
    <m/>
    <m/>
    <m/>
  </r>
  <r>
    <x v="6"/>
    <s v="People in Need "/>
    <x v="2"/>
    <x v="2"/>
    <s v="UKR-15/S-NF/78199/R/6686"/>
    <s v="Urgent Winter Assistence"/>
    <x v="2"/>
    <n v="109938"/>
    <n v="0"/>
    <x v="20"/>
    <n v="2500000"/>
    <s v="CZK"/>
    <x v="11"/>
    <s v="Emergency Shelter/NFI"/>
    <x v="4"/>
    <x v="1"/>
    <x v="1"/>
    <s v="Czech Republic"/>
    <s v="Czech Republic"/>
    <x v="17"/>
    <x v="4"/>
    <s v="PIN"/>
    <s v="Eastern Europe"/>
    <s v="Ukraine"/>
    <s v="Complex Emergency"/>
    <s v="Cash"/>
    <n v="223524"/>
    <m/>
    <s v="Donor"/>
    <d v="2015-02-10T15:54:00"/>
    <d v="2015-01-12T13:03:00"/>
    <n v="2015"/>
    <s v="Ukraine"/>
    <s v="Appeal projects, not including sub-set"/>
    <n v="0"/>
    <d v="2015-01-01T00:00:00"/>
    <d v="2014-12-31T00:00:00"/>
    <s v="NOT SPECIFIED"/>
    <s v="NOT SPECIFIED"/>
    <m/>
  </r>
  <r>
    <x v="6"/>
    <s v="People in Need "/>
    <x v="1"/>
    <x v="0"/>
    <m/>
    <m/>
    <x v="1"/>
    <n v="73855"/>
    <n v="0"/>
    <x v="21"/>
    <n v="1500000"/>
    <s v="CZK"/>
    <x v="2"/>
    <m/>
    <x v="5"/>
    <x v="1"/>
    <x v="1"/>
    <s v="Czech Republic"/>
    <s v="Czech Republic"/>
    <x v="17"/>
    <x v="4"/>
    <s v="PIN"/>
    <s v="Central Europe"/>
    <s v="Ukraine"/>
    <s v="Complex Emergency"/>
    <s v="Cash"/>
    <n v="218092"/>
    <m/>
    <s v="Donor"/>
    <d v="2014-09-18T11:42:00"/>
    <d v="2014-09-18T11:42:00"/>
    <m/>
    <m/>
    <s v="Appeal projects, not including sub-set"/>
    <m/>
    <m/>
    <m/>
    <m/>
    <m/>
    <m/>
  </r>
  <r>
    <x v="6"/>
    <s v="United Nations High Commissioner for Refugees"/>
    <x v="1"/>
    <x v="1"/>
    <s v="UKR-14/P-HR-RL/75069/120"/>
    <s v="Shelter and Protection (UNHCR) "/>
    <x v="1"/>
    <n v="47393"/>
    <n v="0"/>
    <x v="22"/>
    <s v=""/>
    <s v="USD"/>
    <x v="12"/>
    <s v="Protection"/>
    <x v="3"/>
    <x v="1"/>
    <x v="3"/>
    <s v="Czech Republic"/>
    <s v="Czech Republic"/>
    <x v="4"/>
    <x v="3"/>
    <s v="UNHCR"/>
    <s v="Central Europe"/>
    <s v="Ukraine"/>
    <s v="Complex Emergency"/>
    <s v="Cash"/>
    <n v="219774"/>
    <m/>
    <s v="Agency"/>
    <d v="2014-12-11T17:00:00"/>
    <d v="2014-10-27T11:37:00"/>
    <n v="2014"/>
    <s v="Ukraine"/>
    <s v="Appeal projects, not including sub-set"/>
    <n v="11334510"/>
    <d v="2014-08-15T00:00:00"/>
    <d v="2014-12-31T00:00:00"/>
    <m/>
    <s v="NOT SPECIFIED"/>
    <m/>
  </r>
  <r>
    <x v="7"/>
    <s v="Danish Refugee Council"/>
    <x v="2"/>
    <x v="2"/>
    <s v="UKR-15/P-HR-RL/78195/R/5181"/>
    <s v="Humanitarian assistance and protection of the most vulnerable in the conflict zones in East Ukraine"/>
    <x v="2"/>
    <n v="163800"/>
    <n v="0"/>
    <x v="23"/>
    <n v="1000000"/>
    <s v="DKK"/>
    <x v="13"/>
    <s v="Protection"/>
    <x v="3"/>
    <x v="1"/>
    <x v="1"/>
    <s v="Denmark"/>
    <s v="Denmark"/>
    <x v="18"/>
    <x v="4"/>
    <s v="DRC"/>
    <s v="Eastern Europe"/>
    <s v="Ukraine"/>
    <s v="Complex Emergency"/>
    <s v="Cash"/>
    <n v="224572"/>
    <m/>
    <s v="Donor"/>
    <d v="2015-02-10T15:31:00"/>
    <d v="2015-02-10T15:31:00"/>
    <n v="2015"/>
    <s v="Ukraine"/>
    <s v="Appeal projects, not including sub-set"/>
    <n v="0"/>
    <d v="2015-01-01T00:00:00"/>
    <d v="2014-12-31T00:00:00"/>
    <s v="NOT SPECIFIED"/>
    <s v="NOT SPECIFIED"/>
    <m/>
  </r>
  <r>
    <x v="7"/>
    <s v="International Committee of the Red Cross"/>
    <x v="2"/>
    <x v="0"/>
    <m/>
    <m/>
    <x v="2"/>
    <n v="1682086"/>
    <n v="0"/>
    <x v="24"/>
    <n v="10000000"/>
    <s v="DKK"/>
    <x v="14"/>
    <m/>
    <x v="3"/>
    <x v="1"/>
    <x v="1"/>
    <s v="Denmark"/>
    <s v="Denmark"/>
    <x v="1"/>
    <x v="1"/>
    <s v="ICRC"/>
    <s v="Eastern Europe"/>
    <s v="Ukraine"/>
    <s v="Complex Emergency"/>
    <s v="Cash"/>
    <n v="223569"/>
    <m/>
    <s v="Donor"/>
    <d v="2015-01-14T11:12:00"/>
    <d v="2015-01-14T11:12:00"/>
    <m/>
    <m/>
    <s v="Appeal projects, not including sub-set"/>
    <m/>
    <m/>
    <m/>
    <m/>
    <m/>
    <m/>
  </r>
  <r>
    <x v="7"/>
    <s v="United Nations High Commissioner for Refugees"/>
    <x v="2"/>
    <x v="2"/>
    <s v="UKR-15/P-HR-RL/78196/R/120"/>
    <s v="Support to the “UN Strategic Response plan 2015 – Ukraine” to provide humanitarian assistance and protection to affected people"/>
    <x v="2"/>
    <n v="1522533"/>
    <n v="0"/>
    <x v="25"/>
    <s v=""/>
    <s v="USD"/>
    <x v="15"/>
    <s v="Protection"/>
    <x v="3"/>
    <x v="1"/>
    <x v="3"/>
    <s v="Denmark"/>
    <s v="Denmark"/>
    <x v="4"/>
    <x v="3"/>
    <s v="UNHCR"/>
    <s v="Eastern Europe"/>
    <s v="Ukraine"/>
    <s v="Complex Emergency"/>
    <s v="Cash"/>
    <n v="225578"/>
    <m/>
    <s v="Agency"/>
    <d v="2015-03-02T18:08:00"/>
    <d v="2015-03-02T18:08:00"/>
    <n v="2015"/>
    <s v="Ukraine"/>
    <s v="Appeal projects, not including sub-set"/>
    <n v="0"/>
    <d v="2015-01-01T00:00:00"/>
    <d v="2014-12-31T00:00:00"/>
    <s v="NOT SPECIFIED"/>
    <s v="NOT SPECIFIED"/>
    <m/>
  </r>
  <r>
    <x v="8"/>
    <s v="Bilateral (affected government)"/>
    <x v="1"/>
    <x v="0"/>
    <m/>
    <m/>
    <x v="1"/>
    <n v="105872"/>
    <n v="0"/>
    <x v="26"/>
    <n v="80357"/>
    <s v="EUR"/>
    <x v="9"/>
    <m/>
    <x v="2"/>
    <x v="1"/>
    <x v="1"/>
    <s v="Estonia"/>
    <s v="Estonia"/>
    <x v="3"/>
    <x v="2"/>
    <s v="Bilateral (affected government)"/>
    <s v="Central Europe"/>
    <s v="Ukraine"/>
    <s v="Complex Emergency"/>
    <s v="InKind"/>
    <n v="219012"/>
    <m/>
    <s v="Donor"/>
    <d v="2015-01-28T11:17:00"/>
    <d v="2014-10-10T16:45:00"/>
    <m/>
    <m/>
    <s v="Appeal projects, not including sub-set"/>
    <m/>
    <m/>
    <m/>
    <m/>
    <m/>
    <m/>
  </r>
  <r>
    <x v="8"/>
    <s v="Bilateral (affected government)"/>
    <x v="1"/>
    <x v="0"/>
    <m/>
    <m/>
    <x v="1"/>
    <n v="96286"/>
    <n v="0"/>
    <x v="27"/>
    <n v="70000"/>
    <s v="EUR"/>
    <x v="16"/>
    <m/>
    <x v="2"/>
    <x v="1"/>
    <x v="1"/>
    <s v="Estonia"/>
    <s v="Estonia"/>
    <x v="3"/>
    <x v="2"/>
    <s v="Bilateral (affected government)"/>
    <s v="Central Europe"/>
    <s v="Ukraine"/>
    <s v="Complex Emergency"/>
    <s v="InKind"/>
    <n v="219008"/>
    <m/>
    <s v="Donor"/>
    <d v="2014-10-10T16:36:00"/>
    <d v="2014-10-10T16:36:00"/>
    <m/>
    <m/>
    <s v="Appeal projects, not including sub-set"/>
    <m/>
    <m/>
    <m/>
    <m/>
    <m/>
    <m/>
  </r>
  <r>
    <x v="8"/>
    <s v="CARITAS"/>
    <x v="1"/>
    <x v="0"/>
    <m/>
    <m/>
    <x v="1"/>
    <n v="34388"/>
    <n v="0"/>
    <x v="28"/>
    <n v="25000"/>
    <s v="EUR"/>
    <x v="16"/>
    <m/>
    <x v="5"/>
    <x v="1"/>
    <x v="1"/>
    <s v="Estonia"/>
    <s v="Estonia"/>
    <x v="14"/>
    <x v="4"/>
    <s v="CARITAS"/>
    <s v="Central Europe"/>
    <s v="Ukraine"/>
    <s v="Complex Emergency"/>
    <s v="Cash"/>
    <n v="219010"/>
    <m/>
    <s v="Donor"/>
    <d v="2014-10-10T16:43:00"/>
    <d v="2014-10-10T16:43:00"/>
    <m/>
    <m/>
    <s v="Appeal projects, not including sub-set"/>
    <m/>
    <m/>
    <m/>
    <m/>
    <m/>
    <m/>
  </r>
  <r>
    <x v="8"/>
    <s v="International Renaissance Foundation"/>
    <x v="1"/>
    <x v="0"/>
    <m/>
    <m/>
    <x v="1"/>
    <n v="68776"/>
    <n v="0"/>
    <x v="29"/>
    <n v="50000"/>
    <s v="EUR"/>
    <x v="16"/>
    <m/>
    <x v="5"/>
    <x v="1"/>
    <x v="1"/>
    <s v="Estonia"/>
    <s v="Estonia"/>
    <x v="19"/>
    <x v="5"/>
    <s v="IRF"/>
    <s v="Central Europe"/>
    <s v="Ukraine"/>
    <s v="Complex Emergency"/>
    <s v="Cash"/>
    <n v="219015"/>
    <m/>
    <s v="Donor"/>
    <d v="2014-10-10T16:51:00"/>
    <d v="2014-10-10T16:51:00"/>
    <m/>
    <m/>
    <s v="Appeal projects, not including sub-set"/>
    <m/>
    <m/>
    <m/>
    <m/>
    <m/>
    <m/>
  </r>
  <r>
    <x v="8"/>
    <s v="Private (individuals &amp; organisations)"/>
    <x v="1"/>
    <x v="0"/>
    <m/>
    <m/>
    <x v="1"/>
    <n v="12516"/>
    <n v="0"/>
    <x v="30"/>
    <n v="10000"/>
    <s v="EUR"/>
    <x v="17"/>
    <m/>
    <x v="1"/>
    <x v="1"/>
    <x v="1"/>
    <s v="Estonia"/>
    <s v="Estonia"/>
    <x v="20"/>
    <x v="5"/>
    <s v="Private (individuals &amp; organisations)"/>
    <s v="Central Europe"/>
    <s v="Ukraine"/>
    <s v="Complex Emergency"/>
    <s v="Cash"/>
    <n v="224154"/>
    <m/>
    <s v="Donor"/>
    <d v="2015-01-28T15:07:00"/>
    <d v="2015-01-28T15:07:00"/>
    <m/>
    <m/>
    <s v="Appeal projects, not including sub-set"/>
    <m/>
    <m/>
    <m/>
    <m/>
    <m/>
    <m/>
  </r>
  <r>
    <x v="8"/>
    <s v="Private (individuals &amp; organisations)"/>
    <x v="1"/>
    <x v="0"/>
    <m/>
    <m/>
    <x v="1"/>
    <n v="12516"/>
    <n v="0"/>
    <x v="31"/>
    <n v="10000"/>
    <s v="EUR"/>
    <x v="17"/>
    <m/>
    <x v="1"/>
    <x v="1"/>
    <x v="1"/>
    <s v="Estonia"/>
    <s v="Estonia"/>
    <x v="20"/>
    <x v="5"/>
    <s v="Private (individuals &amp; organisations)"/>
    <s v="Central Europe"/>
    <s v="Ukraine"/>
    <s v="Complex Emergency"/>
    <s v="Cash"/>
    <n v="224155"/>
    <m/>
    <s v="Donor"/>
    <d v="2015-01-28T15:08:00"/>
    <d v="2015-01-28T15:08:00"/>
    <m/>
    <m/>
    <s v="Appeal projects, not including sub-set"/>
    <m/>
    <m/>
    <m/>
    <m/>
    <m/>
    <m/>
  </r>
  <r>
    <x v="8"/>
    <s v="Private (individuals &amp; organisations)"/>
    <x v="1"/>
    <x v="0"/>
    <m/>
    <m/>
    <x v="1"/>
    <n v="12516"/>
    <n v="0"/>
    <x v="32"/>
    <n v="10000"/>
    <s v="EUR"/>
    <x v="17"/>
    <m/>
    <x v="7"/>
    <x v="1"/>
    <x v="1"/>
    <s v="Estonia"/>
    <s v="Estonia"/>
    <x v="20"/>
    <x v="5"/>
    <s v="Private (individuals &amp; organisations)"/>
    <s v="Central Europe"/>
    <s v="Ukraine"/>
    <s v="Complex Emergency"/>
    <s v="Cash"/>
    <n v="224156"/>
    <m/>
    <s v="Donor"/>
    <d v="2015-01-28T15:09:00"/>
    <d v="2015-01-28T15:09:00"/>
    <m/>
    <m/>
    <s v="Appeal projects, not including sub-set"/>
    <m/>
    <m/>
    <m/>
    <m/>
    <m/>
    <m/>
  </r>
  <r>
    <x v="8"/>
    <s v="Private (individuals &amp; organisations)"/>
    <x v="1"/>
    <x v="0"/>
    <m/>
    <m/>
    <x v="1"/>
    <n v="100883"/>
    <n v="0"/>
    <x v="33"/>
    <n v="80000"/>
    <s v="EUR"/>
    <x v="18"/>
    <m/>
    <x v="6"/>
    <x v="1"/>
    <x v="1"/>
    <s v="Estonia"/>
    <s v="Estonia"/>
    <x v="20"/>
    <x v="5"/>
    <s v="Private (individuals &amp; organisations)"/>
    <s v="Central Europe"/>
    <s v="Ukraine"/>
    <s v="Complex Emergency"/>
    <s v="InKind"/>
    <n v="222207"/>
    <m/>
    <s v="Donor"/>
    <d v="2014-12-09T09:45:00"/>
    <d v="2014-12-09T09:45:00"/>
    <m/>
    <m/>
    <s v="Appeal projects, not including sub-set"/>
    <m/>
    <m/>
    <m/>
    <m/>
    <m/>
    <m/>
  </r>
  <r>
    <x v="8"/>
    <s v="Ukrainian Red Cross Society"/>
    <x v="1"/>
    <x v="0"/>
    <m/>
    <m/>
    <x v="1"/>
    <n v="13755"/>
    <n v="0"/>
    <x v="34"/>
    <n v="10000"/>
    <s v="EUR"/>
    <x v="16"/>
    <m/>
    <x v="2"/>
    <x v="1"/>
    <x v="1"/>
    <s v="Estonia"/>
    <s v="Estonia"/>
    <x v="21"/>
    <x v="1"/>
    <s v="Ukraine RC"/>
    <s v="Central Europe"/>
    <s v="Ukraine"/>
    <s v="Complex Emergency"/>
    <s v="InKind"/>
    <n v="219009"/>
    <m/>
    <s v="Donor"/>
    <d v="2014-10-10T16:40:00"/>
    <d v="2014-10-10T16:40:00"/>
    <m/>
    <m/>
    <s v="Appeal projects, not including sub-set"/>
    <m/>
    <m/>
    <m/>
    <m/>
    <m/>
    <m/>
  </r>
  <r>
    <x v="8"/>
    <s v="United Nations Children's Fund"/>
    <x v="1"/>
    <x v="1"/>
    <s v="UKR-14/SNYS/75078/124"/>
    <s v="WASH - Education Sectors - Child Protection  (UNICEF)"/>
    <x v="1"/>
    <n v="62578"/>
    <n v="0"/>
    <x v="35"/>
    <n v="50000"/>
    <s v="EUR"/>
    <x v="17"/>
    <s v="Sector Not Yet Specified"/>
    <x v="1"/>
    <x v="1"/>
    <x v="1"/>
    <s v="Estonia"/>
    <s v="Estonia"/>
    <x v="11"/>
    <x v="3"/>
    <s v="UNICEF"/>
    <s v="Central Europe"/>
    <s v="Ukraine"/>
    <s v="Complex Emergency"/>
    <s v="Cash"/>
    <n v="224158"/>
    <m/>
    <s v="Donor"/>
    <d v="2015-01-28T15:12:00"/>
    <d v="2015-01-28T15:12:00"/>
    <n v="2014"/>
    <s v="Ukraine"/>
    <s v="Appeal projects, not including sub-set"/>
    <n v="2980700"/>
    <d v="2014-08-15T00:00:00"/>
    <d v="2014-12-31T00:00:00"/>
    <m/>
    <s v="NOT SPECIFIED"/>
    <m/>
  </r>
  <r>
    <x v="8"/>
    <s v="United Nations High Commissioner for Refugees"/>
    <x v="1"/>
    <x v="1"/>
    <s v="UKR-14/P-HR-RL/75069/120"/>
    <s v="Shelter and Protection (UNHCR) "/>
    <x v="1"/>
    <n v="95109"/>
    <n v="0"/>
    <x v="22"/>
    <n v="70000"/>
    <s v="EUR"/>
    <x v="19"/>
    <s v="Protection"/>
    <x v="3"/>
    <x v="1"/>
    <x v="3"/>
    <s v="Estonia"/>
    <s v="Estonia"/>
    <x v="4"/>
    <x v="3"/>
    <s v="UNHCR"/>
    <s v="Central Europe"/>
    <s v="Ukraine"/>
    <s v="Complex Emergency"/>
    <s v="Cash"/>
    <n v="219013"/>
    <m/>
    <s v="Donor and Agency"/>
    <d v="2014-12-11T17:00:00"/>
    <d v="2014-10-10T16:46:00"/>
    <n v="2014"/>
    <s v="Ukraine"/>
    <s v="Appeal projects, not including sub-set"/>
    <n v="11334510"/>
    <d v="2014-08-15T00:00:00"/>
    <d v="2014-12-31T00:00:00"/>
    <m/>
    <s v="NOT SPECIFIED"/>
    <m/>
  </r>
  <r>
    <x v="8"/>
    <s v="World Health Organization"/>
    <x v="2"/>
    <x v="2"/>
    <s v="UKR-15/H/78293/R/122"/>
    <s v="Health"/>
    <x v="2"/>
    <n v="61958"/>
    <n v="0"/>
    <x v="36"/>
    <n v="50000"/>
    <s v="EUR"/>
    <x v="17"/>
    <s v="Health"/>
    <x v="2"/>
    <x v="1"/>
    <x v="3"/>
    <s v="Estonia"/>
    <s v="Estonia"/>
    <x v="8"/>
    <x v="3"/>
    <s v="WHO"/>
    <s v="Eastern Europe"/>
    <s v="Ukraine"/>
    <s v="Complex Emergency"/>
    <s v="Cash"/>
    <n v="224157"/>
    <m/>
    <s v="Donor and Agency"/>
    <d v="2015-02-18T14:05:00"/>
    <d v="2015-01-28T15:11:00"/>
    <n v="2015"/>
    <s v="Ukraine"/>
    <s v="Appeal projects, not including sub-set"/>
    <n v="0"/>
    <d v="2015-01-01T00:00:00"/>
    <d v="2014-12-31T00:00:00"/>
    <s v="NOT SPECIFIED"/>
    <s v="NOT SPECIFIED"/>
    <m/>
  </r>
  <r>
    <x v="9"/>
    <s v="International Organization for Migration"/>
    <x v="2"/>
    <x v="2"/>
    <s v="UKR-15/ER/78306/R/298"/>
    <s v="Early Recovery and Livelihoods"/>
    <x v="2"/>
    <n v="3800000"/>
    <n v="0"/>
    <x v="37"/>
    <s v=""/>
    <s v="USD"/>
    <x v="20"/>
    <s v="Early Recovery"/>
    <x v="5"/>
    <x v="1"/>
    <x v="3"/>
    <s v="European Commission"/>
    <s v="European Commission"/>
    <x v="9"/>
    <x v="3"/>
    <s v="IOM"/>
    <s v="Eastern Europe"/>
    <s v="Ukraine"/>
    <s v="Complex Emergency"/>
    <s v="Cash"/>
    <n v="224942"/>
    <m/>
    <s v="Agency"/>
    <d v="2015-02-19T11:25:00"/>
    <d v="2015-02-19T11:25:00"/>
    <n v="2015"/>
    <s v="Ukraine"/>
    <s v="Appeal projects, not including sub-set"/>
    <n v="0"/>
    <d v="2015-01-01T00:00:00"/>
    <d v="2014-12-31T00:00:00"/>
    <s v="NOT SPECIFIED"/>
    <s v="NOT SPECIFIED"/>
    <m/>
  </r>
  <r>
    <x v="9"/>
    <s v="United Nations High Commissioner for Refugees"/>
    <x v="2"/>
    <x v="2"/>
    <s v="UKR-15/P-HR-RL/78196/R/120"/>
    <s v="Support to the “UN Strategic Response plan 2015 – Ukraine” to provide humanitarian assistance and protection to affected people"/>
    <x v="2"/>
    <n v="698856"/>
    <n v="0"/>
    <x v="25"/>
    <s v=""/>
    <s v="USD"/>
    <x v="15"/>
    <s v="Protection"/>
    <x v="3"/>
    <x v="1"/>
    <x v="3"/>
    <s v="European Commission"/>
    <s v="European Commission"/>
    <x v="4"/>
    <x v="3"/>
    <s v="UNHCR"/>
    <s v="Eastern Europe"/>
    <s v="Ukraine"/>
    <s v="Complex Emergency"/>
    <s v="Cash"/>
    <n v="225579"/>
    <m/>
    <s v="Agency"/>
    <d v="2015-03-02T18:08:00"/>
    <d v="2015-03-02T18:08:00"/>
    <n v="2015"/>
    <s v="Ukraine"/>
    <s v="Appeal projects, not including sub-set"/>
    <n v="0"/>
    <d v="2015-01-01T00:00:00"/>
    <d v="2014-12-31T00:00:00"/>
    <s v="NOT SPECIFIED"/>
    <s v="NOT SPECIFIED"/>
    <m/>
  </r>
  <r>
    <x v="10"/>
    <s v="ČLOVEK V TÍSNI, O.P.S."/>
    <x v="1"/>
    <x v="0"/>
    <m/>
    <m/>
    <x v="1"/>
    <n v="1270648"/>
    <n v="0"/>
    <x v="38"/>
    <n v="1000000"/>
    <s v="EUR"/>
    <x v="21"/>
    <m/>
    <x v="1"/>
    <x v="1"/>
    <x v="1"/>
    <s v="European Commission"/>
    <s v="European Commission"/>
    <x v="22"/>
    <x v="4"/>
    <s v="ČLOVEK V TÍSNI, O.P.S."/>
    <s v="Central Europe"/>
    <s v="Ukraine"/>
    <s v="Complex Emergency"/>
    <s v="Cash"/>
    <n v="220138"/>
    <m/>
    <s v="Donor"/>
    <d v="2014-11-03T16:23:00"/>
    <d v="2014-11-03T16:23:00"/>
    <m/>
    <m/>
    <s v="Appeal projects, not including sub-set"/>
    <m/>
    <m/>
    <m/>
    <m/>
    <m/>
    <m/>
  </r>
  <r>
    <x v="10"/>
    <s v="Danish Refugee Council"/>
    <x v="1"/>
    <x v="0"/>
    <m/>
    <m/>
    <x v="1"/>
    <n v="1261034"/>
    <n v="0"/>
    <x v="39"/>
    <n v="1000000"/>
    <s v="EUR"/>
    <x v="22"/>
    <m/>
    <x v="1"/>
    <x v="1"/>
    <x v="1"/>
    <s v="European Commission"/>
    <s v="European Commission"/>
    <x v="18"/>
    <x v="4"/>
    <s v="DRC"/>
    <s v="Central Europe"/>
    <s v="Ukraine"/>
    <s v="Complex Emergency"/>
    <s v="Cash"/>
    <n v="220816"/>
    <m/>
    <s v="Donor"/>
    <d v="2014-11-14T10:24:00"/>
    <d v="2014-11-14T10:24:00"/>
    <m/>
    <m/>
    <s v="Appeal projects, not including sub-set"/>
    <m/>
    <m/>
    <m/>
    <m/>
    <m/>
    <m/>
  </r>
  <r>
    <x v="10"/>
    <s v="International Committee of the Red Cross"/>
    <x v="1"/>
    <x v="0"/>
    <m/>
    <m/>
    <x v="1"/>
    <n v="2522068"/>
    <n v="0"/>
    <x v="40"/>
    <n v="2000000"/>
    <s v="EUR"/>
    <x v="23"/>
    <m/>
    <x v="1"/>
    <x v="1"/>
    <x v="1"/>
    <s v="European Commission"/>
    <s v="European Commission"/>
    <x v="1"/>
    <x v="1"/>
    <s v="ICRC"/>
    <s v="Central Europe"/>
    <s v="Ukraine"/>
    <s v="Complex Emergency"/>
    <s v="Cash"/>
    <n v="221573"/>
    <m/>
    <s v="Donor"/>
    <d v="2014-11-26T11:01:00"/>
    <d v="2014-11-26T11:01:00"/>
    <m/>
    <m/>
    <s v="Appeal projects, not including sub-set"/>
    <m/>
    <m/>
    <m/>
    <m/>
    <m/>
    <m/>
  </r>
  <r>
    <x v="10"/>
    <s v="International Federation of Red Cross and Red Crescent Societies"/>
    <x v="1"/>
    <x v="0"/>
    <m/>
    <m/>
    <x v="1"/>
    <n v="340136"/>
    <n v="0"/>
    <x v="41"/>
    <n v="250000"/>
    <s v="EUR"/>
    <x v="24"/>
    <m/>
    <x v="1"/>
    <x v="1"/>
    <x v="1"/>
    <s v="European Commission"/>
    <s v="European Commission"/>
    <x v="23"/>
    <x v="1"/>
    <s v="IFRC"/>
    <s v="Central Europe"/>
    <s v="Ukraine"/>
    <s v="Complex Emergency"/>
    <s v="Cash"/>
    <n v="219031"/>
    <m/>
    <s v="Donor"/>
    <d v="2014-11-21T11:59:00"/>
    <d v="2014-10-10T17:21:00"/>
    <m/>
    <m/>
    <s v="Appeal projects, not including sub-set"/>
    <m/>
    <m/>
    <m/>
    <m/>
    <m/>
    <m/>
  </r>
  <r>
    <x v="10"/>
    <s v="International Organization for Migration"/>
    <x v="1"/>
    <x v="0"/>
    <m/>
    <m/>
    <x v="1"/>
    <n v="2470588"/>
    <n v="0"/>
    <x v="42"/>
    <n v="1974000"/>
    <s v="EUR"/>
    <x v="25"/>
    <m/>
    <x v="1"/>
    <x v="1"/>
    <x v="3"/>
    <s v="European Commission"/>
    <s v="European Commission"/>
    <x v="9"/>
    <x v="3"/>
    <s v="IOM"/>
    <s v="Central Europe"/>
    <s v="Ukraine"/>
    <s v="Complex Emergency"/>
    <s v="Cash"/>
    <n v="221851"/>
    <m/>
    <s v="Donor and Agency"/>
    <d v="2015-02-19T11:21:00"/>
    <d v="2014-12-03T11:43:00"/>
    <m/>
    <m/>
    <s v="Appeal projects, not including sub-set"/>
    <m/>
    <m/>
    <m/>
    <m/>
    <m/>
    <m/>
  </r>
  <r>
    <x v="10"/>
    <s v="Save the Children "/>
    <x v="1"/>
    <x v="0"/>
    <m/>
    <m/>
    <x v="1"/>
    <n v="1261034"/>
    <n v="0"/>
    <x v="43"/>
    <n v="1000000"/>
    <s v="EUR"/>
    <x v="26"/>
    <m/>
    <x v="1"/>
    <x v="1"/>
    <x v="1"/>
    <s v="European Commission"/>
    <s v="European Commission"/>
    <x v="7"/>
    <x v="4"/>
    <s v="SC "/>
    <s v="Central Europe"/>
    <s v="Ukraine"/>
    <s v="Complex Emergency"/>
    <s v="Cash"/>
    <n v="220537"/>
    <m/>
    <s v="Donor"/>
    <d v="2014-11-11T14:05:00"/>
    <d v="2014-11-11T14:05:00"/>
    <m/>
    <m/>
    <s v="Appeal projects, not including sub-set"/>
    <m/>
    <m/>
    <m/>
    <m/>
    <m/>
    <m/>
  </r>
  <r>
    <x v="10"/>
    <s v="UN Agencies, NGOs and/or Red Cross (details not yet provided)"/>
    <x v="2"/>
    <x v="0"/>
    <m/>
    <m/>
    <x v="2"/>
    <n v="18773467"/>
    <n v="0"/>
    <x v="44"/>
    <n v="15000000"/>
    <s v="EUR"/>
    <x v="14"/>
    <m/>
    <x v="1"/>
    <x v="1"/>
    <x v="1"/>
    <s v="European Commission"/>
    <s v="European Commission"/>
    <x v="24"/>
    <x v="6"/>
    <s v="UN Agencies, NGOs and/or Red Cross"/>
    <s v="Eastern Europe"/>
    <s v="Ukraine"/>
    <s v="Complex Emergency"/>
    <s v="Cash"/>
    <n v="223528"/>
    <m/>
    <s v="Donor"/>
    <d v="2015-02-24T11:22:00"/>
    <d v="2015-01-12T13:08:00"/>
    <m/>
    <m/>
    <s v="Appeal projects, not including sub-set"/>
    <m/>
    <m/>
    <m/>
    <m/>
    <m/>
    <m/>
  </r>
  <r>
    <x v="10"/>
    <s v="UN Agencies, NGOs and/or Red Cross (details not yet provided)"/>
    <x v="1"/>
    <x v="0"/>
    <m/>
    <m/>
    <x v="1"/>
    <n v="34759"/>
    <n v="0"/>
    <x v="45"/>
    <n v="26000"/>
    <s v="EUR"/>
    <x v="27"/>
    <m/>
    <x v="1"/>
    <x v="1"/>
    <x v="1"/>
    <s v="European Commission"/>
    <s v="European Commission"/>
    <x v="24"/>
    <x v="6"/>
    <s v="UN Agencies, NGOs and/or Red Cross"/>
    <s v="Central Europe"/>
    <s v="Ukraine"/>
    <s v="Complex Emergency"/>
    <s v="Cash"/>
    <n v="219030"/>
    <m/>
    <s v="Donor"/>
    <d v="2014-12-05T17:43:00"/>
    <d v="2014-10-10T17:18:00"/>
    <m/>
    <m/>
    <s v="Appeal projects, not including sub-set"/>
    <m/>
    <m/>
    <m/>
    <m/>
    <m/>
    <m/>
  </r>
  <r>
    <x v="10"/>
    <s v="United Nations Children's Fund"/>
    <x v="1"/>
    <x v="1"/>
    <s v="UKR-14/SNYS/75078/124"/>
    <s v="WASH - Education Sectors - Child Protection  (UNICEF)"/>
    <x v="1"/>
    <n v="635324"/>
    <n v="0"/>
    <x v="46"/>
    <n v="500000"/>
    <s v="EUR"/>
    <x v="28"/>
    <s v="Sector Not Yet Specified"/>
    <x v="1"/>
    <x v="1"/>
    <x v="1"/>
    <s v="European Commission"/>
    <s v="European Commission"/>
    <x v="11"/>
    <x v="3"/>
    <s v="UNICEF"/>
    <s v="Central Europe"/>
    <s v="Ukraine"/>
    <s v="Complex Emergency"/>
    <s v="Cash"/>
    <n v="219409"/>
    <m/>
    <s v="Donor"/>
    <d v="2014-12-11T17:15:00"/>
    <d v="2014-10-17T11:14:00"/>
    <n v="2014"/>
    <s v="Ukraine"/>
    <s v="Appeal projects, not including sub-set"/>
    <n v="2980700"/>
    <d v="2014-08-15T00:00:00"/>
    <d v="2014-12-31T00:00:00"/>
    <m/>
    <s v="NOT SPECIFIED"/>
    <m/>
  </r>
  <r>
    <x v="10"/>
    <s v="United Nations High Commissioner for Refugees"/>
    <x v="1"/>
    <x v="1"/>
    <s v="UKR-14/P-HR-RL/75069/120"/>
    <s v="Shelter and Protection (UNHCR) "/>
    <x v="1"/>
    <n v="1397713"/>
    <n v="0"/>
    <x v="47"/>
    <n v="1100000"/>
    <s v="EUR"/>
    <x v="29"/>
    <s v="Protection"/>
    <x v="3"/>
    <x v="1"/>
    <x v="1"/>
    <s v="European Commission"/>
    <s v="European Commission"/>
    <x v="4"/>
    <x v="3"/>
    <s v="UNHCR"/>
    <s v="Central Europe"/>
    <s v="Ukraine"/>
    <s v="Complex Emergency"/>
    <s v="Cash"/>
    <n v="219776"/>
    <m/>
    <s v="Donor"/>
    <d v="2014-12-11T17:10:00"/>
    <d v="2014-10-27T11:49:00"/>
    <n v="2014"/>
    <s v="Ukraine"/>
    <s v="Appeal projects, not including sub-set"/>
    <n v="11334510"/>
    <d v="2014-08-15T00:00:00"/>
    <d v="2014-12-31T00:00:00"/>
    <m/>
    <s v="NOT SPECIFIED"/>
    <m/>
  </r>
  <r>
    <x v="10"/>
    <s v="World Food Programme"/>
    <x v="1"/>
    <x v="1"/>
    <s v="UKR-14/F/75088/561"/>
    <s v="Food Sector"/>
    <x v="1"/>
    <n v="1627034"/>
    <n v="0"/>
    <x v="48"/>
    <n v="1300000"/>
    <s v="EUR"/>
    <x v="30"/>
    <s v="Food Security and Nutrition"/>
    <x v="6"/>
    <x v="1"/>
    <x v="1"/>
    <s v="European Commission"/>
    <s v="European Commission"/>
    <x v="13"/>
    <x v="3"/>
    <s v="WFP"/>
    <s v="Central Europe"/>
    <s v="Ukraine"/>
    <s v="Complex Emergency"/>
    <s v="Cash"/>
    <n v="224103"/>
    <m/>
    <s v="Donor"/>
    <d v="2015-01-27T18:03:00"/>
    <d v="2015-01-27T18:03:00"/>
    <n v="2014"/>
    <s v="Ukraine"/>
    <s v="Appeal projects, not including sub-set"/>
    <n v="5500000"/>
    <d v="2014-08-15T00:00:00"/>
    <d v="2014-12-31T00:00:00"/>
    <m/>
    <s v="NOT SPECIFIED"/>
    <m/>
  </r>
  <r>
    <x v="10"/>
    <s v="World Health Organization"/>
    <x v="1"/>
    <x v="1"/>
    <s v="UKR-14/H/75075/122"/>
    <s v="Health Sector"/>
    <x v="1"/>
    <n v="1126408"/>
    <n v="0"/>
    <x v="49"/>
    <n v="900000"/>
    <s v="EUR"/>
    <x v="31"/>
    <s v="Health"/>
    <x v="2"/>
    <x v="1"/>
    <x v="3"/>
    <s v="European Commission"/>
    <s v="European Commission"/>
    <x v="8"/>
    <x v="3"/>
    <s v="WHO"/>
    <s v="Central Europe"/>
    <s v="Ukraine"/>
    <s v="Complex Emergency"/>
    <s v="Cash"/>
    <n v="220139"/>
    <m/>
    <s v="Donor and Agency"/>
    <d v="2015-01-30T14:48:00"/>
    <d v="2014-11-03T16:25:00"/>
    <n v="2014"/>
    <s v="Ukraine"/>
    <s v="Appeal projects, not including sub-set"/>
    <n v="7740000"/>
    <d v="2014-08-15T00:00:00"/>
    <d v="2014-12-31T00:00:00"/>
    <m/>
    <s v="NOT SPECIFIED"/>
    <m/>
  </r>
  <r>
    <x v="11"/>
    <s v="International Committee of the Red Cross"/>
    <x v="1"/>
    <x v="0"/>
    <m/>
    <m/>
    <x v="1"/>
    <n v="683995"/>
    <n v="0"/>
    <x v="50"/>
    <n v="500000"/>
    <s v="EUR"/>
    <x v="32"/>
    <m/>
    <x v="2"/>
    <x v="1"/>
    <x v="1"/>
    <s v="Finland"/>
    <s v="Finland"/>
    <x v="1"/>
    <x v="1"/>
    <s v="ICRC"/>
    <s v="Central Europe"/>
    <s v="Ukraine"/>
    <s v="Complex Emergency"/>
    <s v="Cash"/>
    <n v="210366"/>
    <m/>
    <s v="Donor"/>
    <d v="2014-06-13T13:15:00"/>
    <d v="2014-04-10T09:19:00"/>
    <m/>
    <m/>
    <s v="Appeal projects, not including sub-set"/>
    <m/>
    <m/>
    <m/>
    <m/>
    <m/>
    <m/>
  </r>
  <r>
    <x v="11"/>
    <s v="United Nations High Commissioner for Refugees"/>
    <x v="1"/>
    <x v="1"/>
    <s v="UKR-14/P-HR-RL/75069/120"/>
    <s v="Shelter and Protection (UNHCR) "/>
    <x v="1"/>
    <n v="658762"/>
    <n v="0"/>
    <x v="51"/>
    <n v="500000"/>
    <s v="EUR"/>
    <x v="33"/>
    <s v="Protection"/>
    <x v="3"/>
    <x v="1"/>
    <x v="3"/>
    <s v="Finland"/>
    <s v="Finland"/>
    <x v="4"/>
    <x v="3"/>
    <s v="UNHCR"/>
    <s v="Central Europe"/>
    <s v="Ukraine"/>
    <s v="Complex Emergency"/>
    <s v="Cash"/>
    <n v="218448"/>
    <m/>
    <s v="Donor and Agency"/>
    <d v="2014-12-11T17:02:00"/>
    <d v="2014-09-26T15:35:00"/>
    <n v="2014"/>
    <s v="Ukraine"/>
    <s v="Appeal projects, not including sub-set"/>
    <n v="11334510"/>
    <d v="2014-08-15T00:00:00"/>
    <d v="2014-12-31T00:00:00"/>
    <m/>
    <s v="NOT SPECIFIED"/>
    <m/>
  </r>
  <r>
    <x v="12"/>
    <s v="CARITAS"/>
    <x v="1"/>
    <x v="0"/>
    <m/>
    <m/>
    <x v="1"/>
    <n v="34014"/>
    <n v="0"/>
    <x v="52"/>
    <n v="25000"/>
    <s v="EUR"/>
    <x v="34"/>
    <m/>
    <x v="4"/>
    <x v="1"/>
    <x v="1"/>
    <s v="France"/>
    <s v="France"/>
    <x v="14"/>
    <x v="4"/>
    <s v="CARITAS"/>
    <s v="Central Europe"/>
    <s v="Ukraine"/>
    <s v="Complex Emergency"/>
    <s v="Cash"/>
    <n v="219022"/>
    <m/>
    <s v="Donor"/>
    <d v="2014-10-10T17:05:00"/>
    <d v="2014-10-10T17:05:00"/>
    <m/>
    <m/>
    <s v="Appeal projects, not including sub-set"/>
    <m/>
    <m/>
    <m/>
    <m/>
    <m/>
    <m/>
  </r>
  <r>
    <x v="12"/>
    <s v="Private (individuals &amp; organisations)"/>
    <x v="1"/>
    <x v="0"/>
    <m/>
    <m/>
    <x v="1"/>
    <n v="6803"/>
    <n v="0"/>
    <x v="52"/>
    <n v="5000"/>
    <s v="EUR"/>
    <x v="34"/>
    <m/>
    <x v="4"/>
    <x v="1"/>
    <x v="1"/>
    <s v="France"/>
    <s v="France"/>
    <x v="20"/>
    <x v="5"/>
    <s v="Private (individuals &amp; organisations)"/>
    <s v="Central Europe"/>
    <s v="Ukraine"/>
    <s v="Complex Emergency"/>
    <s v="Cash"/>
    <n v="219023"/>
    <m/>
    <s v="Donor"/>
    <d v="2014-10-10T17:06:00"/>
    <d v="2014-10-10T17:06:00"/>
    <m/>
    <m/>
    <s v="Appeal projects, not including sub-set"/>
    <m/>
    <m/>
    <m/>
    <m/>
    <m/>
    <m/>
  </r>
  <r>
    <x v="13"/>
    <s v="Arbeiter-Samariter-Bund Deutschland e.V"/>
    <x v="1"/>
    <x v="0"/>
    <m/>
    <m/>
    <x v="1"/>
    <n v="630517"/>
    <n v="0"/>
    <x v="53"/>
    <n v="500000"/>
    <s v="EUR"/>
    <x v="35"/>
    <m/>
    <x v="1"/>
    <x v="1"/>
    <x v="1"/>
    <s v="Germany"/>
    <s v="Germany"/>
    <x v="25"/>
    <x v="4"/>
    <s v="ASB"/>
    <s v="Central Europe"/>
    <s v="Ukraine"/>
    <s v="Complex Emergency"/>
    <s v="Cash"/>
    <n v="221571"/>
    <m/>
    <s v="Donor"/>
    <d v="2014-11-26T10:39:00"/>
    <d v="2014-11-26T10:39:00"/>
    <m/>
    <m/>
    <s v="Appeal projects, not including sub-set"/>
    <m/>
    <m/>
    <m/>
    <m/>
    <m/>
    <m/>
  </r>
  <r>
    <x v="13"/>
    <s v="CARITAS"/>
    <x v="2"/>
    <x v="2"/>
    <s v="UKR-15/ER/78354/R/7133"/>
    <s v="Early Recovery and Livelihoods"/>
    <x v="2"/>
    <n v="2040816"/>
    <n v="0"/>
    <x v="54"/>
    <n v="1800000"/>
    <s v="EUR"/>
    <x v="36"/>
    <s v="Early Recovery"/>
    <x v="5"/>
    <x v="1"/>
    <x v="1"/>
    <s v="Germany"/>
    <s v="Germany"/>
    <x v="14"/>
    <x v="4"/>
    <s v="CARITAS"/>
    <s v="Eastern Europe"/>
    <s v="Ukraine"/>
    <s v="Complex Emergency"/>
    <s v="Cash"/>
    <n v="225011"/>
    <m/>
    <s v="Donor"/>
    <d v="2015-02-20T14:14:00"/>
    <d v="2015-02-20T14:14:00"/>
    <n v="2015"/>
    <s v="Ukraine"/>
    <s v="Appeal projects, not including sub-set"/>
    <n v="0"/>
    <d v="2015-01-01T00:00:00"/>
    <d v="2014-12-31T00:00:00"/>
    <s v="NOT SPECIFIED"/>
    <s v="NOT SPECIFIED"/>
    <m/>
  </r>
  <r>
    <x v="13"/>
    <s v="CARITAS"/>
    <x v="1"/>
    <x v="0"/>
    <m/>
    <m/>
    <x v="1"/>
    <n v="597628"/>
    <n v="0"/>
    <x v="55"/>
    <n v="453600"/>
    <s v="EUR"/>
    <x v="8"/>
    <m/>
    <x v="1"/>
    <x v="1"/>
    <x v="1"/>
    <s v="Germany"/>
    <s v="Germany"/>
    <x v="14"/>
    <x v="4"/>
    <s v="CARITAS"/>
    <s v="Central Europe"/>
    <s v="Ukraine"/>
    <s v="Complex Emergency"/>
    <s v="Cash"/>
    <n v="219020"/>
    <m/>
    <s v="Donor"/>
    <d v="2014-10-10T17:01:00"/>
    <d v="2014-10-10T17:01:00"/>
    <m/>
    <m/>
    <s v="Appeal projects, not including sub-set"/>
    <m/>
    <m/>
    <m/>
    <m/>
    <m/>
    <m/>
  </r>
  <r>
    <x v="13"/>
    <s v="Diakonie Katastrophenhilfe"/>
    <x v="1"/>
    <x v="0"/>
    <m/>
    <m/>
    <x v="1"/>
    <n v="652174"/>
    <n v="0"/>
    <x v="56"/>
    <n v="495000"/>
    <s v="EUR"/>
    <x v="8"/>
    <m/>
    <x v="1"/>
    <x v="1"/>
    <x v="1"/>
    <s v="Germany"/>
    <s v="Germany"/>
    <x v="26"/>
    <x v="4"/>
    <s v="Diakonie Katastrophenhilfe"/>
    <s v="Central Europe"/>
    <s v="Ukraine"/>
    <s v="Complex Emergency"/>
    <s v="Cash"/>
    <n v="219006"/>
    <m/>
    <s v="Donor"/>
    <d v="2014-10-10T16:29:00"/>
    <d v="2014-10-10T16:29:00"/>
    <m/>
    <m/>
    <s v="Appeal projects, not including sub-set"/>
    <m/>
    <m/>
    <m/>
    <m/>
    <m/>
    <m/>
  </r>
  <r>
    <x v="13"/>
    <s v="German Red Cross"/>
    <x v="1"/>
    <x v="0"/>
    <m/>
    <m/>
    <x v="1"/>
    <n v="1842973"/>
    <n v="0"/>
    <x v="57"/>
    <n v="1450420"/>
    <s v="EUR"/>
    <x v="37"/>
    <m/>
    <x v="1"/>
    <x v="1"/>
    <x v="1"/>
    <s v="Germany"/>
    <s v="Germany"/>
    <x v="27"/>
    <x v="1"/>
    <s v="Germany RC"/>
    <s v="Central Europe"/>
    <s v="Ukraine"/>
    <s v="Complex Emergency"/>
    <s v="Cash"/>
    <n v="219340"/>
    <m/>
    <s v="Donor"/>
    <d v="2014-10-15T11:34:00"/>
    <d v="2014-10-15T11:34:00"/>
    <m/>
    <m/>
    <s v="Appeal projects, not including sub-set"/>
    <m/>
    <m/>
    <m/>
    <m/>
    <m/>
    <m/>
  </r>
  <r>
    <x v="13"/>
    <s v="German Red Cross"/>
    <x v="1"/>
    <x v="0"/>
    <m/>
    <m/>
    <x v="1"/>
    <n v="1336898"/>
    <n v="0"/>
    <x v="58"/>
    <n v="1000000"/>
    <s v="EUR"/>
    <x v="38"/>
    <m/>
    <x v="8"/>
    <x v="1"/>
    <x v="1"/>
    <s v="Germany"/>
    <s v="Germany"/>
    <x v="27"/>
    <x v="1"/>
    <s v="Germany RC"/>
    <s v="Central Europe"/>
    <s v="Ukraine"/>
    <s v="Complex Emergency"/>
    <s v="Cash"/>
    <n v="217117"/>
    <m/>
    <s v="Donor"/>
    <d v="2014-08-25T10:44:00"/>
    <d v="2014-08-25T10:43:00"/>
    <m/>
    <m/>
    <s v="Appeal projects, not including sub-set"/>
    <m/>
    <m/>
    <m/>
    <m/>
    <m/>
    <m/>
  </r>
  <r>
    <x v="13"/>
    <s v="International Committee of the Red Cross"/>
    <x v="2"/>
    <x v="0"/>
    <m/>
    <m/>
    <x v="2"/>
    <n v="1133787"/>
    <n v="0"/>
    <x v="59"/>
    <n v="1000000"/>
    <s v="EUR"/>
    <x v="39"/>
    <m/>
    <x v="1"/>
    <x v="1"/>
    <x v="1"/>
    <s v="Germany"/>
    <s v="Germany"/>
    <x v="1"/>
    <x v="1"/>
    <s v="ICRC"/>
    <s v="Eastern Europe"/>
    <s v="Ukraine"/>
    <s v="Complex Emergency"/>
    <s v="Cash"/>
    <n v="224879"/>
    <m/>
    <s v="Donor"/>
    <d v="2015-02-17T10:51:00"/>
    <d v="2015-02-17T10:51:00"/>
    <m/>
    <m/>
    <s v="Appeal projects, not including sub-set"/>
    <m/>
    <m/>
    <m/>
    <m/>
    <m/>
    <m/>
  </r>
  <r>
    <x v="13"/>
    <s v="International Committee of the Red Cross"/>
    <x v="2"/>
    <x v="0"/>
    <m/>
    <m/>
    <x v="2"/>
    <n v="0"/>
    <n v="8163265"/>
    <x v="60"/>
    <n v="7200000"/>
    <s v="EUR"/>
    <x v="40"/>
    <m/>
    <x v="1"/>
    <x v="1"/>
    <x v="2"/>
    <s v="Germany"/>
    <s v="Germany"/>
    <x v="1"/>
    <x v="1"/>
    <s v="ICRC"/>
    <s v="Eastern Europe"/>
    <s v="Ukraine"/>
    <s v="Complex Emergency"/>
    <s v="Cash"/>
    <n v="225152"/>
    <m/>
    <s v="Donor"/>
    <d v="2015-02-24T11:00:00"/>
    <d v="2015-02-24T11:00:00"/>
    <m/>
    <m/>
    <s v="Appeal projects, not including sub-set"/>
    <m/>
    <m/>
    <m/>
    <m/>
    <m/>
    <m/>
  </r>
  <r>
    <x v="13"/>
    <s v="International Committee of the Red Cross"/>
    <x v="1"/>
    <x v="0"/>
    <m/>
    <m/>
    <x v="1"/>
    <n v="1336898"/>
    <n v="0"/>
    <x v="61"/>
    <n v="1000000"/>
    <s v="EUR"/>
    <x v="41"/>
    <m/>
    <x v="1"/>
    <x v="1"/>
    <x v="1"/>
    <s v="Germany"/>
    <s v="Germany"/>
    <x v="1"/>
    <x v="1"/>
    <s v="ICRC"/>
    <s v="Central Europe"/>
    <s v="Ukraine"/>
    <s v="Complex Emergency"/>
    <s v="Cash"/>
    <n v="217116"/>
    <m/>
    <s v="Donor"/>
    <d v="2014-08-25T10:42:00"/>
    <d v="2014-08-25T10:42:00"/>
    <m/>
    <m/>
    <s v="Appeal projects, not including sub-set"/>
    <m/>
    <m/>
    <m/>
    <m/>
    <m/>
    <m/>
  </r>
  <r>
    <x v="13"/>
    <s v="International Organization for Migration"/>
    <x v="1"/>
    <x v="1"/>
    <s v="UKR-14/S-NF/75081/298"/>
    <s v="Shelter Sector (IOM)"/>
    <x v="1"/>
    <n v="851064"/>
    <n v="0"/>
    <x v="62"/>
    <n v="680000"/>
    <s v="EUR"/>
    <x v="23"/>
    <s v="Shelter and NFIs"/>
    <x v="4"/>
    <x v="1"/>
    <x v="3"/>
    <s v="Germany"/>
    <s v="Germany"/>
    <x v="9"/>
    <x v="3"/>
    <s v="IOM"/>
    <s v="Central Europe"/>
    <s v="Ukraine"/>
    <s v="Complex Emergency"/>
    <s v="Cash"/>
    <n v="221461"/>
    <m/>
    <s v="Donor and Agency"/>
    <d v="2015-02-19T11:09:00"/>
    <d v="2014-11-25T10:02:00"/>
    <n v="2014"/>
    <s v="Ukraine"/>
    <s v="Appeal projects, not including sub-set"/>
    <n v="1620000"/>
    <d v="2014-08-15T00:00:00"/>
    <d v="2014-12-31T00:00:00"/>
    <m/>
    <s v="NOT SPECIFIED"/>
    <m/>
  </r>
  <r>
    <x v="13"/>
    <s v="Office for the Coordination of Humanitarian Affairs"/>
    <x v="1"/>
    <x v="1"/>
    <s v="UKR-14/SNYS/75091/119"/>
    <s v="Coordination and Support Services (OCHA)"/>
    <x v="1"/>
    <n v="658762"/>
    <n v="0"/>
    <x v="63"/>
    <n v="500000"/>
    <s v="EUR"/>
    <x v="42"/>
    <s v="Sector Not Yet Specified"/>
    <x v="1"/>
    <x v="1"/>
    <x v="3"/>
    <s v="Germany"/>
    <s v="Germany"/>
    <x v="6"/>
    <x v="3"/>
    <s v="OCHA"/>
    <s v="Central Europe"/>
    <s v="Ukraine"/>
    <s v="Complex Emergency"/>
    <s v="Cash"/>
    <n v="215018"/>
    <m/>
    <s v="Donor and Agency"/>
    <d v="2015-01-27T18:16:00"/>
    <d v="2014-07-15T11:28:00"/>
    <n v="2014"/>
    <s v="Ukraine"/>
    <s v="Appeal projects, not including sub-set"/>
    <n v="1043890"/>
    <d v="2014-08-15T00:00:00"/>
    <d v="2014-12-31T00:00:00"/>
    <m/>
    <s v="NOT SPECIFIED"/>
    <m/>
  </r>
  <r>
    <x v="13"/>
    <s v="United Nations High Commissioner for Refugees"/>
    <x v="1"/>
    <x v="1"/>
    <s v="UKR-14/P-HR-RL/75069/120"/>
    <s v="Shelter and Protection (UNHCR) "/>
    <x v="1"/>
    <n v="1336898"/>
    <n v="0"/>
    <x v="64"/>
    <n v="1000000"/>
    <s v="EUR"/>
    <x v="43"/>
    <s v="Protection"/>
    <x v="3"/>
    <x v="1"/>
    <x v="3"/>
    <s v="Germany"/>
    <s v="Germany"/>
    <x v="4"/>
    <x v="3"/>
    <s v="UNHCR"/>
    <s v="Central Europe"/>
    <s v="Ukraine"/>
    <s v="Complex Emergency"/>
    <s v="Cash"/>
    <n v="219017"/>
    <m/>
    <s v="Donor and Agency"/>
    <d v="2014-12-11T17:03:00"/>
    <d v="2014-10-10T16:53:00"/>
    <n v="2014"/>
    <s v="Ukraine"/>
    <s v="Appeal projects, not including sub-set"/>
    <n v="11334510"/>
    <d v="2014-08-15T00:00:00"/>
    <d v="2014-12-31T00:00:00"/>
    <m/>
    <s v="NOT SPECIFIED"/>
    <m/>
  </r>
  <r>
    <x v="13"/>
    <s v="World Food Programme"/>
    <x v="1"/>
    <x v="1"/>
    <s v="UKR-14/F/75088/561"/>
    <s v="Food Sector"/>
    <x v="1"/>
    <n v="630517"/>
    <n v="0"/>
    <x v="65"/>
    <n v="500000"/>
    <s v="EUR"/>
    <x v="23"/>
    <s v="Food Security and Nutrition"/>
    <x v="6"/>
    <x v="1"/>
    <x v="1"/>
    <s v="Germany"/>
    <s v="Germany"/>
    <x v="13"/>
    <x v="3"/>
    <s v="WFP"/>
    <s v="Central Europe"/>
    <s v="Ukraine"/>
    <s v="Complex Emergency"/>
    <s v="Cash"/>
    <n v="221462"/>
    <m/>
    <s v="Donor"/>
    <d v="2014-12-11T17:20:00"/>
    <d v="2014-11-25T10:18:00"/>
    <n v="2014"/>
    <s v="Ukraine"/>
    <s v="Appeal projects, not including sub-set"/>
    <n v="5500000"/>
    <d v="2014-08-15T00:00:00"/>
    <d v="2014-12-31T00:00:00"/>
    <m/>
    <s v="NOT SPECIFIED"/>
    <m/>
  </r>
  <r>
    <x v="14"/>
    <s v="ACT Alliance / Hungarian Interchurch Aid"/>
    <x v="1"/>
    <x v="0"/>
    <m/>
    <m/>
    <x v="1"/>
    <n v="80461"/>
    <n v="0"/>
    <x v="66"/>
    <n v="18345175"/>
    <s v="HUF"/>
    <x v="44"/>
    <m/>
    <x v="5"/>
    <x v="1"/>
    <x v="1"/>
    <s v="Hungary"/>
    <s v="Hungary"/>
    <x v="28"/>
    <x v="4"/>
    <s v="ACT/HIA"/>
    <s v="Central Europe"/>
    <s v="Ukraine"/>
    <s v="Complex Emergency"/>
    <s v="Cash"/>
    <n v="219027"/>
    <m/>
    <s v="Donor"/>
    <d v="2014-10-10T17:12:00"/>
    <d v="2014-10-10T17:12:00"/>
    <m/>
    <m/>
    <s v="Appeal projects, not including sub-set"/>
    <m/>
    <m/>
    <m/>
    <m/>
    <m/>
    <m/>
  </r>
  <r>
    <x v="14"/>
    <s v="ACT Alliance / Hungarian Interchurch Aid"/>
    <x v="1"/>
    <x v="0"/>
    <m/>
    <m/>
    <x v="1"/>
    <n v="8757"/>
    <n v="0"/>
    <x v="67"/>
    <n v="2000000"/>
    <s v="HUF"/>
    <x v="45"/>
    <m/>
    <x v="2"/>
    <x v="1"/>
    <x v="1"/>
    <s v="Hungary"/>
    <s v="Hungary"/>
    <x v="28"/>
    <x v="4"/>
    <s v="ACT/HIA"/>
    <s v="Central Europe"/>
    <s v="Ukraine"/>
    <s v="Complex Emergency"/>
    <s v="Cash"/>
    <n v="219028"/>
    <m/>
    <s v="Donor"/>
    <d v="2014-10-10T17:13:00"/>
    <d v="2014-10-10T17:13:00"/>
    <m/>
    <m/>
    <s v="Appeal projects, not including sub-set"/>
    <m/>
    <m/>
    <m/>
    <m/>
    <m/>
    <m/>
  </r>
  <r>
    <x v="14"/>
    <s v="Bilateral (affected government)"/>
    <x v="1"/>
    <x v="0"/>
    <m/>
    <m/>
    <x v="1"/>
    <n v="43860"/>
    <n v="0"/>
    <x v="68"/>
    <n v="10000000"/>
    <s v="HUF"/>
    <x v="44"/>
    <m/>
    <x v="2"/>
    <x v="1"/>
    <x v="1"/>
    <s v="Hungary"/>
    <s v="Hungary"/>
    <x v="3"/>
    <x v="2"/>
    <s v="Bilateral (affected government)"/>
    <s v="Central Europe"/>
    <s v="Ukraine"/>
    <s v="Complex Emergency"/>
    <s v="Cash"/>
    <n v="219025"/>
    <m/>
    <s v="Donor"/>
    <d v="2014-10-10T17:10:00"/>
    <d v="2014-10-10T17:10:00"/>
    <m/>
    <m/>
    <s v="Appeal projects, not including sub-set"/>
    <m/>
    <m/>
    <m/>
    <m/>
    <m/>
    <m/>
  </r>
  <r>
    <x v="14"/>
    <s v="Bilateral (affected government)"/>
    <x v="1"/>
    <x v="0"/>
    <m/>
    <m/>
    <x v="1"/>
    <n v="7258"/>
    <n v="0"/>
    <x v="69"/>
    <n v="1654825"/>
    <s v="HUF"/>
    <x v="44"/>
    <m/>
    <x v="2"/>
    <x v="1"/>
    <x v="1"/>
    <s v="Hungary"/>
    <s v="Hungary"/>
    <x v="3"/>
    <x v="2"/>
    <s v="Bilateral (affected government)"/>
    <s v="Central Europe"/>
    <s v="Ukraine"/>
    <s v="Complex Emergency"/>
    <s v="Cash"/>
    <n v="219026"/>
    <m/>
    <s v="Donor"/>
    <d v="2014-10-10T17:11:00"/>
    <d v="2014-10-10T17:11:00"/>
    <m/>
    <m/>
    <s v="Appeal projects, not including sub-set"/>
    <m/>
    <m/>
    <m/>
    <m/>
    <m/>
    <m/>
  </r>
  <r>
    <x v="14"/>
    <s v="Bilateral (affected government)"/>
    <x v="1"/>
    <x v="0"/>
    <m/>
    <m/>
    <x v="1"/>
    <n v="5423"/>
    <n v="0"/>
    <x v="70"/>
    <n v="1329285"/>
    <s v="HUF"/>
    <x v="46"/>
    <m/>
    <x v="1"/>
    <x v="1"/>
    <x v="1"/>
    <s v="Hungary"/>
    <s v="Hungary"/>
    <x v="3"/>
    <x v="2"/>
    <s v="Bilateral (affected government)"/>
    <s v="Central Europe"/>
    <s v="Ukraine"/>
    <s v="Complex Emergency"/>
    <s v="Cash"/>
    <n v="224102"/>
    <m/>
    <s v="Donor"/>
    <d v="2015-01-27T18:01:00"/>
    <d v="2015-01-27T18:01:00"/>
    <m/>
    <m/>
    <s v="Appeal projects, not including sub-set"/>
    <m/>
    <m/>
    <m/>
    <m/>
    <m/>
    <m/>
  </r>
  <r>
    <x v="15"/>
    <s v="World Health Organization"/>
    <x v="1"/>
    <x v="1"/>
    <s v="UKR-14/H/75075/122"/>
    <s v="Health Sector"/>
    <x v="1"/>
    <n v="40223"/>
    <n v="0"/>
    <x v="71"/>
    <s v=""/>
    <s v="USD"/>
    <x v="26"/>
    <s v="Health"/>
    <x v="2"/>
    <x v="1"/>
    <x v="3"/>
    <s v="Israel"/>
    <s v="Israel"/>
    <x v="8"/>
    <x v="3"/>
    <s v="WHO"/>
    <s v="Central Europe"/>
    <s v="Ukraine"/>
    <s v="Complex Emergency"/>
    <s v="Cash"/>
    <n v="220779"/>
    <m/>
    <s v="Agency"/>
    <d v="2014-12-11T17:18:00"/>
    <d v="2014-11-13T17:14:00"/>
    <n v="2014"/>
    <s v="Ukraine"/>
    <s v="Appeal projects, not including sub-set"/>
    <n v="7740000"/>
    <d v="2014-08-15T00:00:00"/>
    <d v="2014-12-31T00:00:00"/>
    <m/>
    <s v="NOT SPECIFIED"/>
    <m/>
  </r>
  <r>
    <x v="16"/>
    <s v="International Committee of the Red Cross"/>
    <x v="2"/>
    <x v="0"/>
    <m/>
    <m/>
    <x v="2"/>
    <n v="121951"/>
    <n v="0"/>
    <x v="72"/>
    <n v="100000"/>
    <s v="EUR"/>
    <x v="47"/>
    <m/>
    <x v="1"/>
    <x v="1"/>
    <x v="1"/>
    <s v="Italy"/>
    <s v="Italy"/>
    <x v="1"/>
    <x v="1"/>
    <s v="ICRC"/>
    <s v="Eastern Europe"/>
    <s v="Ukraine"/>
    <s v="Complex Emergency"/>
    <s v="Cash"/>
    <n v="224465"/>
    <m/>
    <s v="Donor"/>
    <d v="2015-02-04T14:28:00"/>
    <d v="2015-02-04T14:28:00"/>
    <m/>
    <m/>
    <s v="Appeal projects, not including sub-set"/>
    <m/>
    <m/>
    <m/>
    <m/>
    <m/>
    <m/>
  </r>
  <r>
    <x v="16"/>
    <s v="International Federation of Red Cross and Red Crescent Societies"/>
    <x v="1"/>
    <x v="0"/>
    <m/>
    <m/>
    <x v="1"/>
    <n v="68399"/>
    <n v="0"/>
    <x v="73"/>
    <n v="50000"/>
    <s v="EUR"/>
    <x v="48"/>
    <m/>
    <x v="1"/>
    <x v="1"/>
    <x v="1"/>
    <s v="Italy"/>
    <s v="Italy"/>
    <x v="23"/>
    <x v="1"/>
    <s v="IFRC"/>
    <s v="Central Europe"/>
    <s v="Ukraine"/>
    <s v="Complex Emergency"/>
    <s v="Cash"/>
    <n v="219024"/>
    <m/>
    <s v="Donor"/>
    <d v="2014-12-15T16:26:00"/>
    <d v="2014-10-10T17:09:00"/>
    <m/>
    <m/>
    <s v="Appeal projects, not including sub-set"/>
    <m/>
    <m/>
    <m/>
    <m/>
    <m/>
    <m/>
  </r>
  <r>
    <x v="16"/>
    <s v="United Nations High Commissioner for Refugees"/>
    <x v="2"/>
    <x v="2"/>
    <s v="UKR-15/P-HR-RL/78196/R/120"/>
    <s v="Support to the “UN Strategic Response plan 2015 – Ukraine” to provide humanitarian assistance and protection to affected people"/>
    <x v="2"/>
    <n v="135870"/>
    <n v="0"/>
    <x v="74"/>
    <n v="100000"/>
    <s v="EUR"/>
    <x v="47"/>
    <s v="Protection"/>
    <x v="3"/>
    <x v="1"/>
    <x v="3"/>
    <s v="Italy"/>
    <s v="Italy"/>
    <x v="4"/>
    <x v="3"/>
    <s v="UNHCR"/>
    <s v="Eastern Europe"/>
    <s v="Ukraine"/>
    <s v="Complex Emergency"/>
    <s v="Cash"/>
    <n v="224573"/>
    <m/>
    <s v="Donor and Agency"/>
    <d v="2015-03-02T18:04:00"/>
    <d v="2015-02-10T15:34:00"/>
    <n v="2015"/>
    <s v="Ukraine"/>
    <s v="Appeal projects, not including sub-set"/>
    <n v="0"/>
    <d v="2015-01-01T00:00:00"/>
    <d v="2014-12-31T00:00:00"/>
    <s v="NOT SPECIFIED"/>
    <s v="NOT SPECIFIED"/>
    <m/>
  </r>
  <r>
    <x v="17"/>
    <s v="International Committee of the Red Cross"/>
    <x v="1"/>
    <x v="0"/>
    <m/>
    <m/>
    <x v="1"/>
    <n v="150000"/>
    <n v="0"/>
    <x v="75"/>
    <s v=""/>
    <s v="USD"/>
    <x v="49"/>
    <m/>
    <x v="2"/>
    <x v="1"/>
    <x v="3"/>
    <s v="Japan"/>
    <s v="Japan"/>
    <x v="1"/>
    <x v="1"/>
    <s v="ICRC"/>
    <s v="Central Europe"/>
    <s v="Ukraine"/>
    <s v="Complex Emergency"/>
    <s v="Cash"/>
    <n v="219461"/>
    <m/>
    <s v="Donor"/>
    <d v="2014-10-20T14:52:00"/>
    <d v="2014-10-20T14:52:00"/>
    <m/>
    <m/>
    <s v="Appeal projects, not including sub-set"/>
    <m/>
    <m/>
    <m/>
    <m/>
    <m/>
    <m/>
  </r>
  <r>
    <x v="17"/>
    <s v="International Federation of Red Cross and Red Crescent Societies"/>
    <x v="1"/>
    <x v="0"/>
    <m/>
    <m/>
    <x v="1"/>
    <n v="133630"/>
    <n v="0"/>
    <x v="76"/>
    <n v="120000"/>
    <s v="CHF"/>
    <x v="50"/>
    <m/>
    <x v="4"/>
    <x v="1"/>
    <x v="3"/>
    <s v="Japan"/>
    <s v="Japan"/>
    <x v="23"/>
    <x v="1"/>
    <s v="IFRC"/>
    <s v="Central Europe"/>
    <s v="Ukraine"/>
    <s v="Complex Emergency"/>
    <s v="Cash"/>
    <n v="214706"/>
    <m/>
    <s v="Donor"/>
    <d v="2014-07-04T12:03:00"/>
    <d v="2014-07-04T12:03:00"/>
    <m/>
    <m/>
    <s v="Appeal projects, not including sub-set"/>
    <m/>
    <m/>
    <m/>
    <m/>
    <m/>
    <m/>
  </r>
  <r>
    <x v="17"/>
    <s v="International Organization for Migration"/>
    <x v="2"/>
    <x v="2"/>
    <s v="UKR-15/ER/78306/R/298"/>
    <s v="Early Recovery and Livelihoods"/>
    <x v="2"/>
    <n v="1000000"/>
    <n v="0"/>
    <x v="77"/>
    <s v=""/>
    <s v="USD"/>
    <x v="51"/>
    <s v="Early Recovery"/>
    <x v="5"/>
    <x v="1"/>
    <x v="3"/>
    <s v="Japan"/>
    <s v="Japan"/>
    <x v="9"/>
    <x v="3"/>
    <s v="IOM"/>
    <s v="Eastern Europe"/>
    <s v="Ukraine"/>
    <s v="Complex Emergency"/>
    <s v="Cash"/>
    <n v="225461"/>
    <m/>
    <s v="Agency"/>
    <d v="2015-02-27T14:21:00"/>
    <d v="2015-02-27T14:21:00"/>
    <n v="2015"/>
    <s v="Ukraine"/>
    <s v="Appeal projects, not including sub-set"/>
    <n v="0"/>
    <d v="2015-01-01T00:00:00"/>
    <d v="2014-12-31T00:00:00"/>
    <s v="NOT SPECIFIED"/>
    <s v="NOT SPECIFIED"/>
    <m/>
  </r>
  <r>
    <x v="17"/>
    <s v="United Nations Children's Fund"/>
    <x v="1"/>
    <x v="1"/>
    <s v="UKR-14/SNYS/75078/124"/>
    <s v="WASH - Education Sectors - Child Protection  (UNICEF)"/>
    <x v="1"/>
    <n v="140000"/>
    <n v="0"/>
    <x v="78"/>
    <s v=""/>
    <s v="USD"/>
    <x v="52"/>
    <s v="Sector Not Yet Specified"/>
    <x v="1"/>
    <x v="1"/>
    <x v="3"/>
    <s v="Japan"/>
    <s v="Japan"/>
    <x v="11"/>
    <x v="3"/>
    <s v="UNICEF"/>
    <s v="Central Europe"/>
    <s v="Ukraine"/>
    <s v="Complex Emergency"/>
    <s v="Cash"/>
    <n v="217582"/>
    <m/>
    <s v="Donor"/>
    <d v="2014-12-11T17:15:00"/>
    <d v="2014-09-01T17:36:00"/>
    <n v="2014"/>
    <s v="Ukraine"/>
    <s v="Appeal projects, not including sub-set"/>
    <n v="2980700"/>
    <d v="2014-08-15T00:00:00"/>
    <d v="2014-12-31T00:00:00"/>
    <m/>
    <s v="NOT SPECIFIED"/>
    <m/>
  </r>
  <r>
    <x v="17"/>
    <s v="United Nations High Commissioner for Refugees"/>
    <x v="1"/>
    <x v="1"/>
    <s v="UKR-14/P-HR-RL/75069/120"/>
    <s v="Shelter and Protection (UNHCR) "/>
    <x v="1"/>
    <n v="150000"/>
    <n v="0"/>
    <x v="79"/>
    <s v=""/>
    <s v="USD"/>
    <x v="9"/>
    <s v="Protection"/>
    <x v="3"/>
    <x v="1"/>
    <x v="3"/>
    <s v="Japan"/>
    <s v="Japan"/>
    <x v="4"/>
    <x v="3"/>
    <s v="UNHCR"/>
    <s v="Central Europe"/>
    <s v="Ukraine"/>
    <s v="Complex Emergency"/>
    <s v="Cash"/>
    <n v="219287"/>
    <m/>
    <s v="Donor and Agency"/>
    <d v="2014-12-11T17:03:00"/>
    <d v="2014-10-14T15:16:00"/>
    <n v="2014"/>
    <s v="Ukraine"/>
    <s v="Appeal projects, not including sub-set"/>
    <n v="11334510"/>
    <d v="2014-08-15T00:00:00"/>
    <d v="2014-12-31T00:00:00"/>
    <m/>
    <s v="NOT SPECIFIED"/>
    <m/>
  </r>
  <r>
    <x v="18"/>
    <s v="Bilateral (affected government)"/>
    <x v="3"/>
    <x v="0"/>
    <m/>
    <m/>
    <x v="3"/>
    <n v="2860400"/>
    <n v="0"/>
    <x v="80"/>
    <n v="2000000"/>
    <s v="EUR"/>
    <x v="53"/>
    <m/>
    <x v="4"/>
    <x v="1"/>
    <x v="3"/>
    <s v="Kazakhstan"/>
    <s v="Kazakhstan"/>
    <x v="3"/>
    <x v="2"/>
    <s v="Bilateral (affected government)"/>
    <s v="Eastern Europe"/>
    <s v="Ukraine"/>
    <s v="Miscellaneous"/>
    <s v="Cash"/>
    <n v="174032"/>
    <m/>
    <s v="Donor"/>
    <d v="2012-01-27T11:02:00"/>
    <d v="2011-10-20T17:43:00"/>
    <m/>
    <m/>
    <s v="Appeal projects, not including sub-set"/>
    <m/>
    <m/>
    <m/>
    <m/>
    <m/>
    <m/>
  </r>
  <r>
    <x v="19"/>
    <s v="Office for the Coordination of Humanitarian Affairs"/>
    <x v="1"/>
    <x v="1"/>
    <s v="UKR-14/SNYS/75091/119"/>
    <s v="Coordination and Support Services (OCHA)"/>
    <x v="1"/>
    <n v="100000"/>
    <n v="0"/>
    <x v="81"/>
    <s v=""/>
    <s v="USD"/>
    <x v="37"/>
    <s v="Sector Not Yet Specified"/>
    <x v="1"/>
    <x v="1"/>
    <x v="3"/>
    <s v="Korea, Republic of"/>
    <s v="Korea, Republic of"/>
    <x v="6"/>
    <x v="3"/>
    <s v="OCHA"/>
    <s v="Central Europe"/>
    <s v="Ukraine"/>
    <s v="Complex Emergency"/>
    <s v="Cash"/>
    <n v="219353"/>
    <m/>
    <s v="Donor and Agency"/>
    <d v="2014-12-11T17:16:00"/>
    <d v="2014-10-15T16:00:00"/>
    <n v="2014"/>
    <s v="Ukraine"/>
    <s v="Appeal projects, not including sub-set"/>
    <n v="1043890"/>
    <d v="2014-08-15T00:00:00"/>
    <d v="2014-12-31T00:00:00"/>
    <m/>
    <s v="NOT SPECIFIED"/>
    <m/>
  </r>
  <r>
    <x v="19"/>
    <s v="United Nations High Commissioner for Refugees"/>
    <x v="1"/>
    <x v="1"/>
    <s v="UKR-14/P-HR-RL/75069/120"/>
    <s v="Shelter and Protection (UNHCR) "/>
    <x v="1"/>
    <n v="300000"/>
    <n v="0"/>
    <x v="79"/>
    <s v=""/>
    <s v="USD"/>
    <x v="9"/>
    <s v="Protection"/>
    <x v="3"/>
    <x v="1"/>
    <x v="3"/>
    <s v="Korea, Republic of"/>
    <s v="Korea, Republic of"/>
    <x v="4"/>
    <x v="3"/>
    <s v="UNHCR"/>
    <s v="Central Europe"/>
    <s v="Ukraine"/>
    <s v="Complex Emergency"/>
    <s v="Cash"/>
    <n v="219290"/>
    <m/>
    <s v="Agency"/>
    <d v="2014-12-11T17:04:00"/>
    <d v="2014-10-14T15:17:00"/>
    <n v="2014"/>
    <s v="Ukraine"/>
    <s v="Appeal projects, not including sub-set"/>
    <n v="11334510"/>
    <d v="2014-08-15T00:00:00"/>
    <d v="2014-12-31T00:00:00"/>
    <m/>
    <s v="NOT SPECIFIED"/>
    <m/>
  </r>
  <r>
    <x v="20"/>
    <s v="Bilateral (affected government)"/>
    <x v="1"/>
    <x v="0"/>
    <m/>
    <m/>
    <x v="1"/>
    <n v="39526"/>
    <n v="0"/>
    <x v="82"/>
    <n v="30000"/>
    <s v="EUR"/>
    <x v="9"/>
    <m/>
    <x v="2"/>
    <x v="1"/>
    <x v="1"/>
    <s v="Latvia"/>
    <s v="Latvia"/>
    <x v="3"/>
    <x v="2"/>
    <s v="Bilateral (affected government)"/>
    <s v="Central Europe"/>
    <s v="Ukraine"/>
    <s v="Complex Emergency"/>
    <s v="InKind"/>
    <n v="219407"/>
    <m/>
    <s v="Donor"/>
    <d v="2014-10-17T10:58:00"/>
    <d v="2014-10-17T10:58:00"/>
    <m/>
    <m/>
    <s v="Appeal projects, not including sub-set"/>
    <m/>
    <m/>
    <m/>
    <m/>
    <m/>
    <m/>
  </r>
  <r>
    <x v="20"/>
    <s v="Bilateral (affected government)"/>
    <x v="1"/>
    <x v="0"/>
    <m/>
    <m/>
    <x v="1"/>
    <n v="20775"/>
    <n v="0"/>
    <x v="83"/>
    <n v="15311"/>
    <s v="EUR"/>
    <x v="54"/>
    <m/>
    <x v="2"/>
    <x v="1"/>
    <x v="1"/>
    <s v="Latvia"/>
    <s v="Latvia"/>
    <x v="3"/>
    <x v="2"/>
    <s v="Bilateral (affected government)"/>
    <s v="Central Europe"/>
    <s v="Ukraine"/>
    <s v="Complex Emergency"/>
    <s v="InKind"/>
    <n v="219408"/>
    <m/>
    <s v="Donor"/>
    <d v="2014-10-17T10:59:00"/>
    <d v="2014-10-17T10:59:00"/>
    <m/>
    <m/>
    <s v="Appeal projects, not including sub-set"/>
    <m/>
    <m/>
    <m/>
    <m/>
    <m/>
    <m/>
  </r>
  <r>
    <x v="20"/>
    <s v="Latvian Red Cross"/>
    <x v="1"/>
    <x v="0"/>
    <m/>
    <m/>
    <x v="1"/>
    <n v="40706"/>
    <n v="0"/>
    <x v="84"/>
    <n v="30000"/>
    <s v="EUR"/>
    <x v="55"/>
    <m/>
    <x v="2"/>
    <x v="1"/>
    <x v="1"/>
    <s v="Latvia"/>
    <s v="Latvia"/>
    <x v="29"/>
    <x v="1"/>
    <s v="Latvia RC"/>
    <s v="Central Europe"/>
    <s v="Ukraine"/>
    <s v="Complex Emergency"/>
    <s v="InKind"/>
    <n v="219019"/>
    <m/>
    <s v="Donor"/>
    <d v="2014-10-10T16:56:00"/>
    <d v="2014-10-10T16:56:00"/>
    <m/>
    <m/>
    <s v="Appeal projects, not including sub-set"/>
    <m/>
    <m/>
    <m/>
    <m/>
    <m/>
    <m/>
  </r>
  <r>
    <x v="20"/>
    <s v="Latvian Red Cross"/>
    <x v="1"/>
    <x v="0"/>
    <m/>
    <m/>
    <x v="1"/>
    <n v="147059"/>
    <n v="0"/>
    <x v="85"/>
    <n v="110000"/>
    <s v="EUR"/>
    <x v="56"/>
    <m/>
    <x v="2"/>
    <x v="1"/>
    <x v="1"/>
    <s v="Latvia"/>
    <s v="Latvia"/>
    <x v="29"/>
    <x v="1"/>
    <s v="Latvia RC"/>
    <s v="Central Europe"/>
    <s v="Ukraine"/>
    <s v="Complex Emergency"/>
    <s v="InKind"/>
    <n v="219406"/>
    <m/>
    <s v="Donor"/>
    <d v="2014-10-17T10:57:00"/>
    <d v="2014-10-17T10:56:00"/>
    <m/>
    <m/>
    <s v="Appeal projects, not including sub-set"/>
    <m/>
    <m/>
    <m/>
    <m/>
    <m/>
    <m/>
  </r>
  <r>
    <x v="20"/>
    <s v="Ukrainian Red Cross Society"/>
    <x v="1"/>
    <x v="0"/>
    <m/>
    <m/>
    <x v="1"/>
    <n v="40323"/>
    <n v="0"/>
    <x v="86"/>
    <n v="29718"/>
    <s v="EUR"/>
    <x v="55"/>
    <m/>
    <x v="2"/>
    <x v="1"/>
    <x v="1"/>
    <s v="Latvia"/>
    <s v="Latvia"/>
    <x v="21"/>
    <x v="1"/>
    <s v="Ukraine RC"/>
    <s v="Central Europe"/>
    <s v="Ukraine"/>
    <s v="Complex Emergency"/>
    <s v="InKind"/>
    <n v="219007"/>
    <m/>
    <s v="Donor"/>
    <d v="2014-10-10T16:32:00"/>
    <d v="2014-10-10T16:32:00"/>
    <m/>
    <m/>
    <s v="Appeal projects, not including sub-set"/>
    <m/>
    <m/>
    <m/>
    <m/>
    <m/>
    <m/>
  </r>
  <r>
    <x v="21"/>
    <s v="Bilateral (affected government)"/>
    <x v="1"/>
    <x v="0"/>
    <m/>
    <m/>
    <x v="1"/>
    <n v="0"/>
    <n v="121413"/>
    <x v="87"/>
    <n v="330000"/>
    <s v="LTL"/>
    <x v="6"/>
    <m/>
    <x v="1"/>
    <x v="1"/>
    <x v="2"/>
    <s v="Lithuania"/>
    <s v="Lithuania"/>
    <x v="3"/>
    <x v="2"/>
    <s v="Bilateral (affected government)"/>
    <s v="Central Europe"/>
    <s v="Ukraine"/>
    <s v="Complex Emergency"/>
    <s v="InKind"/>
    <n v="220601"/>
    <m/>
    <s v="Donor"/>
    <d v="2015-01-23T12:24:00"/>
    <d v="2014-11-12T10:18:00"/>
    <m/>
    <m/>
    <s v="Appeal projects, not including sub-set"/>
    <m/>
    <m/>
    <m/>
    <m/>
    <m/>
    <m/>
  </r>
  <r>
    <x v="21"/>
    <s v="Bilateral (affected government)"/>
    <x v="1"/>
    <x v="0"/>
    <m/>
    <m/>
    <x v="1"/>
    <n v="0"/>
    <n v="55188"/>
    <x v="88"/>
    <n v="150000"/>
    <s v="LTL"/>
    <x v="57"/>
    <m/>
    <x v="1"/>
    <x v="1"/>
    <x v="2"/>
    <s v="Lithuania"/>
    <s v="Lithuania"/>
    <x v="3"/>
    <x v="2"/>
    <s v="Bilateral (affected government)"/>
    <s v="Central Europe"/>
    <s v="Ukraine"/>
    <s v="Complex Emergency"/>
    <s v="InKind"/>
    <n v="220602"/>
    <m/>
    <s v="Donor"/>
    <d v="2015-01-23T12:24:00"/>
    <d v="2014-11-12T10:20:00"/>
    <m/>
    <m/>
    <s v="Appeal projects, not including sub-set"/>
    <m/>
    <m/>
    <m/>
    <m/>
    <m/>
    <m/>
  </r>
  <r>
    <x v="21"/>
    <s v="Bilateral (affected government)"/>
    <x v="1"/>
    <x v="0"/>
    <m/>
    <m/>
    <x v="1"/>
    <n v="88904"/>
    <n v="0"/>
    <x v="89"/>
    <n v="66500"/>
    <s v="EUR"/>
    <x v="33"/>
    <m/>
    <x v="1"/>
    <x v="1"/>
    <x v="3"/>
    <s v="Lithuania"/>
    <s v="Lithuania"/>
    <x v="3"/>
    <x v="2"/>
    <s v="Bilateral (affected government)"/>
    <s v="Central Europe"/>
    <s v="Ukraine"/>
    <s v="Complex Emergency"/>
    <s v="InKind"/>
    <n v="224096"/>
    <m/>
    <s v="Donor"/>
    <d v="2015-01-27T17:49:00"/>
    <d v="2015-01-27T17:49:00"/>
    <m/>
    <m/>
    <s v="Appeal projects, not including sub-set"/>
    <m/>
    <m/>
    <m/>
    <m/>
    <m/>
    <m/>
  </r>
  <r>
    <x v="21"/>
    <s v="CARITAS"/>
    <x v="1"/>
    <x v="0"/>
    <m/>
    <m/>
    <x v="1"/>
    <n v="0"/>
    <n v="18123"/>
    <x v="90"/>
    <n v="50000"/>
    <s v="LTL"/>
    <x v="58"/>
    <m/>
    <x v="8"/>
    <x v="1"/>
    <x v="2"/>
    <s v="Lithuania"/>
    <s v="Lithuania"/>
    <x v="14"/>
    <x v="4"/>
    <s v="CARITAS"/>
    <s v="Central Europe"/>
    <s v="Ukraine"/>
    <s v="Complex Emergency"/>
    <s v="Cash"/>
    <n v="224097"/>
    <m/>
    <s v="Donor"/>
    <d v="2015-01-27T17:51:00"/>
    <d v="2015-01-27T17:51:00"/>
    <m/>
    <m/>
    <s v="Appeal projects, not including sub-set"/>
    <m/>
    <m/>
    <m/>
    <m/>
    <m/>
    <m/>
  </r>
  <r>
    <x v="21"/>
    <s v="United Nations High Commissioner for Refugees"/>
    <x v="1"/>
    <x v="1"/>
    <s v="UKR-14/P-HR-RL/75069/120"/>
    <s v="Shelter and Protection (UNHCR) "/>
    <x v="1"/>
    <n v="0"/>
    <n v="63915"/>
    <x v="91"/>
    <n v="175000"/>
    <s v="LTL"/>
    <x v="59"/>
    <s v="Protection"/>
    <x v="3"/>
    <x v="1"/>
    <x v="2"/>
    <s v="Lithuania"/>
    <s v="Lithuania"/>
    <x v="4"/>
    <x v="3"/>
    <s v="UNHCR"/>
    <s v="Central Europe"/>
    <s v="Ukraine"/>
    <s v="Complex Emergency"/>
    <s v="Cash"/>
    <n v="224099"/>
    <m/>
    <s v="Donor"/>
    <d v="2015-01-27T17:55:00"/>
    <d v="2015-01-27T17:55:00"/>
    <n v="2014"/>
    <s v="Ukraine"/>
    <s v="Appeal projects, not including sub-set"/>
    <n v="11334510"/>
    <d v="2014-08-15T00:00:00"/>
    <d v="2014-12-31T00:00:00"/>
    <m/>
    <s v="NOT SPECIFIED"/>
    <m/>
  </r>
  <r>
    <x v="21"/>
    <s v="Various Recipients (details not yet provided)"/>
    <x v="1"/>
    <x v="0"/>
    <m/>
    <m/>
    <x v="1"/>
    <n v="0"/>
    <n v="54730"/>
    <x v="92"/>
    <n v="151000"/>
    <s v="LTL"/>
    <x v="14"/>
    <m/>
    <x v="2"/>
    <x v="1"/>
    <x v="2"/>
    <s v="Lithuania"/>
    <s v="Lithuania"/>
    <x v="30"/>
    <x v="6"/>
    <s v="Various Recipients"/>
    <s v="Central Europe"/>
    <s v="Ukraine"/>
    <s v="Complex Emergency"/>
    <s v="InKind"/>
    <n v="224098"/>
    <m/>
    <s v="Donor"/>
    <d v="2015-01-27T17:53:00"/>
    <d v="2015-01-27T17:53:00"/>
    <m/>
    <m/>
    <s v="Appeal projects, not including sub-set"/>
    <m/>
    <m/>
    <m/>
    <m/>
    <m/>
    <m/>
  </r>
  <r>
    <x v="22"/>
    <s v="Luxembourg Red Cross"/>
    <x v="1"/>
    <x v="0"/>
    <m/>
    <m/>
    <x v="1"/>
    <n v="101922"/>
    <n v="0"/>
    <x v="93"/>
    <n v="80213"/>
    <s v="EUR"/>
    <x v="60"/>
    <m/>
    <x v="4"/>
    <x v="1"/>
    <x v="1"/>
    <s v="Luxembourg"/>
    <s v="Luxembourg"/>
    <x v="31"/>
    <x v="1"/>
    <s v="Luxembourg RC"/>
    <s v="Central Europe"/>
    <s v="Ukraine"/>
    <s v="Complex Emergency"/>
    <s v="Cash"/>
    <n v="219341"/>
    <m/>
    <s v="Donor"/>
    <d v="2014-10-15T11:35:00"/>
    <d v="2014-10-15T11:35:00"/>
    <m/>
    <m/>
    <s v="Appeal projects, not including sub-set"/>
    <m/>
    <m/>
    <m/>
    <m/>
    <m/>
    <m/>
  </r>
  <r>
    <x v="23"/>
    <s v="United Nations High Commissioner for Refugees"/>
    <x v="1"/>
    <x v="1"/>
    <s v="UKR-14/P-HR-RL/75069/120"/>
    <s v="Shelter and Protection (UNHCR) "/>
    <x v="1"/>
    <n v="63052"/>
    <n v="0"/>
    <x v="94"/>
    <n v="50000"/>
    <s v="EUR"/>
    <x v="24"/>
    <s v="Protection"/>
    <x v="3"/>
    <x v="1"/>
    <x v="1"/>
    <s v="Malta"/>
    <s v="Malta"/>
    <x v="4"/>
    <x v="3"/>
    <s v="UNHCR"/>
    <s v="Central Europe"/>
    <s v="Ukraine"/>
    <s v="Complex Emergency"/>
    <s v="Cash"/>
    <n v="224104"/>
    <m/>
    <s v="Donor"/>
    <d v="2015-01-27T18:05:00"/>
    <d v="2015-01-27T18:05:00"/>
    <n v="2014"/>
    <s v="Ukraine"/>
    <s v="Appeal projects, not including sub-set"/>
    <n v="11334510"/>
    <d v="2014-08-15T00:00:00"/>
    <d v="2014-12-31T00:00:00"/>
    <m/>
    <s v="NOT SPECIFIED"/>
    <m/>
  </r>
  <r>
    <x v="24"/>
    <s v="United Nations High Commissioner for Refugees"/>
    <x v="1"/>
    <x v="1"/>
    <s v="UKR-14/P-HR-RL/75069/120"/>
    <s v="Shelter and Protection (UNHCR) "/>
    <x v="1"/>
    <n v="635324"/>
    <n v="0"/>
    <x v="95"/>
    <n v="500000"/>
    <s v="EUR"/>
    <x v="10"/>
    <s v="Protection"/>
    <x v="3"/>
    <x v="1"/>
    <x v="3"/>
    <s v="Netherlands"/>
    <s v="Netherlands"/>
    <x v="4"/>
    <x v="3"/>
    <s v="UNHCR"/>
    <s v="Central Europe"/>
    <s v="Ukraine"/>
    <s v="Complex Emergency"/>
    <s v="Cash"/>
    <n v="219021"/>
    <m/>
    <s v="Donor and Agency"/>
    <d v="2014-12-11T17:01:00"/>
    <d v="2014-10-10T17:03:00"/>
    <n v="2014"/>
    <s v="Ukraine"/>
    <s v="Appeal projects, not including sub-set"/>
    <n v="11334510"/>
    <d v="2014-08-15T00:00:00"/>
    <d v="2014-12-31T00:00:00"/>
    <m/>
    <s v="NOT SPECIFIED"/>
    <m/>
  </r>
  <r>
    <x v="25"/>
    <s v="International Committee of the Red Cross"/>
    <x v="1"/>
    <x v="0"/>
    <m/>
    <m/>
    <x v="1"/>
    <n v="733460"/>
    <n v="0"/>
    <x v="96"/>
    <n v="5000000"/>
    <s v="NOK"/>
    <x v="61"/>
    <m/>
    <x v="1"/>
    <x v="1"/>
    <x v="1"/>
    <s v="Norway"/>
    <s v="Norway"/>
    <x v="1"/>
    <x v="1"/>
    <s v="ICRC"/>
    <s v="Central Europe"/>
    <s v="Ukraine"/>
    <s v="Complex Emergency"/>
    <s v="Cash"/>
    <n v="222493"/>
    <m/>
    <s v="Donor"/>
    <d v="2014-12-12T11:56:00"/>
    <d v="2014-12-12T11:56:00"/>
    <m/>
    <m/>
    <s v="Appeal projects, not including sub-set"/>
    <m/>
    <m/>
    <m/>
    <m/>
    <m/>
    <m/>
  </r>
  <r>
    <x v="25"/>
    <s v="International Organization for Migration"/>
    <x v="2"/>
    <x v="2"/>
    <s v="UKR-15/ER/78306/R/298"/>
    <s v="Early Recovery and Livelihoods"/>
    <x v="2"/>
    <n v="900000"/>
    <n v="0"/>
    <x v="97"/>
    <s v=""/>
    <s v="USD"/>
    <x v="62"/>
    <s v="Early Recovery"/>
    <x v="5"/>
    <x v="1"/>
    <x v="3"/>
    <s v="Norway"/>
    <s v="Norway"/>
    <x v="9"/>
    <x v="3"/>
    <s v="IOM"/>
    <s v="Eastern Europe"/>
    <s v="Ukraine"/>
    <s v="Complex Emergency"/>
    <s v="Cash"/>
    <n v="224943"/>
    <m/>
    <s v="Agency"/>
    <d v="2015-02-27T14:20:00"/>
    <d v="2015-02-19T11:26:00"/>
    <n v="2015"/>
    <s v="Ukraine"/>
    <s v="Appeal projects, not including sub-set"/>
    <n v="0"/>
    <d v="2015-01-01T00:00:00"/>
    <d v="2014-12-31T00:00:00"/>
    <s v="NOT SPECIFIED"/>
    <s v="NOT SPECIFIED"/>
    <m/>
  </r>
  <r>
    <x v="25"/>
    <s v="National Space Agency of Ukraine"/>
    <x v="3"/>
    <x v="0"/>
    <m/>
    <m/>
    <x v="3"/>
    <n v="494879"/>
    <n v="0"/>
    <x v="98"/>
    <n v="2947500"/>
    <s v="NOK"/>
    <x v="63"/>
    <m/>
    <x v="9"/>
    <x v="1"/>
    <x v="3"/>
    <s v="Norway"/>
    <s v="Norway"/>
    <x v="32"/>
    <x v="2"/>
    <s v="NSAU"/>
    <s v="Eastern Europe"/>
    <s v="Ukraine"/>
    <s v="Miscellaneous"/>
    <s v="Cash"/>
    <n v="165316"/>
    <m/>
    <s v="Donor"/>
    <d v="2011-03-10T17:26:00"/>
    <d v="2011-03-10T17:24:00"/>
    <m/>
    <m/>
    <s v="Appeal projects, not including sub-set"/>
    <m/>
    <m/>
    <m/>
    <m/>
    <m/>
    <m/>
  </r>
  <r>
    <x v="25"/>
    <s v="National Space Agency of Ukraine"/>
    <x v="3"/>
    <x v="0"/>
    <m/>
    <m/>
    <x v="3"/>
    <n v="549201"/>
    <n v="0"/>
    <x v="99"/>
    <n v="2894287"/>
    <s v="NOK"/>
    <x v="64"/>
    <m/>
    <x v="9"/>
    <x v="1"/>
    <x v="3"/>
    <s v="Norway"/>
    <s v="Norway"/>
    <x v="32"/>
    <x v="2"/>
    <s v="NSAU"/>
    <s v="Eastern Europe"/>
    <s v="Ukraine"/>
    <s v="Miscellaneous"/>
    <s v="Cash"/>
    <n v="170070"/>
    <m/>
    <s v="Donor"/>
    <d v="2011-06-20T17:30:00"/>
    <d v="2011-06-20T17:30:00"/>
    <m/>
    <m/>
    <s v="Appeal projects, not including sub-set"/>
    <m/>
    <m/>
    <m/>
    <m/>
    <m/>
    <m/>
  </r>
  <r>
    <x v="25"/>
    <s v="United Nations High Commissioner for Refugees"/>
    <x v="1"/>
    <x v="1"/>
    <s v="UKR-14/P-HR-RL/75069/120"/>
    <s v="Shelter and Protection (UNHCR) "/>
    <x v="1"/>
    <n v="282760"/>
    <n v="0"/>
    <x v="79"/>
    <s v=""/>
    <s v="USD"/>
    <x v="9"/>
    <s v="Protection"/>
    <x v="3"/>
    <x v="1"/>
    <x v="3"/>
    <s v="Norway"/>
    <s v="Norway"/>
    <x v="4"/>
    <x v="3"/>
    <s v="UNHCR"/>
    <s v="Central Europe"/>
    <s v="Ukraine"/>
    <s v="Complex Emergency"/>
    <s v="Cash"/>
    <n v="219289"/>
    <m/>
    <s v="Agency"/>
    <d v="2014-12-11T17:04:00"/>
    <d v="2014-10-14T15:17:00"/>
    <n v="2014"/>
    <s v="Ukraine"/>
    <s v="Appeal projects, not including sub-set"/>
    <n v="11334510"/>
    <d v="2014-08-15T00:00:00"/>
    <d v="2014-12-31T00:00:00"/>
    <m/>
    <s v="NOT SPECIFIED"/>
    <m/>
  </r>
  <r>
    <x v="26"/>
    <s v="Bilateral (affected government)"/>
    <x v="3"/>
    <x v="0"/>
    <m/>
    <m/>
    <x v="3"/>
    <n v="39470"/>
    <n v="0"/>
    <x v="100"/>
    <n v="28024"/>
    <s v="EUR"/>
    <x v="65"/>
    <m/>
    <x v="10"/>
    <x v="1"/>
    <x v="1"/>
    <s v="Poland"/>
    <s v="Poland"/>
    <x v="3"/>
    <x v="2"/>
    <s v="Bilateral (affected government)"/>
    <s v="Eastern Europe"/>
    <s v="Ukraine"/>
    <s v="Miscellaneous"/>
    <s v="Cash"/>
    <n v="177746"/>
    <m/>
    <s v="Donor"/>
    <d v="2012-02-08T09:40:00"/>
    <d v="2012-02-08T09:38:00"/>
    <m/>
    <m/>
    <s v="Appeal projects, not including sub-set"/>
    <m/>
    <m/>
    <m/>
    <m/>
    <m/>
    <m/>
  </r>
  <r>
    <x v="26"/>
    <s v="CARITAS"/>
    <x v="1"/>
    <x v="0"/>
    <m/>
    <m/>
    <x v="1"/>
    <n v="78076"/>
    <n v="0"/>
    <x v="101"/>
    <n v="250000"/>
    <s v="PLN"/>
    <x v="66"/>
    <m/>
    <x v="1"/>
    <x v="1"/>
    <x v="1"/>
    <s v="Poland"/>
    <s v="Poland"/>
    <x v="14"/>
    <x v="4"/>
    <s v="CARITAS"/>
    <s v="Central Europe"/>
    <s v="Ukraine"/>
    <s v="Complex Emergency"/>
    <s v="Cash"/>
    <n v="219818"/>
    <m/>
    <s v="Donor"/>
    <d v="2014-10-27T15:55:00"/>
    <d v="2014-10-27T15:55:00"/>
    <m/>
    <m/>
    <s v="Appeal projects, not including sub-set"/>
    <m/>
    <m/>
    <m/>
    <m/>
    <m/>
    <m/>
  </r>
  <r>
    <x v="26"/>
    <s v="International Committee of the Red Cross"/>
    <x v="1"/>
    <x v="0"/>
    <m/>
    <m/>
    <x v="1"/>
    <n v="303674"/>
    <n v="0"/>
    <x v="102"/>
    <n v="1000000"/>
    <s v="PLN"/>
    <x v="67"/>
    <m/>
    <x v="1"/>
    <x v="1"/>
    <x v="1"/>
    <s v="Poland"/>
    <s v="Poland"/>
    <x v="1"/>
    <x v="1"/>
    <s v="ICRC"/>
    <s v="Central Europe"/>
    <s v="Ukraine"/>
    <s v="Complex Emergency"/>
    <s v="Cash"/>
    <n v="219814"/>
    <m/>
    <s v="Donor"/>
    <d v="2014-10-27T15:50:00"/>
    <d v="2014-10-27T15:50:00"/>
    <m/>
    <m/>
    <s v="Appeal projects, not including sub-set"/>
    <m/>
    <m/>
    <m/>
    <m/>
    <m/>
    <m/>
  </r>
  <r>
    <x v="26"/>
    <s v="PCPM - Polish Center for International Aid"/>
    <x v="1"/>
    <x v="0"/>
    <m/>
    <m/>
    <x v="1"/>
    <n v="389980"/>
    <n v="0"/>
    <x v="103"/>
    <n v="1302923"/>
    <s v="PLN"/>
    <x v="68"/>
    <m/>
    <x v="4"/>
    <x v="1"/>
    <x v="3"/>
    <s v="Poland"/>
    <s v="Poland"/>
    <x v="33"/>
    <x v="4"/>
    <s v="PCPM"/>
    <s v="Central Europe"/>
    <s v="Ukraine"/>
    <s v="Complex Emergency"/>
    <s v="Cash"/>
    <n v="222471"/>
    <m/>
    <s v="Agency"/>
    <d v="2014-12-12T14:55:00"/>
    <d v="2014-12-12T10:55:00"/>
    <m/>
    <m/>
    <s v="Appeal projects, not including sub-set"/>
    <m/>
    <m/>
    <m/>
    <m/>
    <m/>
    <m/>
  </r>
  <r>
    <x v="26"/>
    <s v="PCPM - Polish Center for International Aid"/>
    <x v="1"/>
    <x v="0"/>
    <m/>
    <m/>
    <x v="1"/>
    <n v="78076"/>
    <n v="0"/>
    <x v="104"/>
    <n v="250000"/>
    <s v="PLN"/>
    <x v="66"/>
    <m/>
    <x v="1"/>
    <x v="1"/>
    <x v="3"/>
    <s v="Poland"/>
    <s v="Poland"/>
    <x v="33"/>
    <x v="4"/>
    <s v="PCPM"/>
    <s v="Central Europe"/>
    <s v="Ukraine"/>
    <s v="Complex Emergency"/>
    <s v="Cash"/>
    <n v="219817"/>
    <m/>
    <s v="Donor and Agency"/>
    <d v="2014-12-12T14:56:00"/>
    <d v="2014-10-27T15:54:00"/>
    <m/>
    <m/>
    <s v="Appeal projects, not including sub-set"/>
    <m/>
    <m/>
    <m/>
    <m/>
    <m/>
    <m/>
  </r>
  <r>
    <x v="26"/>
    <s v="United Nations Children's Fund"/>
    <x v="1"/>
    <x v="1"/>
    <s v="UKR-14/SNYS/75078/124"/>
    <s v="WASH - Education Sectors - Child Protection  (UNICEF)"/>
    <x v="1"/>
    <n v="96649"/>
    <n v="0"/>
    <x v="105"/>
    <n v="300000"/>
    <s v="PLN"/>
    <x v="69"/>
    <s v="Sector Not Yet Specified"/>
    <x v="1"/>
    <x v="1"/>
    <x v="1"/>
    <s v="Poland"/>
    <s v="Poland"/>
    <x v="11"/>
    <x v="3"/>
    <s v="UNICEF"/>
    <s v="Central Europe"/>
    <s v="Ukraine"/>
    <s v="Complex Emergency"/>
    <s v="Cash"/>
    <n v="218150"/>
    <m/>
    <s v="Donor"/>
    <d v="2015-01-20T16:13:00"/>
    <d v="2014-09-19T11:01:00"/>
    <n v="2014"/>
    <s v="Ukraine"/>
    <s v="Appeal projects, not including sub-set"/>
    <n v="2980700"/>
    <d v="2014-08-15T00:00:00"/>
    <d v="2014-12-31T00:00:00"/>
    <m/>
    <s v="NOT SPECIFIED"/>
    <m/>
  </r>
  <r>
    <x v="26"/>
    <s v="United Nations High Commissioner for Refugees"/>
    <x v="1"/>
    <x v="1"/>
    <s v="UKR-14/P-HR-RL/75069/120"/>
    <s v="Shelter and Protection (UNHCR) "/>
    <x v="1"/>
    <n v="258123"/>
    <n v="0"/>
    <x v="106"/>
    <n v="850000"/>
    <s v="PLN"/>
    <x v="67"/>
    <s v="Protection"/>
    <x v="3"/>
    <x v="1"/>
    <x v="1"/>
    <s v="Poland"/>
    <s v="Poland"/>
    <x v="4"/>
    <x v="3"/>
    <s v="UNHCR"/>
    <s v="Central Europe"/>
    <s v="Ukraine"/>
    <s v="Complex Emergency"/>
    <s v="Cash"/>
    <n v="219816"/>
    <m/>
    <s v="Donor"/>
    <d v="2015-01-20T16:15:00"/>
    <d v="2014-10-27T15:52:00"/>
    <n v="2014"/>
    <s v="Ukraine"/>
    <s v="Appeal projects, not including sub-set"/>
    <n v="11334510"/>
    <d v="2014-08-15T00:00:00"/>
    <d v="2014-12-31T00:00:00"/>
    <m/>
    <s v="NOT SPECIFIED"/>
    <m/>
  </r>
  <r>
    <x v="26"/>
    <s v="Various Donors (details not yet provided)"/>
    <x v="1"/>
    <x v="0"/>
    <m/>
    <m/>
    <x v="1"/>
    <n v="897129"/>
    <n v="0"/>
    <x v="107"/>
    <n v="3000000"/>
    <s v="PLN"/>
    <x v="70"/>
    <m/>
    <x v="1"/>
    <x v="1"/>
    <x v="1"/>
    <s v="Poland"/>
    <s v="Poland"/>
    <x v="34"/>
    <x v="6"/>
    <s v="Various Donors"/>
    <s v="Central Europe"/>
    <s v="Ukraine"/>
    <s v="Complex Emergency"/>
    <s v="InKind"/>
    <n v="224101"/>
    <m/>
    <s v="Donor"/>
    <d v="2015-01-27T17:59:00"/>
    <d v="2015-01-27T17:59:00"/>
    <m/>
    <m/>
    <s v="Appeal projects, not including sub-set"/>
    <m/>
    <m/>
    <m/>
    <m/>
    <m/>
    <m/>
  </r>
  <r>
    <x v="26"/>
    <s v="Various Recipients (details not yet provided)"/>
    <x v="3"/>
    <x v="0"/>
    <m/>
    <m/>
    <x v="3"/>
    <n v="129665"/>
    <n v="0"/>
    <x v="108"/>
    <n v="95174"/>
    <s v="EUR"/>
    <x v="71"/>
    <m/>
    <x v="8"/>
    <x v="1"/>
    <x v="3"/>
    <s v="Poland"/>
    <s v="Poland"/>
    <x v="30"/>
    <x v="6"/>
    <s v="Various Recipients"/>
    <s v="Eastern Europe"/>
    <s v="Ukraine"/>
    <s v="Miscellaneous"/>
    <s v="Cash"/>
    <n v="186034"/>
    <m/>
    <s v="Donor"/>
    <d v="2013-02-12T15:25:00"/>
    <d v="2012-08-24T17:44:00"/>
    <m/>
    <m/>
    <s v="Appeal projects, not including sub-set"/>
    <m/>
    <m/>
    <m/>
    <m/>
    <m/>
    <m/>
  </r>
  <r>
    <x v="26"/>
    <s v="Various Recipients (details not yet provided)"/>
    <x v="3"/>
    <x v="0"/>
    <m/>
    <m/>
    <x v="3"/>
    <n v="31401"/>
    <n v="0"/>
    <x v="109"/>
    <n v="23048"/>
    <s v="EUR"/>
    <x v="71"/>
    <m/>
    <x v="8"/>
    <x v="1"/>
    <x v="1"/>
    <s v="Poland"/>
    <s v="Poland"/>
    <x v="30"/>
    <x v="6"/>
    <s v="Various Recipients"/>
    <s v="Eastern Europe"/>
    <s v="Ukraine"/>
    <s v="Miscellaneous"/>
    <s v="Cash"/>
    <n v="186036"/>
    <m/>
    <s v="Donor"/>
    <d v="2013-02-12T15:19:00"/>
    <d v="2012-08-24T17:47:00"/>
    <m/>
    <m/>
    <s v="Appeal projects, not including sub-set"/>
    <m/>
    <m/>
    <m/>
    <m/>
    <m/>
    <m/>
  </r>
  <r>
    <x v="26"/>
    <s v="Various Recipients (details not yet provided)"/>
    <x v="3"/>
    <x v="0"/>
    <m/>
    <m/>
    <x v="3"/>
    <n v="128930"/>
    <n v="0"/>
    <x v="110"/>
    <n v="93861"/>
    <s v="EUR"/>
    <x v="72"/>
    <m/>
    <x v="8"/>
    <x v="1"/>
    <x v="1"/>
    <s v="Poland"/>
    <s v="Poland"/>
    <x v="30"/>
    <x v="6"/>
    <s v="Various Recipients"/>
    <s v="Eastern Europe"/>
    <s v="Ukraine"/>
    <s v="Miscellaneous"/>
    <s v="Cash"/>
    <n v="177745"/>
    <m/>
    <s v="Donor"/>
    <d v="2013-02-12T15:24:00"/>
    <d v="2012-02-08T09:35:00"/>
    <m/>
    <m/>
    <s v="Appeal projects, not including sub-set"/>
    <m/>
    <m/>
    <m/>
    <m/>
    <m/>
    <m/>
  </r>
  <r>
    <x v="26"/>
    <s v="Various Recipients (details not yet provided)"/>
    <x v="3"/>
    <x v="0"/>
    <m/>
    <m/>
    <x v="3"/>
    <n v="66950"/>
    <n v="0"/>
    <x v="111"/>
    <n v="49141"/>
    <s v="EUR"/>
    <x v="71"/>
    <m/>
    <x v="8"/>
    <x v="1"/>
    <x v="1"/>
    <s v="Poland"/>
    <s v="Poland"/>
    <x v="30"/>
    <x v="6"/>
    <s v="Various Recipients"/>
    <s v="Eastern Europe"/>
    <s v="Ukraine"/>
    <s v="Miscellaneous"/>
    <s v="Cash"/>
    <n v="186033"/>
    <m/>
    <s v="Donor"/>
    <d v="2013-02-12T15:22:00"/>
    <d v="2012-08-24T17:42:00"/>
    <m/>
    <m/>
    <s v="Appeal projects, not including sub-set"/>
    <m/>
    <m/>
    <m/>
    <m/>
    <m/>
    <m/>
  </r>
  <r>
    <x v="26"/>
    <s v="Various Recipients (details not yet provided)"/>
    <x v="3"/>
    <x v="0"/>
    <m/>
    <m/>
    <x v="3"/>
    <n v="47298"/>
    <n v="0"/>
    <x v="112"/>
    <n v="34717"/>
    <s v="EUR"/>
    <x v="71"/>
    <m/>
    <x v="8"/>
    <x v="1"/>
    <x v="1"/>
    <s v="Poland"/>
    <s v="Poland"/>
    <x v="30"/>
    <x v="6"/>
    <s v="Various Recipients"/>
    <s v="Eastern Europe"/>
    <s v="Ukraine"/>
    <s v="Miscellaneous"/>
    <s v="Cash"/>
    <n v="186035"/>
    <m/>
    <s v="Donor"/>
    <d v="2013-02-12T15:21:00"/>
    <d v="2012-08-24T17:46:00"/>
    <m/>
    <m/>
    <s v="Appeal projects, not including sub-set"/>
    <m/>
    <m/>
    <m/>
    <m/>
    <m/>
    <m/>
  </r>
  <r>
    <x v="26"/>
    <s v="Various Recipients (details not yet provided)"/>
    <x v="1"/>
    <x v="0"/>
    <m/>
    <m/>
    <x v="1"/>
    <n v="218613"/>
    <n v="0"/>
    <x v="113"/>
    <n v="700000"/>
    <s v="PLN"/>
    <x v="66"/>
    <m/>
    <x v="1"/>
    <x v="1"/>
    <x v="1"/>
    <s v="Poland"/>
    <s v="Poland"/>
    <x v="30"/>
    <x v="6"/>
    <s v="Various Recipients"/>
    <s v="Central Europe"/>
    <s v="Ukraine"/>
    <s v="Complex Emergency"/>
    <s v="Cash"/>
    <n v="218148"/>
    <m/>
    <s v="Donor"/>
    <d v="2014-09-19T10:58:00"/>
    <d v="2014-09-19T10:58:00"/>
    <m/>
    <m/>
    <s v="Appeal projects, not including sub-set"/>
    <m/>
    <m/>
    <m/>
    <m/>
    <m/>
    <m/>
  </r>
  <r>
    <x v="27"/>
    <s v="United Nations High Commissioner for Refugees"/>
    <x v="2"/>
    <x v="2"/>
    <s v="UKR-15/P-HR-RL/78196/R/120"/>
    <s v="Support to the “UN Strategic Response plan 2015 – Ukraine” to provide humanitarian assistance and protection to affected people"/>
    <x v="2"/>
    <n v="276"/>
    <n v="0"/>
    <x v="25"/>
    <s v=""/>
    <s v="USD"/>
    <x v="15"/>
    <s v="Protection"/>
    <x v="3"/>
    <x v="1"/>
    <x v="3"/>
    <s v="Private (individuals &amp; organisations)"/>
    <s v="Private (individuals &amp; organisations)"/>
    <x v="4"/>
    <x v="3"/>
    <s v="UNHCR"/>
    <s v="Eastern Europe"/>
    <s v="Ukraine"/>
    <s v="Complex Emergency"/>
    <s v="Cash"/>
    <n v="225575"/>
    <m/>
    <s v="Agency"/>
    <d v="2015-03-02T18:06:00"/>
    <d v="2015-03-02T18:06:00"/>
    <n v="2015"/>
    <s v="Ukraine"/>
    <s v="Appeal projects, not including sub-set"/>
    <n v="0"/>
    <d v="2015-01-01T00:00:00"/>
    <d v="2014-12-31T00:00:00"/>
    <s v="NOT SPECIFIED"/>
    <s v="NOT SPECIFIED"/>
    <m/>
  </r>
  <r>
    <x v="27"/>
    <s v="United Nations High Commissioner for Refugees"/>
    <x v="1"/>
    <x v="1"/>
    <s v="UKR-14/P-HR-RL/75069/120"/>
    <s v="Shelter and Protection (UNHCR) "/>
    <x v="1"/>
    <n v="1000"/>
    <n v="0"/>
    <x v="79"/>
    <s v=""/>
    <s v="USD"/>
    <x v="9"/>
    <s v="Protection"/>
    <x v="3"/>
    <x v="1"/>
    <x v="3"/>
    <s v="Private (individuals &amp; organisations)"/>
    <s v="Private (individuals &amp; organisations)"/>
    <x v="4"/>
    <x v="3"/>
    <s v="UNHCR"/>
    <s v="Central Europe"/>
    <s v="Ukraine"/>
    <s v="Complex Emergency"/>
    <s v="Cash"/>
    <n v="219288"/>
    <m/>
    <s v="Agency"/>
    <d v="2014-12-11T17:05:00"/>
    <d v="2014-10-14T15:16:00"/>
    <n v="2014"/>
    <s v="Ukraine"/>
    <s v="Appeal projects, not including sub-set"/>
    <n v="11334510"/>
    <d v="2014-08-15T00:00:00"/>
    <d v="2014-12-31T00:00:00"/>
    <m/>
    <s v="NOT SPECIFIED"/>
    <m/>
  </r>
  <r>
    <x v="27"/>
    <s v="United Nations High Commissioner for Refugees"/>
    <x v="1"/>
    <x v="1"/>
    <s v="UKR-14/P-HR-RL/75069/120"/>
    <s v="Shelter and Protection (UNHCR) "/>
    <x v="1"/>
    <n v="329381"/>
    <n v="0"/>
    <x v="79"/>
    <s v=""/>
    <s v="USD"/>
    <x v="12"/>
    <s v="Protection"/>
    <x v="3"/>
    <x v="1"/>
    <x v="3"/>
    <s v="Private (individuals &amp; organisations)"/>
    <s v="Private (individuals &amp; organisations)"/>
    <x v="4"/>
    <x v="3"/>
    <s v="UNHCR"/>
    <s v="Central Europe"/>
    <s v="Ukraine"/>
    <s v="Complex Emergency"/>
    <s v="Cash"/>
    <n v="219775"/>
    <m/>
    <s v="Agency"/>
    <d v="2014-12-11T17:05:00"/>
    <d v="2014-10-27T11:41:00"/>
    <n v="2014"/>
    <s v="Ukraine"/>
    <s v="Appeal projects, not including sub-set"/>
    <n v="11334510"/>
    <d v="2014-08-15T00:00:00"/>
    <d v="2014-12-31T00:00:00"/>
    <m/>
    <s v="NOT SPECIFIED"/>
    <m/>
  </r>
  <r>
    <x v="28"/>
    <s v="World Food Programme"/>
    <x v="1"/>
    <x v="0"/>
    <m/>
    <m/>
    <x v="1"/>
    <n v="5000000"/>
    <n v="0"/>
    <x v="114"/>
    <s v=""/>
    <s v="USD"/>
    <x v="17"/>
    <m/>
    <x v="6"/>
    <x v="1"/>
    <x v="3"/>
    <s v="Russian Federation"/>
    <s v="Russian Federation"/>
    <x v="13"/>
    <x v="3"/>
    <s v="WFP"/>
    <s v="Central Europe"/>
    <s v="Ukraine"/>
    <s v="Complex Emergency"/>
    <s v="Cash"/>
    <n v="223743"/>
    <m/>
    <s v="Donor and Agency"/>
    <d v="2015-01-20T18:27:00"/>
    <d v="2015-01-20T11:14:00"/>
    <m/>
    <m/>
    <s v="Appeal projects, not including sub-set"/>
    <m/>
    <m/>
    <m/>
    <m/>
    <m/>
    <m/>
  </r>
  <r>
    <x v="29"/>
    <s v="Save the Children "/>
    <x v="1"/>
    <x v="0"/>
    <m/>
    <m/>
    <x v="1"/>
    <n v="951345"/>
    <n v="0"/>
    <x v="115"/>
    <n v="7000000"/>
    <s v="SEK"/>
    <x v="35"/>
    <m/>
    <x v="3"/>
    <x v="1"/>
    <x v="1"/>
    <s v="Sweden"/>
    <s v="Sweden"/>
    <x v="7"/>
    <x v="4"/>
    <s v="SC "/>
    <s v="Central Europe"/>
    <s v="Ukraine"/>
    <s v="Complex Emergency"/>
    <s v="Cash"/>
    <n v="222737"/>
    <m/>
    <s v="Donor"/>
    <d v="2014-12-16T12:55:00"/>
    <d v="2014-12-16T12:55:00"/>
    <m/>
    <m/>
    <s v="Appeal projects, not including sub-set"/>
    <m/>
    <m/>
    <m/>
    <m/>
    <m/>
    <m/>
  </r>
  <r>
    <x v="29"/>
    <s v="Swedish Civil Contingencies Agency (MSB)"/>
    <x v="2"/>
    <x v="0"/>
    <m/>
    <m/>
    <x v="2"/>
    <n v="44575"/>
    <n v="0"/>
    <x v="116"/>
    <n v="350000"/>
    <s v="SEK"/>
    <x v="73"/>
    <m/>
    <x v="8"/>
    <x v="1"/>
    <x v="1"/>
    <s v="Sweden"/>
    <s v="Sweden"/>
    <x v="35"/>
    <x v="2"/>
    <s v="MSB"/>
    <s v="Eastern Europe"/>
    <s v="Ukraine"/>
    <s v="Complex Emergency"/>
    <s v="Cash"/>
    <n v="224100"/>
    <m/>
    <s v="Donor"/>
    <d v="2015-01-27T17:57:00"/>
    <d v="2015-01-27T17:57:00"/>
    <m/>
    <m/>
    <s v="Appeal projects, not including sub-set"/>
    <m/>
    <m/>
    <m/>
    <m/>
    <m/>
    <m/>
  </r>
  <r>
    <x v="29"/>
    <s v="Swedish Civil Contingencies Agency (MSB)"/>
    <x v="1"/>
    <x v="0"/>
    <m/>
    <m/>
    <x v="1"/>
    <n v="59957"/>
    <n v="0"/>
    <x v="117"/>
    <n v="418500"/>
    <s v="SEK"/>
    <x v="74"/>
    <m/>
    <x v="8"/>
    <x v="1"/>
    <x v="1"/>
    <s v="Sweden"/>
    <s v="Sweden"/>
    <x v="35"/>
    <x v="2"/>
    <s v="MSB"/>
    <s v="Central Europe"/>
    <s v="Ukraine"/>
    <s v="Complex Emergency"/>
    <s v="Cash"/>
    <n v="218087"/>
    <m/>
    <s v="Donor"/>
    <d v="2014-10-09T15:24:00"/>
    <d v="2014-09-18T11:32:00"/>
    <m/>
    <m/>
    <s v="Appeal projects, not including sub-set"/>
    <m/>
    <m/>
    <m/>
    <m/>
    <m/>
    <m/>
  </r>
  <r>
    <x v="29"/>
    <s v="Swedish Civil Contingencies Agency (MSB)"/>
    <x v="1"/>
    <x v="0"/>
    <m/>
    <m/>
    <x v="1"/>
    <n v="93970"/>
    <n v="0"/>
    <x v="118"/>
    <n v="695000"/>
    <s v="SEK"/>
    <x v="75"/>
    <m/>
    <x v="8"/>
    <x v="1"/>
    <x v="1"/>
    <s v="Sweden"/>
    <s v="Sweden"/>
    <x v="35"/>
    <x v="2"/>
    <s v="MSB"/>
    <s v="Central Europe"/>
    <s v="Ukraine"/>
    <s v="Complex Emergency"/>
    <s v="Cash"/>
    <n v="223781"/>
    <m/>
    <s v="Donor"/>
    <d v="2015-01-20T15:52:00"/>
    <d v="2015-01-20T15:52:00"/>
    <m/>
    <m/>
    <s v="Appeal projects, not including sub-set"/>
    <m/>
    <m/>
    <m/>
    <m/>
    <m/>
    <m/>
  </r>
  <r>
    <x v="29"/>
    <s v="Swedish Civil Contingencies Agency (MSB)"/>
    <x v="1"/>
    <x v="0"/>
    <m/>
    <m/>
    <x v="1"/>
    <n v="73241"/>
    <n v="0"/>
    <x v="119"/>
    <n v="505000"/>
    <s v="SEK"/>
    <x v="76"/>
    <m/>
    <x v="8"/>
    <x v="1"/>
    <x v="1"/>
    <s v="Sweden"/>
    <s v="Sweden"/>
    <x v="35"/>
    <x v="2"/>
    <s v="MSB"/>
    <s v="Central Europe"/>
    <s v="Ukraine"/>
    <s v="Complex Emergency"/>
    <s v="Cash"/>
    <n v="218091"/>
    <m/>
    <s v="Donor"/>
    <d v="2014-09-18T11:40:00"/>
    <d v="2014-09-18T11:40:00"/>
    <m/>
    <m/>
    <s v="Appeal projects, not including sub-set"/>
    <m/>
    <m/>
    <m/>
    <m/>
    <m/>
    <m/>
  </r>
  <r>
    <x v="29"/>
    <s v="United Nations Children's Fund"/>
    <x v="1"/>
    <x v="1"/>
    <s v="UKR-14/SNYS/75078/124"/>
    <s v="WASH - Education Sectors - Child Protection  (UNICEF)"/>
    <x v="1"/>
    <n v="1381025"/>
    <n v="0"/>
    <x v="120"/>
    <n v="10000000"/>
    <s v="SEK"/>
    <x v="29"/>
    <s v="Sector Not Yet Specified"/>
    <x v="1"/>
    <x v="1"/>
    <x v="1"/>
    <s v="Sweden"/>
    <s v="Sweden"/>
    <x v="11"/>
    <x v="3"/>
    <s v="UNICEF"/>
    <s v="Central Europe"/>
    <s v="Ukraine"/>
    <s v="Complex Emergency"/>
    <s v="Cash"/>
    <n v="222498"/>
    <m/>
    <s v="Donor"/>
    <d v="2014-12-12T12:05:00"/>
    <d v="2014-12-12T12:05:00"/>
    <n v="2014"/>
    <s v="Ukraine"/>
    <s v="Appeal projects, not including sub-set"/>
    <n v="2980700"/>
    <d v="2014-08-15T00:00:00"/>
    <d v="2014-12-31T00:00:00"/>
    <m/>
    <s v="NOT SPECIFIED"/>
    <m/>
  </r>
  <r>
    <x v="29"/>
    <s v="United Nations High Commissioner for Refugees"/>
    <x v="1"/>
    <x v="1"/>
    <s v="UKR-14/P-HR-RL/75069/120"/>
    <s v="Shelter and Protection (UNHCR) "/>
    <x v="1"/>
    <n v="2038597"/>
    <n v="0"/>
    <x v="121"/>
    <n v="15000000"/>
    <s v="SEK"/>
    <x v="77"/>
    <s v="Protection"/>
    <x v="3"/>
    <x v="1"/>
    <x v="1"/>
    <s v="Sweden"/>
    <s v="Sweden"/>
    <x v="4"/>
    <x v="3"/>
    <s v="UNHCR"/>
    <s v="Central Europe"/>
    <s v="Ukraine"/>
    <s v="Complex Emergency"/>
    <s v="Cash"/>
    <n v="222496"/>
    <m/>
    <s v="Donor"/>
    <d v="2015-01-20T18:39:00"/>
    <d v="2014-12-12T12:00:00"/>
    <n v="2014"/>
    <s v="Ukraine"/>
    <s v="Appeal projects, not including sub-set"/>
    <n v="11334510"/>
    <d v="2014-08-15T00:00:00"/>
    <d v="2014-12-31T00:00:00"/>
    <m/>
    <s v="NOT SPECIFIED"/>
    <m/>
  </r>
  <r>
    <x v="30"/>
    <s v="Bär + Leu"/>
    <x v="3"/>
    <x v="0"/>
    <m/>
    <m/>
    <x v="3"/>
    <n v="148280"/>
    <n v="0"/>
    <x v="122"/>
    <n v="137900"/>
    <s v="CHF"/>
    <x v="78"/>
    <m/>
    <x v="6"/>
    <x v="1"/>
    <x v="1"/>
    <s v="Switzerland"/>
    <s v="Switzerland"/>
    <x v="36"/>
    <x v="5"/>
    <s v="Bär + Leu"/>
    <s v="Eastern Europe"/>
    <s v="Ukraine"/>
    <s v="Miscellaneous"/>
    <s v="Cash"/>
    <n v="166717"/>
    <m/>
    <s v="Donor"/>
    <d v="2011-04-11T11:18:00"/>
    <d v="2011-04-11T11:18:00"/>
    <m/>
    <m/>
    <s v="Appeal projects, not including sub-set"/>
    <m/>
    <m/>
    <m/>
    <m/>
    <m/>
    <m/>
  </r>
  <r>
    <x v="30"/>
    <s v="International Committee of the Red Cross"/>
    <x v="1"/>
    <x v="0"/>
    <m/>
    <m/>
    <x v="1"/>
    <n v="558659"/>
    <n v="0"/>
    <x v="123"/>
    <n v="500000"/>
    <s v="CHF"/>
    <x v="79"/>
    <m/>
    <x v="1"/>
    <x v="1"/>
    <x v="1"/>
    <s v="Switzerland"/>
    <s v="Switzerland"/>
    <x v="1"/>
    <x v="1"/>
    <s v="ICRC"/>
    <s v="Central Europe"/>
    <s v="Ukraine"/>
    <s v="Complex Emergency"/>
    <s v="Cash"/>
    <n v="217163"/>
    <m/>
    <s v="Donor"/>
    <d v="2014-08-25T17:30:00"/>
    <d v="2014-08-25T17:30:00"/>
    <m/>
    <m/>
    <s v="Appeal projects, not including sub-set"/>
    <m/>
    <m/>
    <m/>
    <m/>
    <m/>
    <m/>
  </r>
  <r>
    <x v="30"/>
    <s v="United Nations High Commissioner for Refugees"/>
    <x v="1"/>
    <x v="1"/>
    <s v="UKR-14/P-HR-RL/75069/120"/>
    <s v="Shelter and Protection (UNHCR) "/>
    <x v="1"/>
    <n v="952986"/>
    <n v="0"/>
    <x v="124"/>
    <s v=""/>
    <s v="USD"/>
    <x v="12"/>
    <s v="Protection"/>
    <x v="3"/>
    <x v="1"/>
    <x v="3"/>
    <s v="Switzerland"/>
    <s v="Switzerland"/>
    <x v="4"/>
    <x v="3"/>
    <s v="UNHCR"/>
    <s v="Central Europe"/>
    <s v="Ukraine"/>
    <s v="Complex Emergency"/>
    <s v="Cash"/>
    <n v="219773"/>
    <m/>
    <s v="Agency"/>
    <d v="2014-12-11T17:06:00"/>
    <d v="2014-10-27T11:35:00"/>
    <n v="2014"/>
    <s v="Ukraine"/>
    <s v="Appeal projects, not including sub-set"/>
    <n v="11334510"/>
    <d v="2014-08-15T00:00:00"/>
    <d v="2014-12-31T00:00:00"/>
    <m/>
    <s v="NOT SPECIFIED"/>
    <m/>
  </r>
  <r>
    <x v="30"/>
    <s v="Verein Bär und Leu"/>
    <x v="4"/>
    <x v="0"/>
    <m/>
    <m/>
    <x v="4"/>
    <n v="147407"/>
    <n v="0"/>
    <x v="125"/>
    <n v="139300"/>
    <s v="CHF"/>
    <x v="80"/>
    <m/>
    <x v="6"/>
    <x v="1"/>
    <x v="1"/>
    <s v="Switzerland"/>
    <s v="Switzerland"/>
    <x v="37"/>
    <x v="4"/>
    <s v="Verein Bär und Leu"/>
    <s v="Eastern Europe"/>
    <s v="Ukraine"/>
    <s v="Miscellaneous"/>
    <s v="Cash"/>
    <n v="177968"/>
    <m/>
    <s v="Donor"/>
    <d v="2012-02-13T14:40:00"/>
    <d v="2012-02-13T14:30:00"/>
    <m/>
    <m/>
    <s v="Appeal projects, not including sub-set"/>
    <m/>
    <m/>
    <m/>
    <m/>
    <m/>
    <m/>
  </r>
  <r>
    <x v="30"/>
    <s v="Verein Bär und Leu"/>
    <x v="5"/>
    <x v="0"/>
    <m/>
    <m/>
    <x v="5"/>
    <n v="238840"/>
    <n v="0"/>
    <x v="125"/>
    <n v="218300"/>
    <s v="CHF"/>
    <x v="81"/>
    <m/>
    <x v="6"/>
    <x v="1"/>
    <x v="1"/>
    <s v="Switzerland"/>
    <s v="Switzerland"/>
    <x v="37"/>
    <x v="4"/>
    <s v="Verein Bär und Leu"/>
    <s v="Eastern Europe"/>
    <s v="Ukraine"/>
    <s v="Miscellaneous"/>
    <s v="Cash"/>
    <n v="196337"/>
    <m/>
    <s v="Donor"/>
    <d v="2013-04-26T17:26:00"/>
    <d v="2013-04-26T17:26:00"/>
    <m/>
    <m/>
    <s v="Appeal projects, not including sub-set"/>
    <m/>
    <m/>
    <m/>
    <m/>
    <m/>
    <m/>
  </r>
  <r>
    <x v="30"/>
    <s v="Verein Bär und Leu"/>
    <x v="1"/>
    <x v="0"/>
    <m/>
    <m/>
    <x v="1"/>
    <n v="234505"/>
    <n v="0"/>
    <x v="126"/>
    <n v="213400"/>
    <s v="CHF"/>
    <x v="82"/>
    <m/>
    <x v="6"/>
    <x v="1"/>
    <x v="1"/>
    <s v="Switzerland"/>
    <s v="Switzerland"/>
    <x v="37"/>
    <x v="4"/>
    <s v="Verein Bär und Leu"/>
    <s v="Central Europe"/>
    <s v="Ukraine"/>
    <s v="Complex Emergency"/>
    <s v="Cash"/>
    <n v="222580"/>
    <m/>
    <s v="Donor"/>
    <d v="2014-12-15T10:56:00"/>
    <d v="2014-12-15T10:56:00"/>
    <m/>
    <m/>
    <s v="Appeal projects, not including sub-set"/>
    <m/>
    <m/>
    <m/>
    <m/>
    <m/>
    <m/>
  </r>
  <r>
    <x v="30"/>
    <s v="World Food Programme"/>
    <x v="1"/>
    <x v="1"/>
    <s v="UKR-14/F/75088/561"/>
    <s v="Food Sector"/>
    <x v="1"/>
    <n v="1040583"/>
    <n v="0"/>
    <x v="127"/>
    <n v="1000000"/>
    <s v="CHF"/>
    <x v="25"/>
    <s v="Food Security and Nutrition"/>
    <x v="6"/>
    <x v="1"/>
    <x v="1"/>
    <s v="Switzerland"/>
    <s v="Switzerland"/>
    <x v="13"/>
    <x v="3"/>
    <s v="WFP"/>
    <s v="Central Europe"/>
    <s v="Ukraine"/>
    <s v="Complex Emergency"/>
    <s v="Cash"/>
    <n v="224316"/>
    <m/>
    <s v="Donor"/>
    <d v="2015-01-30T17:19:00"/>
    <d v="2015-01-30T17:19:00"/>
    <n v="2014"/>
    <s v="Ukraine"/>
    <s v="Appeal projects, not including sub-set"/>
    <n v="5500000"/>
    <d v="2014-08-15T00:00:00"/>
    <d v="2014-12-31T00:00:00"/>
    <m/>
    <s v="NOT SPECIFIED"/>
    <m/>
  </r>
  <r>
    <x v="31"/>
    <s v="Danish Refugee Council"/>
    <x v="2"/>
    <x v="2"/>
    <s v="UKR-15/P-HR-RL/78195/R/5181"/>
    <s v="Humanitarian assistance and protection of the most vulnerable in the conflict zones in East Ukraine"/>
    <x v="2"/>
    <n v="0"/>
    <n v="1510574"/>
    <x v="128"/>
    <n v="1000000"/>
    <s v="GBP"/>
    <x v="83"/>
    <s v="Protection"/>
    <x v="3"/>
    <x v="1"/>
    <x v="2"/>
    <s v="United Kingdom "/>
    <s v="United Kingdom"/>
    <x v="18"/>
    <x v="4"/>
    <s v="DRC"/>
    <s v="Eastern Europe"/>
    <s v="Ukraine"/>
    <s v="Complex Emergency"/>
    <s v="Cash"/>
    <n v="225157"/>
    <m/>
    <s v="Donor"/>
    <d v="2015-02-24T11:14:00"/>
    <d v="2015-02-24T11:14:00"/>
    <n v="2015"/>
    <s v="Ukraine"/>
    <s v="Appeal projects, not including sub-set"/>
    <n v="0"/>
    <d v="2015-01-01T00:00:00"/>
    <d v="2014-12-31T00:00:00"/>
    <s v="NOT SPECIFIED"/>
    <s v="NOT SPECIFIED"/>
    <m/>
  </r>
  <r>
    <x v="31"/>
    <s v="International Committee of the Red Cross"/>
    <x v="2"/>
    <x v="0"/>
    <m/>
    <m/>
    <x v="2"/>
    <n v="0"/>
    <n v="3021148"/>
    <x v="129"/>
    <n v="2000000"/>
    <s v="GBP"/>
    <x v="83"/>
    <m/>
    <x v="1"/>
    <x v="1"/>
    <x v="2"/>
    <s v="United Kingdom "/>
    <s v="United Kingdom"/>
    <x v="1"/>
    <x v="1"/>
    <s v="ICRC"/>
    <s v="Eastern Europe"/>
    <s v="Ukraine"/>
    <s v="Complex Emergency"/>
    <s v="Cash"/>
    <n v="225151"/>
    <m/>
    <s v="Donor"/>
    <d v="2015-02-24T10:57:00"/>
    <d v="2015-02-24T10:57:00"/>
    <m/>
    <m/>
    <s v="Appeal projects, not including sub-set"/>
    <m/>
    <m/>
    <m/>
    <m/>
    <m/>
    <m/>
  </r>
  <r>
    <x v="31"/>
    <s v="International Committee of the Red Cross"/>
    <x v="1"/>
    <x v="0"/>
    <m/>
    <m/>
    <x v="1"/>
    <n v="651470"/>
    <n v="0"/>
    <x v="130"/>
    <n v="400000"/>
    <s v="GBP"/>
    <x v="84"/>
    <m/>
    <x v="1"/>
    <x v="1"/>
    <x v="1"/>
    <s v="United Kingdom "/>
    <s v="United Kingdom"/>
    <x v="1"/>
    <x v="1"/>
    <s v="ICRC"/>
    <s v="Central Europe"/>
    <s v="Ukraine"/>
    <s v="Complex Emergency"/>
    <s v="Cash"/>
    <n v="217855"/>
    <m/>
    <s v="Donor"/>
    <d v="2014-09-08T18:02:00"/>
    <d v="2014-09-08T18:02:00"/>
    <m/>
    <m/>
    <s v="Appeal projects, not including sub-set"/>
    <m/>
    <m/>
    <m/>
    <m/>
    <m/>
    <m/>
  </r>
  <r>
    <x v="31"/>
    <s v="UN Agencies and NGOs (details not yet provided)"/>
    <x v="2"/>
    <x v="2"/>
    <s v="UKR-15/SNYS/78456/R/5826"/>
    <s v="to be allocated to specific organisations"/>
    <x v="2"/>
    <n v="0"/>
    <n v="15105740"/>
    <x v="131"/>
    <n v="10000000"/>
    <s v="GBP"/>
    <x v="83"/>
    <s v="Cluster Not Yet Specified"/>
    <x v="1"/>
    <x v="1"/>
    <x v="2"/>
    <s v="United Kingdom "/>
    <s v="United Kingdom"/>
    <x v="38"/>
    <x v="6"/>
    <s v="UN Agencies and NGOs (details not yet provided)"/>
    <s v="Eastern Europe"/>
    <s v="Ukraine"/>
    <s v="Complex Emergency"/>
    <s v="Cash"/>
    <n v="225155"/>
    <m/>
    <s v="Donor"/>
    <d v="2015-02-24T11:11:00"/>
    <d v="2015-02-24T11:11:00"/>
    <n v="2015"/>
    <s v="Ukraine"/>
    <s v="Appeal projects, not including sub-set"/>
    <n v="0"/>
    <d v="2015-01-01T00:00:00"/>
    <d v="2015-12-31T00:00:00"/>
    <s v="NOT SPECIFIED"/>
    <s v="NOT SPECIFIED"/>
    <m/>
  </r>
  <r>
    <x v="31"/>
    <s v="United Nations High Commissioner for Refugees"/>
    <x v="1"/>
    <x v="1"/>
    <s v="UKR-14/P-HR-RL/75069/120"/>
    <s v="Shelter and Protection (UNHCR) "/>
    <x v="1"/>
    <n v="1182432"/>
    <n v="0"/>
    <x v="132"/>
    <n v="700000"/>
    <s v="GBP"/>
    <x v="84"/>
    <s v="Protection"/>
    <x v="3"/>
    <x v="1"/>
    <x v="3"/>
    <s v="United Kingdom "/>
    <s v="United Kingdom"/>
    <x v="4"/>
    <x v="3"/>
    <s v="UNHCR"/>
    <s v="Central Europe"/>
    <s v="Ukraine"/>
    <s v="Complex Emergency"/>
    <s v="Cash"/>
    <n v="217854"/>
    <m/>
    <s v="Donor and Agency"/>
    <d v="2014-12-11T17:02:00"/>
    <d v="2014-09-08T17:59:00"/>
    <n v="2014"/>
    <s v="Ukraine"/>
    <s v="Appeal projects, not including sub-set"/>
    <n v="11334510"/>
    <d v="2014-08-15T00:00:00"/>
    <d v="2014-12-31T00:00:00"/>
    <m/>
    <s v="NOT SPECIFIED"/>
    <m/>
  </r>
  <r>
    <x v="31"/>
    <s v="Various Recipients (details not yet provided)"/>
    <x v="1"/>
    <x v="0"/>
    <m/>
    <m/>
    <x v="1"/>
    <n v="0"/>
    <n v="489516"/>
    <x v="130"/>
    <n v="300000"/>
    <s v="GBP"/>
    <x v="84"/>
    <m/>
    <x v="1"/>
    <x v="1"/>
    <x v="2"/>
    <s v="United Kingdom "/>
    <s v="United Kingdom"/>
    <x v="30"/>
    <x v="6"/>
    <s v="Various Recipients"/>
    <s v="Central Europe"/>
    <s v="Ukraine"/>
    <s v="Complex Emergency"/>
    <s v="Cash"/>
    <n v="217856"/>
    <m/>
    <s v="Donor"/>
    <d v="2014-09-08T18:05:00"/>
    <d v="2014-09-08T18:03:00"/>
    <m/>
    <m/>
    <s v="Appeal projects, not including sub-set"/>
    <m/>
    <m/>
    <m/>
    <m/>
    <m/>
    <m/>
  </r>
  <r>
    <x v="31"/>
    <s v="World Health Organization"/>
    <x v="2"/>
    <x v="2"/>
    <s v="UKR-15/H/78293/R/122"/>
    <s v="Health"/>
    <x v="2"/>
    <n v="0"/>
    <n v="3021148"/>
    <x v="133"/>
    <n v="2000000"/>
    <s v="GBP"/>
    <x v="83"/>
    <s v="Health"/>
    <x v="2"/>
    <x v="1"/>
    <x v="2"/>
    <s v="United Kingdom "/>
    <s v="United Kingdom"/>
    <x v="8"/>
    <x v="3"/>
    <s v="WHO"/>
    <s v="Eastern Europe"/>
    <s v="Ukraine"/>
    <s v="Complex Emergency"/>
    <s v="Cash"/>
    <n v="225156"/>
    <m/>
    <s v="Donor"/>
    <d v="2015-02-24T11:13:00"/>
    <d v="2015-02-24T11:13:00"/>
    <n v="2015"/>
    <s v="Ukraine"/>
    <s v="Appeal projects, not including sub-set"/>
    <n v="0"/>
    <d v="2015-01-01T00:00:00"/>
    <d v="2014-12-31T00:00:00"/>
    <s v="NOT SPECIFIED"/>
    <s v="NOT SPECIFIED"/>
    <m/>
  </r>
  <r>
    <x v="32"/>
    <s v="Adventist Development and Relief Agency "/>
    <x v="1"/>
    <x v="0"/>
    <m/>
    <m/>
    <x v="1"/>
    <n v="1000000"/>
    <n v="0"/>
    <x v="134"/>
    <s v=""/>
    <s v="USD"/>
    <x v="9"/>
    <m/>
    <x v="1"/>
    <x v="1"/>
    <x v="1"/>
    <s v="United States of America"/>
    <s v="United States"/>
    <x v="5"/>
    <x v="4"/>
    <s v="ADRA "/>
    <s v="Central Europe"/>
    <s v="Ukraine"/>
    <s v="Complex Emergency"/>
    <s v="Cash"/>
    <n v="220442"/>
    <m/>
    <s v="Donor"/>
    <d v="2014-11-07T16:50:00"/>
    <d v="2014-11-07T16:50:00"/>
    <m/>
    <m/>
    <s v="Appeal projects, not including sub-set"/>
    <m/>
    <m/>
    <m/>
    <m/>
    <m/>
    <m/>
  </r>
  <r>
    <x v="32"/>
    <s v="Catholic Relief Services"/>
    <x v="1"/>
    <x v="0"/>
    <m/>
    <m/>
    <x v="1"/>
    <n v="1750000"/>
    <n v="0"/>
    <x v="134"/>
    <s v=""/>
    <s v="USD"/>
    <x v="9"/>
    <m/>
    <x v="1"/>
    <x v="1"/>
    <x v="1"/>
    <s v="United States of America"/>
    <s v="United States"/>
    <x v="39"/>
    <x v="4"/>
    <s v="CRS"/>
    <s v="Central Europe"/>
    <s v="Ukraine"/>
    <s v="Complex Emergency"/>
    <s v="Cash"/>
    <n v="220443"/>
    <m/>
    <s v="Donor"/>
    <d v="2014-11-07T16:51:00"/>
    <d v="2014-11-07T16:51:00"/>
    <m/>
    <m/>
    <s v="Appeal projects, not including sub-set"/>
    <m/>
    <m/>
    <m/>
    <m/>
    <m/>
    <m/>
  </r>
  <r>
    <x v="32"/>
    <s v="International Committee of the Red Cross"/>
    <x v="1"/>
    <x v="0"/>
    <m/>
    <m/>
    <x v="1"/>
    <n v="2300000"/>
    <n v="0"/>
    <x v="135"/>
    <s v=""/>
    <s v="USD"/>
    <x v="85"/>
    <m/>
    <x v="1"/>
    <x v="1"/>
    <x v="1"/>
    <s v="United States of America"/>
    <s v="United States"/>
    <x v="1"/>
    <x v="1"/>
    <s v="ICRC"/>
    <s v="Central Europe"/>
    <s v="Ukraine"/>
    <s v="Complex Emergency"/>
    <s v="Cash"/>
    <n v="217060"/>
    <m/>
    <s v="Donor"/>
    <d v="2014-08-21T14:54:00"/>
    <d v="2014-08-21T14:53:00"/>
    <m/>
    <m/>
    <s v="Appeal projects, not including sub-set"/>
    <m/>
    <m/>
    <m/>
    <m/>
    <m/>
    <m/>
  </r>
  <r>
    <x v="32"/>
    <s v="International Organization for Migration"/>
    <x v="1"/>
    <x v="1"/>
    <s v="UKR-14/S-NF/75081/298"/>
    <s v="Shelter Sector (IOM)"/>
    <x v="1"/>
    <n v="405000"/>
    <n v="0"/>
    <x v="136"/>
    <s v=""/>
    <s v="USD"/>
    <x v="35"/>
    <s v="Shelter and NFIs"/>
    <x v="4"/>
    <x v="1"/>
    <x v="3"/>
    <s v="United States of America"/>
    <s v="United States"/>
    <x v="9"/>
    <x v="3"/>
    <s v="IOM"/>
    <s v="Central Europe"/>
    <s v="Ukraine"/>
    <s v="Complex Emergency"/>
    <s v="Cash"/>
    <n v="221577"/>
    <m/>
    <s v="Donor and Agency"/>
    <d v="2015-02-19T11:09:00"/>
    <d v="2014-11-26T11:11:00"/>
    <n v="2014"/>
    <s v="Ukraine"/>
    <s v="Appeal projects, not including sub-set"/>
    <n v="1620000"/>
    <d v="2014-08-15T00:00:00"/>
    <d v="2014-12-31T00:00:00"/>
    <m/>
    <s v="NOT SPECIFIED"/>
    <m/>
  </r>
  <r>
    <x v="32"/>
    <s v="International Relief and Development"/>
    <x v="1"/>
    <x v="0"/>
    <m/>
    <m/>
    <x v="1"/>
    <n v="1750000"/>
    <n v="0"/>
    <x v="134"/>
    <s v=""/>
    <s v="USD"/>
    <x v="9"/>
    <m/>
    <x v="1"/>
    <x v="1"/>
    <x v="1"/>
    <s v="United States of America"/>
    <s v="United States"/>
    <x v="40"/>
    <x v="4"/>
    <s v="IRD"/>
    <s v="Central Europe"/>
    <s v="Ukraine"/>
    <s v="Complex Emergency"/>
    <s v="Cash"/>
    <n v="220444"/>
    <m/>
    <s v="Donor"/>
    <d v="2014-11-07T16:52:00"/>
    <d v="2014-11-07T16:52:00"/>
    <m/>
    <m/>
    <s v="Appeal projects, not including sub-set"/>
    <m/>
    <m/>
    <m/>
    <m/>
    <m/>
    <m/>
  </r>
  <r>
    <x v="32"/>
    <s v="Office for the Coordination of Humanitarian Affairs"/>
    <x v="2"/>
    <x v="2"/>
    <s v="UKR-15/CSS/77813/R/119"/>
    <s v="Coordination and support services"/>
    <x v="2"/>
    <n v="0"/>
    <n v="700000"/>
    <x v="137"/>
    <n v="700000"/>
    <s v="USD"/>
    <x v="86"/>
    <s v="Coordination Support Services"/>
    <x v="8"/>
    <x v="1"/>
    <x v="2"/>
    <s v="United States of America"/>
    <s v="United States"/>
    <x v="6"/>
    <x v="3"/>
    <s v="OCHA"/>
    <s v="Eastern Europe"/>
    <s v="Ukraine"/>
    <s v="Complex Emergency"/>
    <s v="Cash"/>
    <n v="223896"/>
    <m/>
    <s v="Agency"/>
    <d v="2015-01-22T15:09:00"/>
    <d v="2015-01-22T15:09:00"/>
    <n v="2015"/>
    <s v="Ukraine"/>
    <s v="Appeal projects, not including sub-set"/>
    <n v="0"/>
    <d v="2015-01-01T00:00:00"/>
    <d v="2014-12-31T00:00:00"/>
    <s v="NOT SPECIFIED"/>
    <s v="NOT SPECIFIED"/>
    <m/>
  </r>
  <r>
    <x v="32"/>
    <s v="People in Need "/>
    <x v="1"/>
    <x v="0"/>
    <m/>
    <m/>
    <x v="1"/>
    <n v="1750000"/>
    <n v="0"/>
    <x v="134"/>
    <s v=""/>
    <s v="USD"/>
    <x v="9"/>
    <m/>
    <x v="1"/>
    <x v="1"/>
    <x v="1"/>
    <s v="United States of America"/>
    <s v="United States"/>
    <x v="17"/>
    <x v="4"/>
    <s v="PIN"/>
    <s v="Central Europe"/>
    <s v="Ukraine"/>
    <s v="Complex Emergency"/>
    <s v="Cash"/>
    <n v="220445"/>
    <m/>
    <s v="Donor"/>
    <d v="2014-11-07T16:53:00"/>
    <d v="2014-11-07T16:53:00"/>
    <m/>
    <m/>
    <s v="Appeal projects, not including sub-set"/>
    <m/>
    <m/>
    <m/>
    <m/>
    <m/>
    <m/>
  </r>
  <r>
    <x v="32"/>
    <s v="United Nations High Commissioner for Refugees"/>
    <x v="2"/>
    <x v="2"/>
    <s v="UKR-15/P-HR-RL/78196/R/120"/>
    <s v="Support to the “UN Strategic Response plan 2015 – Ukraine” to provide humanitarian assistance and protection to affected people"/>
    <x v="2"/>
    <n v="0"/>
    <n v="10400000"/>
    <x v="138"/>
    <s v=""/>
    <s v="USD"/>
    <x v="40"/>
    <s v="Protection"/>
    <x v="3"/>
    <x v="1"/>
    <x v="2"/>
    <s v="United States of America"/>
    <s v="United States"/>
    <x v="4"/>
    <x v="3"/>
    <s v="UNHCR"/>
    <s v="Eastern Europe"/>
    <s v="Ukraine"/>
    <s v="Complex Emergency"/>
    <s v="Cash"/>
    <n v="224940"/>
    <m/>
    <s v="Donor"/>
    <d v="2015-02-19T10:03:00"/>
    <d v="2015-02-19T10:02:00"/>
    <n v="2015"/>
    <s v="Ukraine"/>
    <s v="Appeal projects, not including sub-set"/>
    <n v="0"/>
    <d v="2015-01-01T00:00:00"/>
    <d v="2014-12-31T00:00:00"/>
    <s v="NOT SPECIFIED"/>
    <s v="NOT SPECIFIED"/>
    <m/>
  </r>
  <r>
    <x v="32"/>
    <s v="United Nations High Commissioner for Refugees"/>
    <x v="1"/>
    <x v="1"/>
    <s v="UKR-14/P-HR-RL/75069/120"/>
    <s v="Shelter and Protection (UNHCR) "/>
    <x v="1"/>
    <n v="1850000"/>
    <n v="0"/>
    <x v="139"/>
    <s v=""/>
    <s v="USD"/>
    <x v="8"/>
    <s v="Protection"/>
    <x v="3"/>
    <x v="1"/>
    <x v="3"/>
    <s v="United States of America"/>
    <s v="United States"/>
    <x v="4"/>
    <x v="3"/>
    <s v="UNHCR"/>
    <s v="Central Europe"/>
    <s v="Ukraine"/>
    <s v="Complex Emergency"/>
    <s v="Cash"/>
    <n v="222437"/>
    <m/>
    <s v="Donor"/>
    <d v="2015-01-20T16:14:00"/>
    <d v="2014-12-11T17:19:00"/>
    <n v="2014"/>
    <s v="Ukraine"/>
    <s v="Appeal projects, not including sub-set"/>
    <n v="11334510"/>
    <d v="2014-08-15T00:00:00"/>
    <d v="2014-12-31T00:00:00"/>
    <m/>
    <s v="NOT SPECIFIED"/>
    <m/>
  </r>
  <r>
    <x v="32"/>
    <s v="United Nations High Commissioner for Refugees"/>
    <x v="1"/>
    <x v="1"/>
    <s v="UKR-14/P-HR-RL/75069/120"/>
    <s v="Shelter and Protection (UNHCR) "/>
    <x v="1"/>
    <n v="2850000"/>
    <n v="0"/>
    <x v="140"/>
    <s v=""/>
    <s v="USD"/>
    <x v="87"/>
    <s v="Protection"/>
    <x v="3"/>
    <x v="1"/>
    <x v="3"/>
    <s v="United States of America"/>
    <s v="United States"/>
    <x v="4"/>
    <x v="3"/>
    <s v="UNHCR"/>
    <s v="Central Europe"/>
    <s v="Ukraine"/>
    <s v="Complex Emergency"/>
    <s v="Cash"/>
    <n v="217061"/>
    <m/>
    <s v="Donor and Agency"/>
    <d v="2014-12-11T17:06:00"/>
    <d v="2014-08-21T14:56:00"/>
    <n v="2014"/>
    <s v="Ukraine"/>
    <s v="Appeal projects, not including sub-set"/>
    <n v="11334510"/>
    <d v="2014-08-15T00:00:00"/>
    <d v="2014-12-31T00:00:00"/>
    <m/>
    <s v="NOT SPECIFIED"/>
    <m/>
  </r>
  <r>
    <x v="32"/>
    <s v="United Nations Population Fund"/>
    <x v="1"/>
    <x v="1"/>
    <s v="UKR-14/ER/75085/1171"/>
    <s v="Early Recovery and livelihoods (UNFPA)"/>
    <x v="1"/>
    <n v="120000"/>
    <n v="0"/>
    <x v="141"/>
    <s v=""/>
    <s v="USD"/>
    <x v="88"/>
    <s v="Early Recovery and Livelihoods"/>
    <x v="5"/>
    <x v="1"/>
    <x v="3"/>
    <s v="United States of America"/>
    <s v="United States"/>
    <x v="12"/>
    <x v="3"/>
    <s v="UNFPA"/>
    <s v="Central Europe"/>
    <s v="Ukraine"/>
    <s v="Complex Emergency"/>
    <s v="Cash"/>
    <n v="220702"/>
    <m/>
    <s v="Donor and Agency"/>
    <d v="2015-01-20T16:16:00"/>
    <d v="2014-11-13T11:51:00"/>
    <n v="2014"/>
    <s v="Ukraine"/>
    <s v="Appeal projects, not including sub-set"/>
    <n v="466500"/>
    <d v="2014-08-15T00:00:00"/>
    <d v="2014-12-31T00:00:00"/>
    <m/>
    <s v="NOT SPECIFIED"/>
    <m/>
  </r>
  <r>
    <x v="32"/>
    <s v="Various Recipients (details not yet provided)"/>
    <x v="1"/>
    <x v="0"/>
    <m/>
    <m/>
    <x v="1"/>
    <n v="129300"/>
    <n v="0"/>
    <x v="142"/>
    <s v=""/>
    <s v="USD"/>
    <x v="35"/>
    <m/>
    <x v="8"/>
    <x v="1"/>
    <x v="1"/>
    <s v="United States of America"/>
    <s v="United States"/>
    <x v="30"/>
    <x v="6"/>
    <s v="Various Recipients"/>
    <s v="Central Europe"/>
    <s v="Ukraine"/>
    <s v="Complex Emergency"/>
    <s v="Cash"/>
    <n v="221576"/>
    <m/>
    <s v="Donor"/>
    <d v="2014-11-26T11:10:00"/>
    <d v="2014-11-26T11:10:00"/>
    <m/>
    <m/>
    <s v="Appeal projects, not including sub-set"/>
    <m/>
    <m/>
    <m/>
    <m/>
    <m/>
    <m/>
  </r>
  <r>
    <x v="32"/>
    <s v="Various Recipients (details not yet provided)"/>
    <x v="1"/>
    <x v="0"/>
    <m/>
    <m/>
    <x v="1"/>
    <n v="38586"/>
    <n v="0"/>
    <x v="142"/>
    <s v=""/>
    <s v="USD"/>
    <x v="35"/>
    <m/>
    <x v="8"/>
    <x v="1"/>
    <x v="1"/>
    <s v="United States of America"/>
    <s v="United States"/>
    <x v="30"/>
    <x v="6"/>
    <s v="Various Recipients"/>
    <s v="Central Europe"/>
    <s v="Ukraine"/>
    <s v="Complex Emergency"/>
    <s v="Cash"/>
    <n v="221575"/>
    <m/>
    <s v="Donor"/>
    <d v="2015-02-19T09:59:00"/>
    <d v="2014-11-26T11:10:00"/>
    <m/>
    <m/>
    <s v="Appeal projects, not including sub-set"/>
    <m/>
    <m/>
    <m/>
    <m/>
    <m/>
    <m/>
  </r>
  <r>
    <x v="32"/>
    <s v="World Food Programme"/>
    <x v="1"/>
    <x v="1"/>
    <s v="UKR-14/F/75088/561"/>
    <s v="Food Sector"/>
    <x v="1"/>
    <n v="3000000"/>
    <n v="0"/>
    <x v="143"/>
    <s v=""/>
    <s v="USD"/>
    <x v="35"/>
    <s v="Food Security and Nutrition"/>
    <x v="6"/>
    <x v="1"/>
    <x v="1"/>
    <s v="United States of America"/>
    <s v="United States"/>
    <x v="13"/>
    <x v="3"/>
    <s v="WFP"/>
    <s v="Central Europe"/>
    <s v="Ukraine"/>
    <s v="Complex Emergency"/>
    <s v="Cash"/>
    <n v="221578"/>
    <m/>
    <s v="Donor"/>
    <d v="2014-12-11T17:20:00"/>
    <d v="2014-11-26T11:12:00"/>
    <n v="2014"/>
    <s v="Ukraine"/>
    <s v="Appeal projects, not including sub-set"/>
    <n v="5500000"/>
    <d v="2014-08-15T00:00:00"/>
    <d v="2014-12-31T00:00:00"/>
    <m/>
    <s v="NOT SPECIFIE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A4:B12" firstHeaderRow="2" firstDataRow="2" firstDataCol="1" rowPageCount="1" colPageCount="1"/>
  <pivotFields count="40">
    <pivotField compact="0" outline="0" subtotalTop="0" multipleItemSelectionAllowed="1" showAll="0" includeNewItemsInFilter="1">
      <items count="34">
        <item h="1" x="1"/>
        <item h="1" x="2"/>
        <item h="1" x="3"/>
        <item h="1" x="4"/>
        <item h="1" x="5"/>
        <item x="6"/>
        <item h="1" x="7"/>
        <item h="1" x="8"/>
        <item h="1" x="9"/>
        <item h="1" x="10"/>
        <item h="1" x="11"/>
        <item h="1" x="12"/>
        <item h="1" x="13"/>
        <item h="1" x="14"/>
        <item h="1" x="15"/>
        <item h="1" x="16"/>
        <item h="1" x="17"/>
        <item h="1" x="18"/>
        <item h="1" x="19"/>
        <item x="20"/>
        <item x="21"/>
        <item h="1" x="22"/>
        <item h="1" x="23"/>
        <item h="1" x="24"/>
        <item h="1" x="25"/>
        <item h="1" x="26"/>
        <item h="1" x="27"/>
        <item h="1" x="28"/>
        <item h="1" x="29"/>
        <item h="1" x="30"/>
        <item h="1" x="0"/>
        <item h="1" x="31"/>
        <item h="1" x="32"/>
        <item t="default"/>
      </items>
    </pivotField>
    <pivotField compact="0" outline="0" subtotalTop="0" showAll="0" includeNewItemsInFilter="1"/>
    <pivotField axis="axisPage" compact="0" outline="0" subtotalTop="0" multipleItemSelectionAllowed="1" showAll="0" includeNewItemsInFilter="1">
      <items count="7">
        <item h="1" x="3"/>
        <item h="1" x="4"/>
        <item h="1" x="5"/>
        <item x="2"/>
        <item x="1"/>
        <item h="1" x="0"/>
        <item t="default"/>
      </items>
    </pivotField>
    <pivotField compact="0" outline="0" subtotalTop="0" showAll="0" includeNewItemsInFilter="1">
      <items count="4">
        <item x="2"/>
        <item x="1"/>
        <item x="0"/>
        <item t="default"/>
      </items>
    </pivotField>
    <pivotField compact="0" outline="0" subtotalTop="0" showAll="0" includeNewItemsInFilter="1"/>
    <pivotField compact="0" outline="0" subtotalTop="0" showAll="0" includeNewItemsInFilter="1"/>
    <pivotField compact="0" outline="0" subtotalTop="0" showAll="0" includeNewItemsInFilter="1">
      <items count="7">
        <item x="3"/>
        <item x="4"/>
        <item x="5"/>
        <item x="1"/>
        <item x="2"/>
        <item x="0"/>
        <item t="default"/>
      </items>
    </pivotField>
    <pivotField dataField="1" compact="0" numFmtId="3" outline="0" subtotalTop="0" showAll="0" includeNewItemsInFilter="1"/>
    <pivotField compact="0" numFmtId="3" outline="0" subtotalTop="0" showAll="0" includeNewItemsInFilter="1"/>
    <pivotField compact="0" outline="0" subtotalTop="0" showAll="0" includeNewItemsInFilter="1">
      <items count="145">
        <item x="52"/>
        <item x="5"/>
        <item x="141"/>
        <item x="106"/>
        <item x="102"/>
        <item x="59"/>
        <item x="61"/>
        <item x="104"/>
        <item x="103"/>
        <item x="73"/>
        <item x="80"/>
        <item x="28"/>
        <item x="29"/>
        <item x="135"/>
        <item x="32"/>
        <item x="31"/>
        <item x="30"/>
        <item x="95"/>
        <item x="140"/>
        <item x="137"/>
        <item x="110"/>
        <item x="108"/>
        <item x="49"/>
        <item x="14"/>
        <item x="93"/>
        <item x="43"/>
        <item x="48"/>
        <item x="143"/>
        <item x="75"/>
        <item x="78"/>
        <item x="76"/>
        <item x="129"/>
        <item x="131"/>
        <item x="62"/>
        <item x="121"/>
        <item x="65"/>
        <item x="45"/>
        <item x="125"/>
        <item x="126"/>
        <item x="122"/>
        <item x="127"/>
        <item x="15"/>
        <item x="50"/>
        <item x="8"/>
        <item x="79"/>
        <item x="1"/>
        <item x="128"/>
        <item x="23"/>
        <item x="42"/>
        <item x="130"/>
        <item x="56"/>
        <item x="33"/>
        <item x="44"/>
        <item x="40"/>
        <item x="7"/>
        <item x="123"/>
        <item x="51"/>
        <item x="133"/>
        <item x="111"/>
        <item x="46"/>
        <item x="92"/>
        <item x="132"/>
        <item x="87"/>
        <item x="86"/>
        <item x="85"/>
        <item x="34"/>
        <item x="84"/>
        <item x="82"/>
        <item x="83"/>
        <item x="26"/>
        <item x="27"/>
        <item x="88"/>
        <item x="107"/>
        <item x="38"/>
        <item x="97"/>
        <item x="17"/>
        <item x="136"/>
        <item x="134"/>
        <item x="16"/>
        <item x="13"/>
        <item x="74"/>
        <item x="72"/>
        <item x="60"/>
        <item x="11"/>
        <item x="10"/>
        <item x="142"/>
        <item x="68"/>
        <item x="69"/>
        <item x="67"/>
        <item x="66"/>
        <item x="120"/>
        <item x="9"/>
        <item x="47"/>
        <item x="114"/>
        <item x="6"/>
        <item x="71"/>
        <item x="96"/>
        <item x="63"/>
        <item x="117"/>
        <item x="116"/>
        <item x="119"/>
        <item x="118"/>
        <item x="54"/>
        <item x="22"/>
        <item x="124"/>
        <item x="2"/>
        <item x="41"/>
        <item x="37"/>
        <item x="55"/>
        <item x="113"/>
        <item x="105"/>
        <item x="112"/>
        <item x="57"/>
        <item x="77"/>
        <item x="115"/>
        <item x="24"/>
        <item x="64"/>
        <item x="25"/>
        <item x="138"/>
        <item x="109"/>
        <item x="94"/>
        <item x="70"/>
        <item x="58"/>
        <item x="35"/>
        <item x="36"/>
        <item x="81"/>
        <item x="3"/>
        <item x="4"/>
        <item x="100"/>
        <item x="99"/>
        <item x="98"/>
        <item x="90"/>
        <item x="91"/>
        <item x="89"/>
        <item x="139"/>
        <item x="19"/>
        <item x="21"/>
        <item x="18"/>
        <item x="20"/>
        <item x="53"/>
        <item x="12"/>
        <item x="39"/>
        <item x="101"/>
        <item x="0"/>
        <item t="default"/>
      </items>
    </pivotField>
    <pivotField compact="0" outline="0" subtotalTop="0" showAll="0" includeNewItemsInFilter="1"/>
    <pivotField compact="0" outline="0" subtotalTop="0" showAll="0" includeNewItemsInFilter="1"/>
    <pivotField compact="0" outline="0" subtotalTop="0" showAll="0" includeNewItemsInFilter="1">
      <items count="90">
        <item x="63"/>
        <item x="71"/>
        <item x="72"/>
        <item x="78"/>
        <item x="65"/>
        <item x="53"/>
        <item x="64"/>
        <item x="80"/>
        <item x="81"/>
        <item x="57"/>
        <item x="54"/>
        <item x="85"/>
        <item x="55"/>
        <item x="45"/>
        <item x="2"/>
        <item x="48"/>
        <item x="44"/>
        <item x="32"/>
        <item x="16"/>
        <item x="52"/>
        <item x="50"/>
        <item x="34"/>
        <item x="79"/>
        <item x="42"/>
        <item x="19"/>
        <item x="87"/>
        <item x="82"/>
        <item x="69"/>
        <item x="76"/>
        <item x="38"/>
        <item x="27"/>
        <item x="41"/>
        <item x="43"/>
        <item x="56"/>
        <item x="33"/>
        <item x="74"/>
        <item x="84"/>
        <item x="49"/>
        <item x="5"/>
        <item x="3"/>
        <item x="66"/>
        <item x="88"/>
        <item x="10"/>
        <item x="8"/>
        <item x="9"/>
        <item x="7"/>
        <item x="6"/>
        <item x="28"/>
        <item x="1"/>
        <item x="37"/>
        <item x="60"/>
        <item x="12"/>
        <item x="67"/>
        <item x="29"/>
        <item x="31"/>
        <item x="21"/>
        <item x="62"/>
        <item x="59"/>
        <item x="26"/>
        <item x="22"/>
        <item x="77"/>
        <item x="24"/>
        <item x="18"/>
        <item x="23"/>
        <item x="35"/>
        <item x="70"/>
        <item x="25"/>
        <item x="68"/>
        <item x="20"/>
        <item x="58"/>
        <item x="61"/>
        <item x="14"/>
        <item x="46"/>
        <item x="30"/>
        <item x="75"/>
        <item x="17"/>
        <item x="11"/>
        <item x="73"/>
        <item x="86"/>
        <item x="13"/>
        <item x="47"/>
        <item x="4"/>
        <item x="36"/>
        <item x="39"/>
        <item x="40"/>
        <item x="51"/>
        <item x="83"/>
        <item x="15"/>
        <item x="0"/>
        <item t="default"/>
      </items>
    </pivotField>
    <pivotField compact="0" outline="0" subtotalTop="0" showAll="0" includeNewItemsInFilter="1"/>
    <pivotField compact="0" outline="0" subtotalTop="0" showAll="0" includeNewItemsInFilter="1">
      <items count="12">
        <item x="8"/>
        <item x="5"/>
        <item x="10"/>
        <item x="6"/>
        <item x="2"/>
        <item x="9"/>
        <item x="3"/>
        <item x="7"/>
        <item x="1"/>
        <item x="4"/>
        <item x="0"/>
        <item t="default"/>
      </items>
    </pivotField>
    <pivotField compact="0" outline="0" subtotalTop="0" showAll="0" includeNewItemsInFilter="1">
      <items count="3">
        <item x="1"/>
        <item x="0"/>
        <item t="default"/>
      </items>
    </pivotField>
    <pivotField compact="0" outline="0" subtotalTop="0" showAll="0" includeNewItemsInFilter="1">
      <items count="5">
        <item x="1"/>
        <item x="3"/>
        <item x="2"/>
        <item x="0"/>
        <item t="default"/>
      </items>
    </pivotField>
    <pivotField compact="0" outline="0" subtotalTop="0" showAll="0" includeNewItemsInFilter="1"/>
    <pivotField compact="0" outline="0" subtotalTop="0" showAll="0" includeNewItemsInFilter="1"/>
    <pivotField compact="0" outline="0" subtotalTop="0" showAll="0" includeNewItemsInFilter="1">
      <items count="42">
        <item x="28"/>
        <item x="5"/>
        <item x="25"/>
        <item x="2"/>
        <item x="36"/>
        <item x="3"/>
        <item x="14"/>
        <item x="39"/>
        <item x="22"/>
        <item x="15"/>
        <item x="16"/>
        <item x="18"/>
        <item x="26"/>
        <item x="27"/>
        <item x="1"/>
        <item x="23"/>
        <item x="9"/>
        <item x="40"/>
        <item x="19"/>
        <item x="29"/>
        <item x="31"/>
        <item x="32"/>
        <item x="6"/>
        <item x="10"/>
        <item x="33"/>
        <item x="17"/>
        <item x="20"/>
        <item x="7"/>
        <item x="35"/>
        <item x="21"/>
        <item x="38"/>
        <item x="24"/>
        <item x="11"/>
        <item x="4"/>
        <item x="12"/>
        <item x="34"/>
        <item x="30"/>
        <item x="37"/>
        <item x="13"/>
        <item x="8"/>
        <item x="0"/>
        <item t="default"/>
      </items>
    </pivotField>
    <pivotField axis="axisRow" compact="0" outline="0" subtotalTop="0" showAll="0" includeNewItemsInFilter="1">
      <items count="8">
        <item x="2"/>
        <item x="4"/>
        <item x="6"/>
        <item x="5"/>
        <item x="1"/>
        <item x="3"/>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20"/>
  </rowFields>
  <rowItems count="7">
    <i>
      <x/>
    </i>
    <i>
      <x v="1"/>
    </i>
    <i>
      <x v="2"/>
    </i>
    <i>
      <x v="3"/>
    </i>
    <i>
      <x v="4"/>
    </i>
    <i>
      <x v="5"/>
    </i>
    <i t="grand">
      <x/>
    </i>
  </rowItems>
  <colItems count="1">
    <i/>
  </colItems>
  <pageFields count="1">
    <pageField fld="2" hier="-1"/>
  </pageFields>
  <dataFields count="1">
    <dataField name="Sum of USD committed/contributed" fld="7"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tats.oecd.org/OECDStat_Metadata/ShowMetadata.ashx?Dataset=TABLE2A&amp;Coords=%5bDONOR%5d.%5b811%5d&amp;ShowOnWeb=true&amp;Lang=en" TargetMode="External"/><Relationship Id="rId13" Type="http://schemas.openxmlformats.org/officeDocument/2006/relationships/hyperlink" Target="http://stats.oecd.org/OECDStat_Metadata/ShowMetadata.ashx?Dataset=TABLE2A&amp;Coords=%5bDONOR%5d.%5b974%5d&amp;ShowOnWeb=true&amp;Lang=en" TargetMode="External"/><Relationship Id="rId18" Type="http://schemas.openxmlformats.org/officeDocument/2006/relationships/hyperlink" Target="http://stats.oecd.org/OECDStat_Metadata/ShowMetadata.ashx?Dataset=TABLE2A&amp;Coords=%5bDONOR%5d.%5b30%5d&amp;ShowOnWeb=true&amp;Lang=en" TargetMode="External"/><Relationship Id="rId3" Type="http://schemas.openxmlformats.org/officeDocument/2006/relationships/hyperlink" Target="http://stats.oecd.org/OECDStat_Metadata/ShowMetadata.ashx?Dataset=TABLE2A&amp;Coords=%5bAIDTYPE%5d.%5b250%5d,%5bDATATYPE%5d.%5bD%5d,%5bPART%5d.%5b1%5d,%5bRECIPIENT%5d.%5b85%5d,%5bFAKEUNITDIM%5d.%5bFAKEUNITMEMBERCODE%5d&amp;ShowOnWeb=true" TargetMode="External"/><Relationship Id="rId21" Type="http://schemas.openxmlformats.org/officeDocument/2006/relationships/hyperlink" Target="http://stats.oecd.org/OECDStat_Metadata/ShowMetadata.ashx?Dataset=TABLE2A&amp;Coords=%5bDONOR%5d.%5b1601%5d&amp;ShowOnWeb=true&amp;Lang=en" TargetMode="External"/><Relationship Id="rId7" Type="http://schemas.openxmlformats.org/officeDocument/2006/relationships/hyperlink" Target="http://stats.oecd.org/OECDStat_Metadata/ShowMetadata.ashx?Dataset=TABLE2A&amp;Coords=%5bDONOR%5d.%5b1311%5d&amp;ShowOnWeb=true&amp;Lang=en" TargetMode="External"/><Relationship Id="rId12" Type="http://schemas.openxmlformats.org/officeDocument/2006/relationships/hyperlink" Target="http://stats.oecd.org/OECDStat_Metadata/ShowMetadata.ashx?Dataset=TABLE2A&amp;Coords=%5bDONOR%5d.%5b948%5d&amp;ShowOnWeb=true&amp;Lang=en" TargetMode="External"/><Relationship Id="rId17" Type="http://schemas.openxmlformats.org/officeDocument/2006/relationships/hyperlink" Target="http://stats.oecd.org/OECDStat_Metadata/ShowMetadata.ashx?Dataset=TABLE2A&amp;Coords=%5bDONOR%5d.%5b928%5d&amp;ShowOnWeb=true&amp;Lang=en" TargetMode="External"/><Relationship Id="rId2" Type="http://schemas.openxmlformats.org/officeDocument/2006/relationships/hyperlink" Target="http://stats.oecd.org/OECDStat_Metadata/ShowMetadata.ashx?Dataset=TABLE2A&amp;Coords=%5bTIME%5d.%5b2005%5d&amp;ShowOnWeb=true&amp;Lang=en" TargetMode="External"/><Relationship Id="rId16" Type="http://schemas.openxmlformats.org/officeDocument/2006/relationships/hyperlink" Target="http://stats.oecd.org/OECDStat_Metadata/ShowMetadata.ashx?Dataset=TABLE2A&amp;Coords=%5bDONOR%5d.%5b964%5d&amp;ShowOnWeb=true&amp;Lang=en" TargetMode="External"/><Relationship Id="rId20" Type="http://schemas.openxmlformats.org/officeDocument/2006/relationships/hyperlink" Target="http://stats.oecd.org/OECDStat_Metadata/ShowMetadata.ashx?Dataset=TABLE2A&amp;Coords=%5bDONOR%5d.%5b576%5d&amp;ShowOnWeb=true&amp;Lang=en" TargetMode="External"/><Relationship Id="rId1" Type="http://schemas.openxmlformats.org/officeDocument/2006/relationships/hyperlink" Target="http://stats.oecd.org/OECDStat_Metadata/ShowMetadata.ashx?Dataset=TABLE2A&amp;ShowOnWeb=true&amp;Lang=en" TargetMode="External"/><Relationship Id="rId6" Type="http://schemas.openxmlformats.org/officeDocument/2006/relationships/hyperlink" Target="http://stats.oecd.org/OECDStat_Metadata/ShowMetadata.ashx?Dataset=TABLE2A&amp;Coords=%5bDONOR%5d.%5b906%5d&amp;ShowOnWeb=true&amp;Lang=en" TargetMode="External"/><Relationship Id="rId11" Type="http://schemas.openxmlformats.org/officeDocument/2006/relationships/hyperlink" Target="http://stats.oecd.org/OECDStat_Metadata/ShowMetadata.ashx?Dataset=TABLE2A&amp;Coords=%5bDONOR%5d.%5b971%5d&amp;ShowOnWeb=true&amp;Lang=en" TargetMode="External"/><Relationship Id="rId5" Type="http://schemas.openxmlformats.org/officeDocument/2006/relationships/hyperlink" Target="http://stats.oecd.org/OECDStat_Metadata/ShowMetadata.ashx?Dataset=TABLE2A&amp;Coords=%5bDONOR%5d.%5b914%5d&amp;ShowOnWeb=true&amp;Lang=en" TargetMode="External"/><Relationship Id="rId15" Type="http://schemas.openxmlformats.org/officeDocument/2006/relationships/hyperlink" Target="http://stats.oecd.org/OECDStat_Metadata/ShowMetadata.ashx?Dataset=TABLE2A&amp;Coords=%5bDONOR%5d.%5b963%5d&amp;ShowOnWeb=true&amp;Lang=en" TargetMode="External"/><Relationship Id="rId10" Type="http://schemas.openxmlformats.org/officeDocument/2006/relationships/hyperlink" Target="http://stats.oecd.org/OECDStat_Metadata/ShowMetadata.ashx?Dataset=TABLE2A&amp;Coords=%5bDONOR%5d.%5b978%5d&amp;ShowOnWeb=true&amp;Lang=en" TargetMode="External"/><Relationship Id="rId19" Type="http://schemas.openxmlformats.org/officeDocument/2006/relationships/hyperlink" Target="http://stats.oecd.org/OECDStat_Metadata/ShowMetadata.ashx?Dataset=TABLE2A&amp;Coords=%5bDONOR%5d.%5b546%5d&amp;ShowOnWeb=true&amp;Lang=en" TargetMode="External"/><Relationship Id="rId4" Type="http://schemas.openxmlformats.org/officeDocument/2006/relationships/hyperlink" Target="http://stats.oecd.org/OECDStat_Metadata/ShowMetadata.ashx?Dataset=TABLE2A&amp;Coords=%5bDONOR%5d.%5b913%5d&amp;ShowOnWeb=true&amp;Lang=en" TargetMode="External"/><Relationship Id="rId9" Type="http://schemas.openxmlformats.org/officeDocument/2006/relationships/hyperlink" Target="http://stats.oecd.org/OECDStat_Metadata/ShowMetadata.ashx?Dataset=TABLE2A&amp;Coords=%5bDONOR%5d.%5b958%5d&amp;ShowOnWeb=true&amp;Lang=en" TargetMode="External"/><Relationship Id="rId14" Type="http://schemas.openxmlformats.org/officeDocument/2006/relationships/hyperlink" Target="http://stats.oecd.org/OECDStat_Metadata/ShowMetadata.ashx?Dataset=TABLE2A&amp;Coords=%5bDONOR%5d.%5b967%5d&amp;ShowOnWeb=true&amp;Lang=en" TargetMode="External"/><Relationship Id="rId22" Type="http://schemas.openxmlformats.org/officeDocument/2006/relationships/hyperlink" Target="http://stats.oecd.or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tats.oecd.org/OECDStat_Metadata/ShowMetadata.ashx?Dataset=CRS1&amp;Coords=%5bSECTOR%5d.%5b15152%5d&amp;ShowOnWeb=true&amp;Lang=en" TargetMode="External"/><Relationship Id="rId3" Type="http://schemas.openxmlformats.org/officeDocument/2006/relationships/hyperlink" Target="http://stats.oecd.org/OECDStat_Metadata/ShowMetadata.ashx?Dataset=CRS1&amp;Coords=%5bFLOWTYPE%5d.%5b112%5d&amp;ShowOnWeb=true&amp;Lang=en" TargetMode="External"/><Relationship Id="rId7" Type="http://schemas.openxmlformats.org/officeDocument/2006/relationships/hyperlink" Target="http://stats.oecd.org/OECDStat_Metadata/ShowMetadata.ashx?Dataset=CRS1&amp;Coords=%5bSECTOR%5d.%5b15113%5d&amp;ShowOnWeb=true&amp;Lang=en" TargetMode="External"/><Relationship Id="rId2" Type="http://schemas.openxmlformats.org/officeDocument/2006/relationships/hyperlink" Target="http://stats.oecd.org/OECDStat_Metadata/ShowMetadata.ashx?Dataset=CRS1&amp;Coords=%5bFLOW%5d.%5b100%5d&amp;ShowOnWeb=true&amp;Lang=en" TargetMode="External"/><Relationship Id="rId1" Type="http://schemas.openxmlformats.org/officeDocument/2006/relationships/hyperlink" Target="http://stats.oecd.org/OECDStat_Metadata/ShowMetadata.ashx?Dataset=CRS1&amp;ShowOnWeb=true&amp;Lang=en" TargetMode="External"/><Relationship Id="rId6" Type="http://schemas.openxmlformats.org/officeDocument/2006/relationships/hyperlink" Target="http://stats.oecd.org/OECDStat_Metadata/ShowMetadata.ashx?Dataset=CRS1&amp;Coords=%5bSECTOR%5d.%5b15112%5d&amp;ShowOnWeb=true&amp;Lang=en" TargetMode="External"/><Relationship Id="rId5" Type="http://schemas.openxmlformats.org/officeDocument/2006/relationships/hyperlink" Target="http://stats.oecd.org/OECDStat_Metadata/ShowMetadata.ashx?Dataset=CRS1&amp;Coords=%5bSECTOR%5d.%5b15110%5d&amp;ShowOnWeb=true&amp;Lang=en" TargetMode="External"/><Relationship Id="rId4" Type="http://schemas.openxmlformats.org/officeDocument/2006/relationships/hyperlink" Target="http://stats.oecd.org/OECDStat_Metadata/ShowMetadata.ashx?Dataset=CRS1&amp;Coords=%5bAIDTYPE%5d.%5b100%5d&amp;ShowOnWeb=true&amp;Lang=en" TargetMode="External"/><Relationship Id="rId9" Type="http://schemas.openxmlformats.org/officeDocument/2006/relationships/hyperlink" Target="http://stats.oecd.org/"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unocha.org/cerf/cerf-worldwide/allocations-country/201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Q46"/>
  <sheetViews>
    <sheetView workbookViewId="0">
      <selection activeCell="B33" sqref="B33"/>
    </sheetView>
  </sheetViews>
  <sheetFormatPr defaultRowHeight="15"/>
  <cols>
    <col min="2" max="2" width="22.85546875" customWidth="1"/>
    <col min="3" max="3" width="34.5703125" customWidth="1"/>
    <col min="4" max="4" width="25.140625" customWidth="1"/>
    <col min="5" max="5" width="13.42578125" customWidth="1"/>
    <col min="8" max="8" width="32" customWidth="1"/>
    <col min="9" max="9" width="8.7109375" customWidth="1"/>
    <col min="10" max="10" width="13.5703125" customWidth="1"/>
    <col min="16" max="16" width="19.28515625" customWidth="1"/>
    <col min="17" max="17" width="22.7109375" customWidth="1"/>
  </cols>
  <sheetData>
    <row r="1" spans="1:17">
      <c r="A1" s="102" t="s">
        <v>799</v>
      </c>
      <c r="B1" s="68" t="s">
        <v>476</v>
      </c>
      <c r="H1" s="31" t="s">
        <v>3</v>
      </c>
      <c r="I1" s="31" t="s">
        <v>479</v>
      </c>
      <c r="J1" s="31"/>
      <c r="P1" s="101" t="s">
        <v>3</v>
      </c>
      <c r="Q1" s="101" t="s">
        <v>489</v>
      </c>
    </row>
    <row r="2" spans="1:17">
      <c r="A2" s="103" t="s">
        <v>800</v>
      </c>
      <c r="B2" s="68" t="s">
        <v>473</v>
      </c>
      <c r="H2" s="31" t="s">
        <v>477</v>
      </c>
      <c r="I2" s="32">
        <f>$J2/1000000</f>
        <v>32.720213000000001</v>
      </c>
      <c r="J2" s="31">
        <v>32720213</v>
      </c>
      <c r="P2" s="99" t="s">
        <v>477</v>
      </c>
      <c r="Q2" s="100" t="s">
        <v>786</v>
      </c>
    </row>
    <row r="3" spans="1:17">
      <c r="A3" s="104" t="s">
        <v>474</v>
      </c>
      <c r="B3" s="68" t="s">
        <v>475</v>
      </c>
      <c r="H3" s="31" t="s">
        <v>478</v>
      </c>
      <c r="I3" s="32">
        <f>$J3/1000000</f>
        <v>16.942886000000001</v>
      </c>
      <c r="J3" s="31">
        <v>16942886</v>
      </c>
      <c r="P3" s="99" t="s">
        <v>478</v>
      </c>
      <c r="Q3" s="100" t="s">
        <v>787</v>
      </c>
    </row>
    <row r="4" spans="1:17">
      <c r="H4" s="31" t="s">
        <v>232</v>
      </c>
      <c r="I4" s="32">
        <f>$J4/1000000</f>
        <v>13.048932000000001</v>
      </c>
      <c r="J4" s="31">
        <v>13048932</v>
      </c>
      <c r="P4" s="99" t="s">
        <v>232</v>
      </c>
      <c r="Q4" s="100" t="s">
        <v>788</v>
      </c>
    </row>
    <row r="5" spans="1:17">
      <c r="H5" s="31" t="s">
        <v>134</v>
      </c>
      <c r="I5" s="32">
        <f>$J5/1000000</f>
        <v>5</v>
      </c>
      <c r="J5" s="31">
        <v>5000000</v>
      </c>
      <c r="P5" s="99" t="s">
        <v>134</v>
      </c>
      <c r="Q5" s="100" t="s">
        <v>789</v>
      </c>
    </row>
    <row r="6" spans="1:17">
      <c r="B6" t="s">
        <v>379</v>
      </c>
      <c r="C6" t="s">
        <v>470</v>
      </c>
      <c r="H6" s="31" t="s">
        <v>115</v>
      </c>
      <c r="I6" s="32">
        <f>$J6/1000000</f>
        <v>4.6427100000000001</v>
      </c>
      <c r="J6" s="31">
        <v>4642710</v>
      </c>
      <c r="P6" s="99" t="s">
        <v>115</v>
      </c>
      <c r="Q6" s="100" t="s">
        <v>790</v>
      </c>
    </row>
    <row r="8" spans="1:17">
      <c r="B8" t="s">
        <v>385</v>
      </c>
    </row>
    <row r="9" spans="1:17" ht="15.75" thickBot="1">
      <c r="B9" t="s">
        <v>366</v>
      </c>
      <c r="C9" t="s">
        <v>3</v>
      </c>
      <c r="D9" t="s">
        <v>386</v>
      </c>
      <c r="H9" s="40" t="s">
        <v>3</v>
      </c>
      <c r="I9" s="41" t="s">
        <v>483</v>
      </c>
      <c r="J9" s="40" t="s">
        <v>386</v>
      </c>
    </row>
    <row r="10" spans="1:17">
      <c r="B10" s="33" t="s">
        <v>2</v>
      </c>
      <c r="C10" s="34" t="s">
        <v>259</v>
      </c>
      <c r="D10" s="35">
        <v>32720213</v>
      </c>
      <c r="E10">
        <f>D10/1000000</f>
        <v>32.720213000000001</v>
      </c>
      <c r="H10" t="s">
        <v>480</v>
      </c>
      <c r="I10" s="30">
        <f>J10/1000000</f>
        <v>37.219068999999998</v>
      </c>
      <c r="J10">
        <v>37219069</v>
      </c>
    </row>
    <row r="11" spans="1:17">
      <c r="C11" s="36" t="s">
        <v>11</v>
      </c>
      <c r="D11" s="37">
        <v>16942886</v>
      </c>
      <c r="E11">
        <f t="shared" ref="E11:E42" si="0">D11/1000000</f>
        <v>16.942886000000001</v>
      </c>
      <c r="H11" t="s">
        <v>481</v>
      </c>
      <c r="I11" s="30">
        <f t="shared" ref="I11:I19" si="1">J11/1000000</f>
        <v>16.942886000000001</v>
      </c>
      <c r="J11">
        <v>16942886</v>
      </c>
    </row>
    <row r="12" spans="1:17">
      <c r="C12" s="36" t="s">
        <v>232</v>
      </c>
      <c r="D12" s="37">
        <v>13048932</v>
      </c>
      <c r="E12">
        <f t="shared" si="0"/>
        <v>13.048932000000001</v>
      </c>
      <c r="H12" t="s">
        <v>232</v>
      </c>
      <c r="I12" s="30">
        <f t="shared" si="1"/>
        <v>13.048932000000001</v>
      </c>
      <c r="J12">
        <v>13048932</v>
      </c>
    </row>
    <row r="13" spans="1:17">
      <c r="C13" s="36" t="s">
        <v>134</v>
      </c>
      <c r="D13" s="37">
        <v>5000000</v>
      </c>
      <c r="E13">
        <f t="shared" si="0"/>
        <v>5</v>
      </c>
      <c r="H13" t="s">
        <v>134</v>
      </c>
      <c r="I13" s="30">
        <f t="shared" si="1"/>
        <v>5</v>
      </c>
      <c r="J13">
        <v>5000000</v>
      </c>
    </row>
    <row r="14" spans="1:17">
      <c r="C14" s="36" t="s">
        <v>115</v>
      </c>
      <c r="D14" s="37">
        <v>4642710</v>
      </c>
      <c r="E14">
        <f t="shared" si="0"/>
        <v>4.6427100000000001</v>
      </c>
      <c r="H14" t="s">
        <v>115</v>
      </c>
      <c r="I14" s="30">
        <f t="shared" si="1"/>
        <v>4.6427100000000001</v>
      </c>
      <c r="J14">
        <v>4642710</v>
      </c>
    </row>
    <row r="15" spans="1:17">
      <c r="C15" s="36" t="s">
        <v>257</v>
      </c>
      <c r="D15" s="37">
        <v>4498856</v>
      </c>
      <c r="E15">
        <f t="shared" si="0"/>
        <v>4.498856</v>
      </c>
      <c r="H15" t="s">
        <v>482</v>
      </c>
      <c r="I15" s="30">
        <f t="shared" si="1"/>
        <v>3.9752260000000001</v>
      </c>
      <c r="J15">
        <v>3975226</v>
      </c>
    </row>
    <row r="16" spans="1:17">
      <c r="C16" s="36" t="s">
        <v>311</v>
      </c>
      <c r="D16" s="37">
        <v>3975226</v>
      </c>
      <c r="E16">
        <f t="shared" si="0"/>
        <v>3.9752260000000001</v>
      </c>
      <c r="H16" t="s">
        <v>291</v>
      </c>
      <c r="I16" s="30">
        <f t="shared" si="1"/>
        <v>3.3684189999999998</v>
      </c>
      <c r="J16">
        <v>3368419</v>
      </c>
    </row>
    <row r="17" spans="3:10">
      <c r="C17" s="36" t="s">
        <v>291</v>
      </c>
      <c r="D17" s="37">
        <v>3368419</v>
      </c>
      <c r="E17">
        <f t="shared" si="0"/>
        <v>3.3684189999999998</v>
      </c>
      <c r="H17" t="s">
        <v>100</v>
      </c>
      <c r="I17" s="30">
        <f t="shared" si="1"/>
        <v>2.7867329999999999</v>
      </c>
      <c r="J17">
        <v>2786733</v>
      </c>
    </row>
    <row r="18" spans="3:10">
      <c r="C18" s="36" t="s">
        <v>100</v>
      </c>
      <c r="D18" s="37">
        <v>2786733</v>
      </c>
      <c r="E18">
        <f t="shared" si="0"/>
        <v>2.7867329999999999</v>
      </c>
      <c r="H18" t="s">
        <v>322</v>
      </c>
      <c r="I18" s="30">
        <f t="shared" si="1"/>
        <v>2.7461380000000002</v>
      </c>
      <c r="J18">
        <v>2746138</v>
      </c>
    </row>
    <row r="19" spans="3:10">
      <c r="C19" s="36" t="s">
        <v>322</v>
      </c>
      <c r="D19" s="37">
        <v>2746138</v>
      </c>
      <c r="E19">
        <f t="shared" si="0"/>
        <v>2.7461380000000002</v>
      </c>
      <c r="H19" t="s">
        <v>138</v>
      </c>
      <c r="I19" s="30">
        <f t="shared" si="1"/>
        <v>2.3203200000000002</v>
      </c>
      <c r="J19">
        <v>2320320</v>
      </c>
    </row>
    <row r="20" spans="3:10" ht="15.75" thickBot="1">
      <c r="C20" s="38" t="s">
        <v>138</v>
      </c>
      <c r="D20" s="39">
        <v>2320320</v>
      </c>
      <c r="E20">
        <f t="shared" si="0"/>
        <v>2.3203200000000002</v>
      </c>
    </row>
    <row r="21" spans="3:10">
      <c r="C21" t="s">
        <v>164</v>
      </c>
      <c r="D21">
        <v>1916220</v>
      </c>
      <c r="E21">
        <f t="shared" si="0"/>
        <v>1.91622</v>
      </c>
    </row>
    <row r="22" spans="3:10">
      <c r="C22" t="s">
        <v>82</v>
      </c>
      <c r="D22">
        <v>1833902</v>
      </c>
      <c r="E22">
        <f t="shared" si="0"/>
        <v>1.8339019999999999</v>
      </c>
    </row>
    <row r="23" spans="3:10">
      <c r="C23" t="s">
        <v>207</v>
      </c>
      <c r="D23">
        <v>1573630</v>
      </c>
      <c r="E23">
        <f t="shared" si="0"/>
        <v>1.5736300000000001</v>
      </c>
    </row>
    <row r="24" spans="3:10">
      <c r="C24" t="s">
        <v>254</v>
      </c>
      <c r="D24">
        <v>1342757</v>
      </c>
      <c r="E24">
        <f t="shared" si="0"/>
        <v>1.342757</v>
      </c>
    </row>
    <row r="25" spans="3:10">
      <c r="C25" t="s">
        <v>332</v>
      </c>
      <c r="D25">
        <v>1003678</v>
      </c>
      <c r="E25">
        <f t="shared" si="0"/>
        <v>1.0036780000000001</v>
      </c>
    </row>
    <row r="26" spans="3:10">
      <c r="C26" t="s">
        <v>338</v>
      </c>
      <c r="D26">
        <v>872600</v>
      </c>
      <c r="E26">
        <f t="shared" si="0"/>
        <v>0.87260000000000004</v>
      </c>
    </row>
    <row r="27" spans="3:10">
      <c r="C27" t="s">
        <v>275</v>
      </c>
      <c r="D27">
        <v>677153</v>
      </c>
      <c r="E27">
        <f t="shared" si="0"/>
        <v>0.677153</v>
      </c>
    </row>
    <row r="28" spans="3:10">
      <c r="C28" t="s">
        <v>175</v>
      </c>
      <c r="D28">
        <v>635324</v>
      </c>
      <c r="E28">
        <f t="shared" si="0"/>
        <v>0.635324</v>
      </c>
    </row>
    <row r="29" spans="3:10">
      <c r="C29" t="s">
        <v>295</v>
      </c>
      <c r="D29">
        <v>534657</v>
      </c>
      <c r="E29">
        <f t="shared" si="0"/>
        <v>0.53465700000000005</v>
      </c>
    </row>
    <row r="30" spans="3:10">
      <c r="C30" t="s">
        <v>201</v>
      </c>
      <c r="D30">
        <v>400000</v>
      </c>
      <c r="E30">
        <f t="shared" si="0"/>
        <v>0.4</v>
      </c>
    </row>
    <row r="31" spans="3:10">
      <c r="C31" t="s">
        <v>136</v>
      </c>
      <c r="D31">
        <v>330657</v>
      </c>
      <c r="E31">
        <f t="shared" si="0"/>
        <v>0.33065699999999998</v>
      </c>
    </row>
    <row r="32" spans="3:10">
      <c r="C32" t="s">
        <v>214</v>
      </c>
      <c r="D32">
        <v>326220</v>
      </c>
      <c r="E32">
        <f t="shared" si="0"/>
        <v>0.32622000000000001</v>
      </c>
    </row>
    <row r="33" spans="2:5">
      <c r="C33" t="s">
        <v>193</v>
      </c>
      <c r="D33">
        <v>288389</v>
      </c>
      <c r="E33">
        <f t="shared" si="0"/>
        <v>0.28838900000000001</v>
      </c>
    </row>
    <row r="34" spans="2:5">
      <c r="C34" t="s">
        <v>222</v>
      </c>
      <c r="D34">
        <v>145759</v>
      </c>
      <c r="E34">
        <f t="shared" si="0"/>
        <v>0.145759</v>
      </c>
    </row>
    <row r="35" spans="2:5">
      <c r="C35" t="s">
        <v>181</v>
      </c>
      <c r="D35">
        <v>101922</v>
      </c>
      <c r="E35">
        <f t="shared" si="0"/>
        <v>0.101922</v>
      </c>
    </row>
    <row r="36" spans="2:5">
      <c r="C36" t="s">
        <v>183</v>
      </c>
      <c r="D36">
        <v>88904</v>
      </c>
      <c r="E36">
        <f t="shared" si="0"/>
        <v>8.8903999999999997E-2</v>
      </c>
    </row>
    <row r="37" spans="2:5">
      <c r="C37" t="s">
        <v>177</v>
      </c>
      <c r="D37">
        <v>63052</v>
      </c>
      <c r="E37">
        <f t="shared" si="0"/>
        <v>6.3051999999999997E-2</v>
      </c>
    </row>
    <row r="38" spans="2:5">
      <c r="C38" t="s">
        <v>252</v>
      </c>
      <c r="D38">
        <v>40817</v>
      </c>
      <c r="E38">
        <f t="shared" si="0"/>
        <v>4.0816999999999999E-2</v>
      </c>
    </row>
    <row r="39" spans="2:5">
      <c r="C39" t="s">
        <v>218</v>
      </c>
      <c r="D39">
        <v>40223</v>
      </c>
      <c r="E39">
        <f t="shared" si="0"/>
        <v>4.0223000000000002E-2</v>
      </c>
    </row>
    <row r="40" spans="2:5">
      <c r="C40" t="s">
        <v>330</v>
      </c>
      <c r="D40">
        <v>0</v>
      </c>
      <c r="E40">
        <f t="shared" si="0"/>
        <v>0</v>
      </c>
    </row>
    <row r="41" spans="2:5">
      <c r="B41" t="s">
        <v>469</v>
      </c>
      <c r="D41">
        <v>104266297</v>
      </c>
      <c r="E41">
        <f t="shared" si="0"/>
        <v>104.26629699999999</v>
      </c>
    </row>
    <row r="42" spans="2:5">
      <c r="B42" t="s">
        <v>468</v>
      </c>
      <c r="D42" s="44">
        <v>104266297</v>
      </c>
      <c r="E42">
        <f t="shared" si="0"/>
        <v>104.26629699999999</v>
      </c>
    </row>
    <row r="44" spans="2:5">
      <c r="E44">
        <f>62.7/E42</f>
        <v>0.60134484300329571</v>
      </c>
    </row>
    <row r="46" spans="2:5">
      <c r="E46">
        <f>77/E42</f>
        <v>0.73849366684615259</v>
      </c>
    </row>
  </sheetData>
  <sortState ref="C10:D40">
    <sortCondition descending="1" ref="D10:D40"/>
  </sortState>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filterMode="1"/>
  <dimension ref="A1:AN172"/>
  <sheetViews>
    <sheetView zoomScaleNormal="100" workbookViewId="0">
      <selection activeCell="H52" sqref="H52"/>
    </sheetView>
  </sheetViews>
  <sheetFormatPr defaultRowHeight="12.75"/>
  <cols>
    <col min="1" max="1" width="20.7109375" style="1" customWidth="1"/>
    <col min="2" max="2" width="26.7109375" style="1" customWidth="1"/>
    <col min="3" max="3" width="30.7109375" style="1" customWidth="1"/>
    <col min="4" max="4" width="18.7109375" style="1" customWidth="1"/>
    <col min="5" max="6" width="9.140625" style="1" customWidth="1"/>
    <col min="7" max="7" width="12.7109375" style="1" customWidth="1"/>
    <col min="8" max="9" width="11.7109375" style="1" customWidth="1"/>
    <col min="10" max="10" width="30.7109375" style="1" customWidth="1"/>
    <col min="11" max="12" width="9.140625" style="1" customWidth="1"/>
    <col min="13" max="13" width="13.7109375" style="1" customWidth="1"/>
    <col min="14" max="16" width="9.140625" style="1" customWidth="1"/>
    <col min="17" max="17" width="13.7109375" style="1" customWidth="1"/>
    <col min="18" max="22" width="9.140625" style="1" customWidth="1"/>
    <col min="23" max="23" width="40.7109375" style="1" customWidth="1"/>
    <col min="24" max="26" width="9.140625" style="1" customWidth="1"/>
    <col min="27" max="27" width="16.7109375" style="1" customWidth="1"/>
    <col min="28" max="29" width="9.140625" style="1" customWidth="1"/>
    <col min="30" max="31" width="13.7109375" style="1" customWidth="1"/>
    <col min="32" max="40" width="9.140625" style="1" customWidth="1"/>
    <col min="41" max="16384" width="9.140625" style="1"/>
  </cols>
  <sheetData>
    <row r="1" spans="1:40" ht="12.75" customHeight="1">
      <c r="A1" s="112" t="s">
        <v>384</v>
      </c>
      <c r="B1" s="113"/>
      <c r="C1" s="113"/>
      <c r="K1" s="1">
        <f>SUM(K2:K3)</f>
        <v>0</v>
      </c>
      <c r="L1" s="1">
        <f>SUM(L2:L3)</f>
        <v>126362</v>
      </c>
    </row>
    <row r="2" spans="1:40" ht="12.75" customHeight="1">
      <c r="A2" s="112" t="s">
        <v>383</v>
      </c>
      <c r="B2" s="113"/>
      <c r="C2" s="113"/>
      <c r="G2" s="77" t="s">
        <v>796</v>
      </c>
      <c r="H2" s="1">
        <v>47565364</v>
      </c>
      <c r="K2" s="97" t="s">
        <v>794</v>
      </c>
      <c r="L2" s="1">
        <v>83537</v>
      </c>
    </row>
    <row r="3" spans="1:40" ht="12.75" customHeight="1">
      <c r="A3" s="112" t="s">
        <v>382</v>
      </c>
      <c r="B3" s="113"/>
      <c r="C3" s="113"/>
      <c r="G3" s="77" t="s">
        <v>36</v>
      </c>
      <c r="H3" s="1">
        <v>18888727</v>
      </c>
      <c r="I3" s="98">
        <f>H3/H2</f>
        <v>0.3971109524148706</v>
      </c>
      <c r="K3" s="97" t="s">
        <v>795</v>
      </c>
      <c r="L3" s="1">
        <v>42825</v>
      </c>
    </row>
    <row r="4" spans="1:40" ht="12.75" customHeight="1">
      <c r="A4" s="112" t="s">
        <v>16</v>
      </c>
      <c r="B4" s="113"/>
      <c r="C4" s="113"/>
      <c r="G4" s="77" t="s">
        <v>7</v>
      </c>
      <c r="H4" s="1">
        <v>12165983</v>
      </c>
      <c r="I4" s="98">
        <f>H4/H2</f>
        <v>0.25577399134378537</v>
      </c>
    </row>
    <row r="5" spans="1:40" ht="12.75" customHeight="1">
      <c r="A5" s="112" t="s">
        <v>381</v>
      </c>
      <c r="B5" s="113"/>
      <c r="C5" s="113"/>
      <c r="G5" s="77" t="s">
        <v>64</v>
      </c>
      <c r="H5" s="1">
        <v>9726652</v>
      </c>
      <c r="I5" s="98">
        <f>H5/H2</f>
        <v>0.20449022528241348</v>
      </c>
    </row>
    <row r="7" spans="1:40" ht="33.75" customHeight="1">
      <c r="A7" s="6" t="s">
        <v>3</v>
      </c>
      <c r="B7" s="6" t="s">
        <v>380</v>
      </c>
      <c r="C7" s="6" t="s">
        <v>379</v>
      </c>
      <c r="D7" s="6" t="s">
        <v>378</v>
      </c>
      <c r="E7" s="6" t="s">
        <v>377</v>
      </c>
      <c r="F7" s="6" t="s">
        <v>376</v>
      </c>
      <c r="G7" s="6" t="s">
        <v>375</v>
      </c>
      <c r="H7" s="6" t="s">
        <v>374</v>
      </c>
      <c r="I7" s="6" t="s">
        <v>373</v>
      </c>
      <c r="J7" s="6" t="s">
        <v>372</v>
      </c>
      <c r="K7" s="6" t="s">
        <v>371</v>
      </c>
      <c r="L7" s="6" t="s">
        <v>370</v>
      </c>
      <c r="M7" s="6" t="s">
        <v>369</v>
      </c>
      <c r="N7" s="6" t="s">
        <v>368</v>
      </c>
      <c r="O7" s="6" t="s">
        <v>367</v>
      </c>
      <c r="P7" s="6" t="s">
        <v>366</v>
      </c>
      <c r="Q7" s="6" t="s">
        <v>365</v>
      </c>
      <c r="R7" s="6" t="s">
        <v>364</v>
      </c>
      <c r="S7" s="6" t="s">
        <v>363</v>
      </c>
      <c r="T7" s="6" t="s">
        <v>362</v>
      </c>
      <c r="U7" s="6" t="s">
        <v>361</v>
      </c>
      <c r="V7" s="6" t="s">
        <v>360</v>
      </c>
      <c r="W7" s="6" t="s">
        <v>359</v>
      </c>
      <c r="X7" s="6" t="s">
        <v>358</v>
      </c>
      <c r="Y7" s="6" t="s">
        <v>357</v>
      </c>
      <c r="Z7" s="6" t="s">
        <v>356</v>
      </c>
      <c r="AA7" s="6" t="s">
        <v>355</v>
      </c>
      <c r="AB7" s="6" t="s">
        <v>354</v>
      </c>
      <c r="AC7" s="6" t="s">
        <v>353</v>
      </c>
      <c r="AD7" s="6" t="s">
        <v>352</v>
      </c>
      <c r="AE7" s="6" t="s">
        <v>351</v>
      </c>
      <c r="AF7" s="6" t="s">
        <v>350</v>
      </c>
      <c r="AG7" s="6" t="s">
        <v>349</v>
      </c>
      <c r="AH7" s="6" t="s">
        <v>348</v>
      </c>
      <c r="AI7" s="6" t="s">
        <v>347</v>
      </c>
      <c r="AJ7" s="6" t="s">
        <v>346</v>
      </c>
      <c r="AK7" s="6" t="s">
        <v>345</v>
      </c>
      <c r="AL7" s="6" t="s">
        <v>344</v>
      </c>
      <c r="AM7" s="6" t="s">
        <v>343</v>
      </c>
      <c r="AN7" s="6" t="s">
        <v>342</v>
      </c>
    </row>
    <row r="8" spans="1:40" ht="12.75" hidden="1" customHeight="1">
      <c r="A8" s="5" t="s">
        <v>341</v>
      </c>
      <c r="B8" s="5"/>
      <c r="C8" s="5"/>
      <c r="D8" s="5"/>
      <c r="E8" s="5"/>
      <c r="F8" s="5"/>
      <c r="G8" s="5"/>
      <c r="H8" s="5">
        <v>109149018</v>
      </c>
      <c r="I8" s="5">
        <v>44992334</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row>
    <row r="9" spans="1:40" ht="45.75" hidden="1" customHeight="1">
      <c r="A9" s="2" t="s">
        <v>338</v>
      </c>
      <c r="B9" s="2" t="s">
        <v>73</v>
      </c>
      <c r="C9" s="2" t="s">
        <v>21</v>
      </c>
      <c r="D9" s="2"/>
      <c r="E9" s="2"/>
      <c r="F9" s="2"/>
      <c r="G9" s="4">
        <v>2014</v>
      </c>
      <c r="H9" s="2">
        <v>872600</v>
      </c>
      <c r="I9" s="2">
        <v>0</v>
      </c>
      <c r="J9" s="2" t="s">
        <v>340</v>
      </c>
      <c r="K9" s="2">
        <v>1000000</v>
      </c>
      <c r="L9" s="2" t="s">
        <v>339</v>
      </c>
      <c r="M9" s="3">
        <v>41922</v>
      </c>
      <c r="N9" s="2"/>
      <c r="O9" s="2" t="s">
        <v>53</v>
      </c>
      <c r="P9" s="2" t="s">
        <v>2</v>
      </c>
      <c r="Q9" s="2" t="s">
        <v>12</v>
      </c>
      <c r="R9" s="2" t="s">
        <v>338</v>
      </c>
      <c r="S9" s="2" t="s">
        <v>338</v>
      </c>
      <c r="T9" s="2" t="s">
        <v>73</v>
      </c>
      <c r="U9" s="2" t="s">
        <v>72</v>
      </c>
      <c r="V9" s="2" t="s">
        <v>71</v>
      </c>
      <c r="W9" s="2" t="s">
        <v>6</v>
      </c>
      <c r="X9" s="2" t="s">
        <v>2</v>
      </c>
      <c r="Y9" s="2" t="s">
        <v>5</v>
      </c>
      <c r="Z9" s="2" t="s">
        <v>4</v>
      </c>
      <c r="AA9" s="2">
        <v>219283</v>
      </c>
      <c r="AB9" s="2"/>
      <c r="AC9" s="2" t="s">
        <v>3</v>
      </c>
      <c r="AD9" s="3">
        <v>41926.547916666663</v>
      </c>
      <c r="AE9" s="3">
        <v>41926.547916666663</v>
      </c>
      <c r="AF9" s="4"/>
      <c r="AG9" s="2"/>
      <c r="AH9" s="2" t="s">
        <v>1</v>
      </c>
      <c r="AI9" s="2"/>
      <c r="AJ9" s="3"/>
      <c r="AK9" s="3"/>
      <c r="AL9" s="2"/>
      <c r="AM9" s="2"/>
      <c r="AN9" s="2"/>
    </row>
    <row r="10" spans="1:40" ht="45.75" hidden="1" customHeight="1">
      <c r="A10" s="2" t="s">
        <v>332</v>
      </c>
      <c r="B10" s="2" t="s">
        <v>336</v>
      </c>
      <c r="C10" s="2" t="s">
        <v>21</v>
      </c>
      <c r="D10" s="2"/>
      <c r="E10" s="2"/>
      <c r="F10" s="2"/>
      <c r="G10" s="4">
        <v>2014</v>
      </c>
      <c r="H10" s="2">
        <v>81411</v>
      </c>
      <c r="I10" s="2">
        <v>0</v>
      </c>
      <c r="J10" s="2" t="s">
        <v>337</v>
      </c>
      <c r="K10" s="2">
        <v>60000</v>
      </c>
      <c r="L10" s="2" t="s">
        <v>141</v>
      </c>
      <c r="M10" s="3">
        <v>41697</v>
      </c>
      <c r="N10" s="2"/>
      <c r="O10" s="2" t="s">
        <v>83</v>
      </c>
      <c r="P10" s="2" t="s">
        <v>2</v>
      </c>
      <c r="Q10" s="2" t="s">
        <v>12</v>
      </c>
      <c r="R10" s="2" t="s">
        <v>332</v>
      </c>
      <c r="S10" s="2" t="s">
        <v>332</v>
      </c>
      <c r="T10" s="2" t="s">
        <v>336</v>
      </c>
      <c r="U10" s="2" t="s">
        <v>72</v>
      </c>
      <c r="V10" s="2" t="s">
        <v>335</v>
      </c>
      <c r="W10" s="2" t="s">
        <v>6</v>
      </c>
      <c r="X10" s="2" t="s">
        <v>2</v>
      </c>
      <c r="Y10" s="2" t="s">
        <v>5</v>
      </c>
      <c r="Z10" s="2" t="s">
        <v>147</v>
      </c>
      <c r="AA10" s="2">
        <v>218090</v>
      </c>
      <c r="AB10" s="2"/>
      <c r="AC10" s="2" t="s">
        <v>3</v>
      </c>
      <c r="AD10" s="3">
        <v>41900.484027777777</v>
      </c>
      <c r="AE10" s="3">
        <v>41900.484027777777</v>
      </c>
      <c r="AF10" s="4"/>
      <c r="AG10" s="2"/>
      <c r="AH10" s="2" t="s">
        <v>1</v>
      </c>
      <c r="AI10" s="2"/>
      <c r="AJ10" s="3"/>
      <c r="AK10" s="3"/>
      <c r="AL10" s="2"/>
      <c r="AM10" s="2"/>
      <c r="AN10" s="2"/>
    </row>
    <row r="11" spans="1:40" ht="45.75" hidden="1" customHeight="1">
      <c r="A11" s="2" t="s">
        <v>332</v>
      </c>
      <c r="B11" s="2" t="s">
        <v>161</v>
      </c>
      <c r="C11" s="2" t="s">
        <v>21</v>
      </c>
      <c r="D11" s="2"/>
      <c r="E11" s="2"/>
      <c r="F11" s="2"/>
      <c r="G11" s="4">
        <v>2014</v>
      </c>
      <c r="H11" s="2">
        <v>263505</v>
      </c>
      <c r="I11" s="2">
        <v>0</v>
      </c>
      <c r="J11" s="2" t="s">
        <v>334</v>
      </c>
      <c r="K11" s="2">
        <v>200000</v>
      </c>
      <c r="L11" s="2" t="s">
        <v>141</v>
      </c>
      <c r="M11" s="3">
        <v>41897</v>
      </c>
      <c r="N11" s="2"/>
      <c r="O11" s="2" t="s">
        <v>53</v>
      </c>
      <c r="P11" s="2" t="s">
        <v>2</v>
      </c>
      <c r="Q11" s="2" t="s">
        <v>12</v>
      </c>
      <c r="R11" s="2" t="s">
        <v>332</v>
      </c>
      <c r="S11" s="2" t="s">
        <v>332</v>
      </c>
      <c r="T11" s="2" t="s">
        <v>161</v>
      </c>
      <c r="U11" s="2" t="s">
        <v>125</v>
      </c>
      <c r="V11" s="2" t="s">
        <v>161</v>
      </c>
      <c r="W11" s="2" t="s">
        <v>6</v>
      </c>
      <c r="X11" s="2" t="s">
        <v>2</v>
      </c>
      <c r="Y11" s="2" t="s">
        <v>5</v>
      </c>
      <c r="Z11" s="2" t="s">
        <v>4</v>
      </c>
      <c r="AA11" s="2">
        <v>218089</v>
      </c>
      <c r="AB11" s="2"/>
      <c r="AC11" s="2" t="s">
        <v>3</v>
      </c>
      <c r="AD11" s="3">
        <v>41900.482638888891</v>
      </c>
      <c r="AE11" s="3">
        <v>41900.482638888891</v>
      </c>
      <c r="AF11" s="4"/>
      <c r="AG11" s="2"/>
      <c r="AH11" s="2" t="s">
        <v>1</v>
      </c>
      <c r="AI11" s="2"/>
      <c r="AJ11" s="3"/>
      <c r="AK11" s="3"/>
      <c r="AL11" s="2"/>
      <c r="AM11" s="2"/>
      <c r="AN11" s="2"/>
    </row>
    <row r="12" spans="1:40" ht="68.25" hidden="1" customHeight="1">
      <c r="A12" s="2" t="s">
        <v>332</v>
      </c>
      <c r="B12" s="2" t="s">
        <v>37</v>
      </c>
      <c r="C12" s="2" t="s">
        <v>21</v>
      </c>
      <c r="D12" s="2" t="s">
        <v>20</v>
      </c>
      <c r="E12" s="2" t="s">
        <v>42</v>
      </c>
      <c r="F12" s="2" t="s">
        <v>41</v>
      </c>
      <c r="G12" s="4">
        <v>2014</v>
      </c>
      <c r="H12" s="2">
        <v>658762</v>
      </c>
      <c r="I12" s="2">
        <v>0</v>
      </c>
      <c r="J12" s="2" t="s">
        <v>333</v>
      </c>
      <c r="K12" s="2">
        <v>500000</v>
      </c>
      <c r="L12" s="2" t="s">
        <v>141</v>
      </c>
      <c r="M12" s="3">
        <v>41897</v>
      </c>
      <c r="N12" s="2" t="s">
        <v>39</v>
      </c>
      <c r="O12" s="2" t="s">
        <v>38</v>
      </c>
      <c r="P12" s="2" t="s">
        <v>2</v>
      </c>
      <c r="Q12" s="2" t="s">
        <v>12</v>
      </c>
      <c r="R12" s="2" t="s">
        <v>332</v>
      </c>
      <c r="S12" s="2" t="s">
        <v>332</v>
      </c>
      <c r="T12" s="2" t="s">
        <v>37</v>
      </c>
      <c r="U12" s="2" t="s">
        <v>8</v>
      </c>
      <c r="V12" s="2" t="s">
        <v>36</v>
      </c>
      <c r="W12" s="2" t="s">
        <v>6</v>
      </c>
      <c r="X12" s="2" t="s">
        <v>2</v>
      </c>
      <c r="Y12" s="2" t="s">
        <v>5</v>
      </c>
      <c r="Z12" s="2" t="s">
        <v>4</v>
      </c>
      <c r="AA12" s="2">
        <v>218088</v>
      </c>
      <c r="AB12" s="2"/>
      <c r="AC12" s="2" t="s">
        <v>3</v>
      </c>
      <c r="AD12" s="3">
        <v>42024.677083333328</v>
      </c>
      <c r="AE12" s="3">
        <v>41900.481944444444</v>
      </c>
      <c r="AF12" s="4">
        <v>2014</v>
      </c>
      <c r="AG12" s="2" t="s">
        <v>2</v>
      </c>
      <c r="AH12" s="2" t="s">
        <v>1</v>
      </c>
      <c r="AI12" s="2">
        <v>11334510</v>
      </c>
      <c r="AJ12" s="3">
        <v>41866</v>
      </c>
      <c r="AK12" s="3">
        <v>42004</v>
      </c>
      <c r="AL12" s="2"/>
      <c r="AM12" s="2" t="s">
        <v>0</v>
      </c>
      <c r="AN12" s="2"/>
    </row>
    <row r="13" spans="1:40" ht="45.75" hidden="1" customHeight="1">
      <c r="A13" s="2" t="s">
        <v>330</v>
      </c>
      <c r="B13" s="2" t="s">
        <v>73</v>
      </c>
      <c r="C13" s="2" t="s">
        <v>49</v>
      </c>
      <c r="D13" s="2"/>
      <c r="E13" s="2"/>
      <c r="F13" s="2"/>
      <c r="G13" s="4">
        <v>2015</v>
      </c>
      <c r="H13" s="2">
        <v>0</v>
      </c>
      <c r="I13" s="2">
        <v>2267574</v>
      </c>
      <c r="J13" s="2" t="s">
        <v>331</v>
      </c>
      <c r="K13" s="2">
        <v>2000000</v>
      </c>
      <c r="L13" s="2" t="s">
        <v>141</v>
      </c>
      <c r="M13" s="3">
        <v>42037</v>
      </c>
      <c r="N13" s="2"/>
      <c r="O13" s="2" t="s">
        <v>53</v>
      </c>
      <c r="P13" s="2" t="s">
        <v>2</v>
      </c>
      <c r="Q13" s="2" t="s">
        <v>45</v>
      </c>
      <c r="R13" s="2" t="s">
        <v>330</v>
      </c>
      <c r="S13" s="2" t="s">
        <v>330</v>
      </c>
      <c r="T13" s="2" t="s">
        <v>73</v>
      </c>
      <c r="U13" s="2" t="s">
        <v>72</v>
      </c>
      <c r="V13" s="2" t="s">
        <v>71</v>
      </c>
      <c r="W13" s="2" t="s">
        <v>44</v>
      </c>
      <c r="X13" s="2" t="s">
        <v>2</v>
      </c>
      <c r="Y13" s="2" t="s">
        <v>5</v>
      </c>
      <c r="Z13" s="2" t="s">
        <v>4</v>
      </c>
      <c r="AA13" s="2">
        <v>224571</v>
      </c>
      <c r="AB13" s="2"/>
      <c r="AC13" s="2" t="s">
        <v>3</v>
      </c>
      <c r="AD13" s="3">
        <v>42045.643749999996</v>
      </c>
      <c r="AE13" s="3">
        <v>42045.643749999996</v>
      </c>
      <c r="AF13" s="4"/>
      <c r="AG13" s="2"/>
      <c r="AH13" s="2" t="s">
        <v>1</v>
      </c>
      <c r="AI13" s="2"/>
      <c r="AJ13" s="3"/>
      <c r="AK13" s="3"/>
      <c r="AL13" s="2"/>
      <c r="AM13" s="2"/>
      <c r="AN13" s="2"/>
    </row>
    <row r="14" spans="1:40" ht="57" hidden="1" customHeight="1">
      <c r="A14" s="2" t="s">
        <v>322</v>
      </c>
      <c r="B14" s="2" t="s">
        <v>78</v>
      </c>
      <c r="C14" s="2" t="s">
        <v>21</v>
      </c>
      <c r="D14" s="2"/>
      <c r="E14" s="2"/>
      <c r="F14" s="2"/>
      <c r="G14" s="4">
        <v>2014</v>
      </c>
      <c r="H14" s="2">
        <v>690608</v>
      </c>
      <c r="I14" s="2">
        <v>0</v>
      </c>
      <c r="J14" s="2" t="s">
        <v>329</v>
      </c>
      <c r="K14" s="2">
        <v>750000</v>
      </c>
      <c r="L14" s="2" t="s">
        <v>323</v>
      </c>
      <c r="M14" s="3">
        <v>41894</v>
      </c>
      <c r="N14" s="2"/>
      <c r="O14" s="2" t="s">
        <v>53</v>
      </c>
      <c r="P14" s="2" t="s">
        <v>2</v>
      </c>
      <c r="Q14" s="2" t="s">
        <v>12</v>
      </c>
      <c r="R14" s="2" t="s">
        <v>322</v>
      </c>
      <c r="S14" s="2" t="s">
        <v>322</v>
      </c>
      <c r="T14" s="2" t="s">
        <v>78</v>
      </c>
      <c r="U14" s="2" t="s">
        <v>51</v>
      </c>
      <c r="V14" s="2" t="s">
        <v>77</v>
      </c>
      <c r="W14" s="2" t="s">
        <v>6</v>
      </c>
      <c r="X14" s="2" t="s">
        <v>2</v>
      </c>
      <c r="Y14" s="2" t="s">
        <v>5</v>
      </c>
      <c r="Z14" s="2" t="s">
        <v>4</v>
      </c>
      <c r="AA14" s="2">
        <v>218192</v>
      </c>
      <c r="AB14" s="2"/>
      <c r="AC14" s="2" t="s">
        <v>3</v>
      </c>
      <c r="AD14" s="3">
        <v>41904.453472222223</v>
      </c>
      <c r="AE14" s="3">
        <v>41904.453472222223</v>
      </c>
      <c r="AF14" s="4"/>
      <c r="AG14" s="2"/>
      <c r="AH14" s="2" t="s">
        <v>1</v>
      </c>
      <c r="AI14" s="2"/>
      <c r="AJ14" s="3"/>
      <c r="AK14" s="3"/>
      <c r="AL14" s="2"/>
      <c r="AM14" s="2"/>
      <c r="AN14" s="2"/>
    </row>
    <row r="15" spans="1:40" ht="45.75" hidden="1" customHeight="1">
      <c r="A15" s="2" t="s">
        <v>322</v>
      </c>
      <c r="B15" s="2" t="s">
        <v>73</v>
      </c>
      <c r="C15" s="2" t="s">
        <v>21</v>
      </c>
      <c r="D15" s="2"/>
      <c r="E15" s="2"/>
      <c r="F15" s="2"/>
      <c r="G15" s="4">
        <v>2014</v>
      </c>
      <c r="H15" s="2">
        <v>690608</v>
      </c>
      <c r="I15" s="2">
        <v>0</v>
      </c>
      <c r="J15" s="2" t="s">
        <v>328</v>
      </c>
      <c r="K15" s="2">
        <v>750000</v>
      </c>
      <c r="L15" s="2" t="s">
        <v>323</v>
      </c>
      <c r="M15" s="3">
        <v>41894</v>
      </c>
      <c r="N15" s="2"/>
      <c r="O15" s="2" t="s">
        <v>53</v>
      </c>
      <c r="P15" s="2" t="s">
        <v>2</v>
      </c>
      <c r="Q15" s="2" t="s">
        <v>12</v>
      </c>
      <c r="R15" s="2" t="s">
        <v>322</v>
      </c>
      <c r="S15" s="2" t="s">
        <v>322</v>
      </c>
      <c r="T15" s="2" t="s">
        <v>73</v>
      </c>
      <c r="U15" s="2" t="s">
        <v>72</v>
      </c>
      <c r="V15" s="2" t="s">
        <v>71</v>
      </c>
      <c r="W15" s="2" t="s">
        <v>6</v>
      </c>
      <c r="X15" s="2" t="s">
        <v>2</v>
      </c>
      <c r="Y15" s="2" t="s">
        <v>5</v>
      </c>
      <c r="Z15" s="2" t="s">
        <v>4</v>
      </c>
      <c r="AA15" s="2">
        <v>218193</v>
      </c>
      <c r="AB15" s="2"/>
      <c r="AC15" s="2" t="s">
        <v>3</v>
      </c>
      <c r="AD15" s="3">
        <v>41904.454861111109</v>
      </c>
      <c r="AE15" s="3">
        <v>41904.454861111109</v>
      </c>
      <c r="AF15" s="4"/>
      <c r="AG15" s="2"/>
      <c r="AH15" s="2" t="s">
        <v>1</v>
      </c>
      <c r="AI15" s="2"/>
      <c r="AJ15" s="3"/>
      <c r="AK15" s="3"/>
      <c r="AL15" s="2"/>
      <c r="AM15" s="2"/>
      <c r="AN15" s="2"/>
    </row>
    <row r="16" spans="1:40" ht="68.25" hidden="1" customHeight="1">
      <c r="A16" s="2" t="s">
        <v>322</v>
      </c>
      <c r="B16" s="2" t="s">
        <v>57</v>
      </c>
      <c r="C16" s="2" t="s">
        <v>21</v>
      </c>
      <c r="D16" s="2" t="s">
        <v>20</v>
      </c>
      <c r="E16" s="2" t="s">
        <v>204</v>
      </c>
      <c r="F16" s="2" t="s">
        <v>203</v>
      </c>
      <c r="G16" s="4">
        <v>2014</v>
      </c>
      <c r="H16" s="2">
        <v>92081</v>
      </c>
      <c r="I16" s="2">
        <v>0</v>
      </c>
      <c r="J16" s="2" t="s">
        <v>327</v>
      </c>
      <c r="K16" s="2">
        <v>100000</v>
      </c>
      <c r="L16" s="2" t="s">
        <v>323</v>
      </c>
      <c r="M16" s="3">
        <v>41894</v>
      </c>
      <c r="N16" s="2" t="s">
        <v>120</v>
      </c>
      <c r="O16" s="2" t="s">
        <v>53</v>
      </c>
      <c r="P16" s="2" t="s">
        <v>2</v>
      </c>
      <c r="Q16" s="2" t="s">
        <v>12</v>
      </c>
      <c r="R16" s="2" t="s">
        <v>322</v>
      </c>
      <c r="S16" s="2" t="s">
        <v>322</v>
      </c>
      <c r="T16" s="2" t="s">
        <v>57</v>
      </c>
      <c r="U16" s="2" t="s">
        <v>8</v>
      </c>
      <c r="V16" s="2" t="s">
        <v>56</v>
      </c>
      <c r="W16" s="2" t="s">
        <v>6</v>
      </c>
      <c r="X16" s="2" t="s">
        <v>2</v>
      </c>
      <c r="Y16" s="2" t="s">
        <v>5</v>
      </c>
      <c r="Z16" s="2" t="s">
        <v>4</v>
      </c>
      <c r="AA16" s="2">
        <v>218452</v>
      </c>
      <c r="AB16" s="2"/>
      <c r="AC16" s="2" t="s">
        <v>3</v>
      </c>
      <c r="AD16" s="3">
        <v>41984.719444444439</v>
      </c>
      <c r="AE16" s="3">
        <v>41908.688194444439</v>
      </c>
      <c r="AF16" s="4">
        <v>2014</v>
      </c>
      <c r="AG16" s="2" t="s">
        <v>2</v>
      </c>
      <c r="AH16" s="2" t="s">
        <v>1</v>
      </c>
      <c r="AI16" s="2">
        <v>1043890</v>
      </c>
      <c r="AJ16" s="3">
        <v>41866</v>
      </c>
      <c r="AK16" s="3">
        <v>42004</v>
      </c>
      <c r="AL16" s="2"/>
      <c r="AM16" s="2" t="s">
        <v>0</v>
      </c>
      <c r="AN16" s="2"/>
    </row>
    <row r="17" spans="1:40" ht="68.25" hidden="1" customHeight="1">
      <c r="A17" s="2" t="s">
        <v>322</v>
      </c>
      <c r="B17" s="2" t="s">
        <v>132</v>
      </c>
      <c r="C17" s="2" t="s">
        <v>21</v>
      </c>
      <c r="D17" s="2"/>
      <c r="E17" s="2"/>
      <c r="F17" s="2"/>
      <c r="G17" s="4">
        <v>2014</v>
      </c>
      <c r="H17" s="2">
        <v>368324</v>
      </c>
      <c r="I17" s="2">
        <v>0</v>
      </c>
      <c r="J17" s="2" t="s">
        <v>326</v>
      </c>
      <c r="K17" s="2">
        <v>400000</v>
      </c>
      <c r="L17" s="2" t="s">
        <v>323</v>
      </c>
      <c r="M17" s="3">
        <v>41894</v>
      </c>
      <c r="N17" s="2"/>
      <c r="O17" s="2" t="s">
        <v>53</v>
      </c>
      <c r="P17" s="2" t="s">
        <v>2</v>
      </c>
      <c r="Q17" s="2" t="s">
        <v>12</v>
      </c>
      <c r="R17" s="2" t="s">
        <v>322</v>
      </c>
      <c r="S17" s="2" t="s">
        <v>322</v>
      </c>
      <c r="T17" s="2" t="s">
        <v>132</v>
      </c>
      <c r="U17" s="2" t="s">
        <v>51</v>
      </c>
      <c r="V17" s="2" t="s">
        <v>131</v>
      </c>
      <c r="W17" s="2" t="s">
        <v>6</v>
      </c>
      <c r="X17" s="2" t="s">
        <v>2</v>
      </c>
      <c r="Y17" s="2" t="s">
        <v>5</v>
      </c>
      <c r="Z17" s="2" t="s">
        <v>4</v>
      </c>
      <c r="AA17" s="2">
        <v>218195</v>
      </c>
      <c r="AB17" s="2"/>
      <c r="AC17" s="2" t="s">
        <v>3</v>
      </c>
      <c r="AD17" s="3">
        <v>41904.456944444442</v>
      </c>
      <c r="AE17" s="3">
        <v>41904.456944444442</v>
      </c>
      <c r="AF17" s="4"/>
      <c r="AG17" s="2"/>
      <c r="AH17" s="2" t="s">
        <v>1</v>
      </c>
      <c r="AI17" s="2"/>
      <c r="AJ17" s="3"/>
      <c r="AK17" s="3"/>
      <c r="AL17" s="2"/>
      <c r="AM17" s="2"/>
      <c r="AN17" s="2"/>
    </row>
    <row r="18" spans="1:40" ht="68.25" hidden="1" customHeight="1">
      <c r="A18" s="2" t="s">
        <v>322</v>
      </c>
      <c r="B18" s="2" t="s">
        <v>37</v>
      </c>
      <c r="C18" s="2" t="s">
        <v>21</v>
      </c>
      <c r="D18" s="2" t="s">
        <v>20</v>
      </c>
      <c r="E18" s="2" t="s">
        <v>42</v>
      </c>
      <c r="F18" s="2" t="s">
        <v>41</v>
      </c>
      <c r="G18" s="4">
        <v>2014</v>
      </c>
      <c r="H18" s="2">
        <v>368324</v>
      </c>
      <c r="I18" s="2">
        <v>0</v>
      </c>
      <c r="J18" s="2" t="s">
        <v>325</v>
      </c>
      <c r="K18" s="2">
        <v>400000</v>
      </c>
      <c r="L18" s="2" t="s">
        <v>323</v>
      </c>
      <c r="M18" s="3">
        <v>41894</v>
      </c>
      <c r="N18" s="2" t="s">
        <v>39</v>
      </c>
      <c r="O18" s="2" t="s">
        <v>38</v>
      </c>
      <c r="P18" s="2" t="s">
        <v>2</v>
      </c>
      <c r="Q18" s="2" t="s">
        <v>12</v>
      </c>
      <c r="R18" s="2" t="s">
        <v>322</v>
      </c>
      <c r="S18" s="2" t="s">
        <v>322</v>
      </c>
      <c r="T18" s="2" t="s">
        <v>37</v>
      </c>
      <c r="U18" s="2" t="s">
        <v>8</v>
      </c>
      <c r="V18" s="2" t="s">
        <v>36</v>
      </c>
      <c r="W18" s="2" t="s">
        <v>6</v>
      </c>
      <c r="X18" s="2" t="s">
        <v>2</v>
      </c>
      <c r="Y18" s="2" t="s">
        <v>5</v>
      </c>
      <c r="Z18" s="2" t="s">
        <v>4</v>
      </c>
      <c r="AA18" s="2">
        <v>218196</v>
      </c>
      <c r="AB18" s="2"/>
      <c r="AC18" s="2" t="s">
        <v>3</v>
      </c>
      <c r="AD18" s="3">
        <v>42024.677083333328</v>
      </c>
      <c r="AE18" s="3">
        <v>41904.458333333328</v>
      </c>
      <c r="AF18" s="4">
        <v>2014</v>
      </c>
      <c r="AG18" s="2" t="s">
        <v>2</v>
      </c>
      <c r="AH18" s="2" t="s">
        <v>1</v>
      </c>
      <c r="AI18" s="2">
        <v>11334510</v>
      </c>
      <c r="AJ18" s="3">
        <v>41866</v>
      </c>
      <c r="AK18" s="3">
        <v>42004</v>
      </c>
      <c r="AL18" s="2"/>
      <c r="AM18" s="2" t="s">
        <v>0</v>
      </c>
      <c r="AN18" s="2"/>
    </row>
    <row r="19" spans="1:40" ht="45.75" hidden="1" customHeight="1">
      <c r="A19" s="2" t="s">
        <v>322</v>
      </c>
      <c r="B19" s="2" t="s">
        <v>80</v>
      </c>
      <c r="C19" s="2" t="s">
        <v>21</v>
      </c>
      <c r="D19" s="2" t="s">
        <v>20</v>
      </c>
      <c r="E19" s="2" t="s">
        <v>221</v>
      </c>
      <c r="F19" s="2" t="s">
        <v>220</v>
      </c>
      <c r="G19" s="4">
        <v>2014</v>
      </c>
      <c r="H19" s="2">
        <v>536193</v>
      </c>
      <c r="I19" s="2">
        <v>0</v>
      </c>
      <c r="J19" s="2" t="s">
        <v>324</v>
      </c>
      <c r="K19" s="2">
        <v>600000</v>
      </c>
      <c r="L19" s="2" t="s">
        <v>323</v>
      </c>
      <c r="M19" s="3">
        <v>41894</v>
      </c>
      <c r="N19" s="2" t="s">
        <v>84</v>
      </c>
      <c r="O19" s="2" t="s">
        <v>83</v>
      </c>
      <c r="P19" s="2" t="s">
        <v>2</v>
      </c>
      <c r="Q19" s="2" t="s">
        <v>30</v>
      </c>
      <c r="R19" s="2" t="s">
        <v>322</v>
      </c>
      <c r="S19" s="2" t="s">
        <v>322</v>
      </c>
      <c r="T19" s="2" t="s">
        <v>80</v>
      </c>
      <c r="U19" s="2" t="s">
        <v>8</v>
      </c>
      <c r="V19" s="2" t="s">
        <v>79</v>
      </c>
      <c r="W19" s="2" t="s">
        <v>6</v>
      </c>
      <c r="X19" s="2" t="s">
        <v>2</v>
      </c>
      <c r="Y19" s="2" t="s">
        <v>5</v>
      </c>
      <c r="Z19" s="2" t="s">
        <v>4</v>
      </c>
      <c r="AA19" s="2">
        <v>218194</v>
      </c>
      <c r="AB19" s="2"/>
      <c r="AC19" s="2" t="s">
        <v>27</v>
      </c>
      <c r="AD19" s="3">
        <v>42034.615972222222</v>
      </c>
      <c r="AE19" s="3">
        <v>41904.456249999996</v>
      </c>
      <c r="AF19" s="4">
        <v>2014</v>
      </c>
      <c r="AG19" s="2" t="s">
        <v>2</v>
      </c>
      <c r="AH19" s="2" t="s">
        <v>1</v>
      </c>
      <c r="AI19" s="2">
        <v>7740000</v>
      </c>
      <c r="AJ19" s="3">
        <v>41866</v>
      </c>
      <c r="AK19" s="3">
        <v>42004</v>
      </c>
      <c r="AL19" s="2"/>
      <c r="AM19" s="2" t="s">
        <v>0</v>
      </c>
      <c r="AN19" s="2"/>
    </row>
    <row r="20" spans="1:40" ht="57" hidden="1" customHeight="1">
      <c r="A20" s="2" t="s">
        <v>311</v>
      </c>
      <c r="B20" s="2" t="s">
        <v>65</v>
      </c>
      <c r="C20" s="2" t="s">
        <v>21</v>
      </c>
      <c r="D20" s="2" t="s">
        <v>20</v>
      </c>
      <c r="E20" s="2" t="s">
        <v>70</v>
      </c>
      <c r="F20" s="2" t="s">
        <v>69</v>
      </c>
      <c r="G20" s="4">
        <v>2014</v>
      </c>
      <c r="H20" s="2">
        <v>300000</v>
      </c>
      <c r="I20" s="2">
        <v>0</v>
      </c>
      <c r="J20" s="2" t="s">
        <v>315</v>
      </c>
      <c r="K20" s="2" t="s">
        <v>16</v>
      </c>
      <c r="L20" s="2" t="s">
        <v>15</v>
      </c>
      <c r="M20" s="3">
        <v>41915</v>
      </c>
      <c r="N20" s="2" t="s">
        <v>67</v>
      </c>
      <c r="O20" s="2" t="s">
        <v>66</v>
      </c>
      <c r="P20" s="2" t="s">
        <v>2</v>
      </c>
      <c r="Q20" s="2" t="s">
        <v>30</v>
      </c>
      <c r="R20" s="2" t="s">
        <v>311</v>
      </c>
      <c r="S20" s="2" t="s">
        <v>310</v>
      </c>
      <c r="T20" s="2" t="s">
        <v>65</v>
      </c>
      <c r="U20" s="2" t="s">
        <v>8</v>
      </c>
      <c r="V20" s="2" t="s">
        <v>64</v>
      </c>
      <c r="W20" s="2" t="s">
        <v>6</v>
      </c>
      <c r="X20" s="2" t="s">
        <v>2</v>
      </c>
      <c r="Y20" s="2" t="s">
        <v>5</v>
      </c>
      <c r="Z20" s="2" t="s">
        <v>4</v>
      </c>
      <c r="AA20" s="2">
        <v>218788</v>
      </c>
      <c r="AB20" s="2"/>
      <c r="AC20" s="2" t="s">
        <v>27</v>
      </c>
      <c r="AD20" s="3">
        <v>42054.463888888888</v>
      </c>
      <c r="AE20" s="3">
        <v>41919.449999999997</v>
      </c>
      <c r="AF20" s="4">
        <v>2014</v>
      </c>
      <c r="AG20" s="2" t="s">
        <v>2</v>
      </c>
      <c r="AH20" s="2" t="s">
        <v>1</v>
      </c>
      <c r="AI20" s="2">
        <v>1620000</v>
      </c>
      <c r="AJ20" s="3">
        <v>41866</v>
      </c>
      <c r="AK20" s="3">
        <v>42004</v>
      </c>
      <c r="AL20" s="2"/>
      <c r="AM20" s="2" t="s">
        <v>0</v>
      </c>
      <c r="AN20" s="2"/>
    </row>
    <row r="21" spans="1:40" ht="68.25" hidden="1" customHeight="1">
      <c r="A21" s="2" t="s">
        <v>311</v>
      </c>
      <c r="B21" s="2" t="s">
        <v>318</v>
      </c>
      <c r="C21" s="2" t="s">
        <v>21</v>
      </c>
      <c r="D21" s="2" t="s">
        <v>20</v>
      </c>
      <c r="E21" s="2" t="s">
        <v>321</v>
      </c>
      <c r="F21" s="2" t="s">
        <v>320</v>
      </c>
      <c r="G21" s="4">
        <v>2014</v>
      </c>
      <c r="H21" s="2">
        <v>234779</v>
      </c>
      <c r="I21" s="2">
        <v>0</v>
      </c>
      <c r="J21" s="2" t="s">
        <v>319</v>
      </c>
      <c r="K21" s="2" t="s">
        <v>16</v>
      </c>
      <c r="L21" s="2" t="s">
        <v>15</v>
      </c>
      <c r="M21" s="3">
        <v>41913</v>
      </c>
      <c r="N21" s="2" t="s">
        <v>39</v>
      </c>
      <c r="O21" s="2" t="s">
        <v>38</v>
      </c>
      <c r="P21" s="2" t="s">
        <v>2</v>
      </c>
      <c r="Q21" s="2" t="s">
        <v>12</v>
      </c>
      <c r="R21" s="2" t="s">
        <v>311</v>
      </c>
      <c r="S21" s="2" t="s">
        <v>310</v>
      </c>
      <c r="T21" s="2" t="s">
        <v>318</v>
      </c>
      <c r="U21" s="2" t="s">
        <v>8</v>
      </c>
      <c r="V21" s="2" t="s">
        <v>317</v>
      </c>
      <c r="W21" s="2" t="s">
        <v>6</v>
      </c>
      <c r="X21" s="2" t="s">
        <v>2</v>
      </c>
      <c r="Y21" s="2" t="s">
        <v>5</v>
      </c>
      <c r="Z21" s="2" t="s">
        <v>4</v>
      </c>
      <c r="AA21" s="2">
        <v>218656</v>
      </c>
      <c r="AB21" s="2"/>
      <c r="AC21" s="2" t="s">
        <v>3</v>
      </c>
      <c r="AD21" s="3">
        <v>41984.720138888886</v>
      </c>
      <c r="AE21" s="3">
        <v>41914.402083333334</v>
      </c>
      <c r="AF21" s="4">
        <v>2014</v>
      </c>
      <c r="AG21" s="2" t="s">
        <v>2</v>
      </c>
      <c r="AH21" s="2" t="s">
        <v>1</v>
      </c>
      <c r="AI21" s="2">
        <v>192396</v>
      </c>
      <c r="AJ21" s="3">
        <v>41866</v>
      </c>
      <c r="AK21" s="3">
        <v>42004</v>
      </c>
      <c r="AL21" s="2"/>
      <c r="AM21" s="2" t="s">
        <v>0</v>
      </c>
      <c r="AN21" s="2"/>
    </row>
    <row r="22" spans="1:40" ht="68.25" hidden="1" customHeight="1">
      <c r="A22" s="2" t="s">
        <v>311</v>
      </c>
      <c r="B22" s="2" t="s">
        <v>119</v>
      </c>
      <c r="C22" s="2" t="s">
        <v>21</v>
      </c>
      <c r="D22" s="2" t="s">
        <v>20</v>
      </c>
      <c r="E22" s="2" t="s">
        <v>123</v>
      </c>
      <c r="F22" s="2" t="s">
        <v>122</v>
      </c>
      <c r="G22" s="4">
        <v>2014</v>
      </c>
      <c r="H22" s="2">
        <v>155000</v>
      </c>
      <c r="I22" s="2">
        <v>0</v>
      </c>
      <c r="J22" s="2" t="s">
        <v>312</v>
      </c>
      <c r="K22" s="2" t="s">
        <v>16</v>
      </c>
      <c r="L22" s="2" t="s">
        <v>15</v>
      </c>
      <c r="M22" s="3">
        <v>41913</v>
      </c>
      <c r="N22" s="2" t="s">
        <v>120</v>
      </c>
      <c r="O22" s="2" t="s">
        <v>53</v>
      </c>
      <c r="P22" s="2" t="s">
        <v>2</v>
      </c>
      <c r="Q22" s="2" t="s">
        <v>12</v>
      </c>
      <c r="R22" s="2" t="s">
        <v>311</v>
      </c>
      <c r="S22" s="2" t="s">
        <v>310</v>
      </c>
      <c r="T22" s="2" t="s">
        <v>119</v>
      </c>
      <c r="U22" s="2" t="s">
        <v>8</v>
      </c>
      <c r="V22" s="2" t="s">
        <v>118</v>
      </c>
      <c r="W22" s="2" t="s">
        <v>6</v>
      </c>
      <c r="X22" s="2" t="s">
        <v>2</v>
      </c>
      <c r="Y22" s="2" t="s">
        <v>5</v>
      </c>
      <c r="Z22" s="2" t="s">
        <v>4</v>
      </c>
      <c r="AA22" s="2">
        <v>218660</v>
      </c>
      <c r="AB22" s="2"/>
      <c r="AC22" s="2" t="s">
        <v>3</v>
      </c>
      <c r="AD22" s="3">
        <v>42024.674999999996</v>
      </c>
      <c r="AE22" s="3">
        <v>41914.40347222222</v>
      </c>
      <c r="AF22" s="4">
        <v>2014</v>
      </c>
      <c r="AG22" s="2" t="s">
        <v>2</v>
      </c>
      <c r="AH22" s="2" t="s">
        <v>1</v>
      </c>
      <c r="AI22" s="2">
        <v>2980700</v>
      </c>
      <c r="AJ22" s="3">
        <v>41866</v>
      </c>
      <c r="AK22" s="3">
        <v>42004</v>
      </c>
      <c r="AL22" s="2"/>
      <c r="AM22" s="2" t="s">
        <v>0</v>
      </c>
      <c r="AN22" s="2"/>
    </row>
    <row r="23" spans="1:40" ht="68.25" hidden="1" customHeight="1">
      <c r="A23" s="2" t="s">
        <v>311</v>
      </c>
      <c r="B23" s="2" t="s">
        <v>119</v>
      </c>
      <c r="C23" s="2" t="s">
        <v>21</v>
      </c>
      <c r="D23" s="2" t="s">
        <v>20</v>
      </c>
      <c r="E23" s="2" t="s">
        <v>123</v>
      </c>
      <c r="F23" s="2" t="s">
        <v>122</v>
      </c>
      <c r="G23" s="4">
        <v>2014</v>
      </c>
      <c r="H23" s="2">
        <v>599481</v>
      </c>
      <c r="I23" s="2">
        <v>0</v>
      </c>
      <c r="J23" s="2" t="s">
        <v>316</v>
      </c>
      <c r="K23" s="2" t="s">
        <v>16</v>
      </c>
      <c r="L23" s="2" t="s">
        <v>15</v>
      </c>
      <c r="M23" s="3">
        <v>41911</v>
      </c>
      <c r="N23" s="2" t="s">
        <v>120</v>
      </c>
      <c r="O23" s="2" t="s">
        <v>53</v>
      </c>
      <c r="P23" s="2" t="s">
        <v>2</v>
      </c>
      <c r="Q23" s="2" t="s">
        <v>12</v>
      </c>
      <c r="R23" s="2" t="s">
        <v>311</v>
      </c>
      <c r="S23" s="2" t="s">
        <v>310</v>
      </c>
      <c r="T23" s="2" t="s">
        <v>119</v>
      </c>
      <c r="U23" s="2" t="s">
        <v>8</v>
      </c>
      <c r="V23" s="2" t="s">
        <v>118</v>
      </c>
      <c r="W23" s="2" t="s">
        <v>6</v>
      </c>
      <c r="X23" s="2" t="s">
        <v>2</v>
      </c>
      <c r="Y23" s="2" t="s">
        <v>5</v>
      </c>
      <c r="Z23" s="2" t="s">
        <v>4</v>
      </c>
      <c r="AA23" s="2">
        <v>218524</v>
      </c>
      <c r="AB23" s="2"/>
      <c r="AC23" s="2" t="s">
        <v>3</v>
      </c>
      <c r="AD23" s="3">
        <v>41984.718055555553</v>
      </c>
      <c r="AE23" s="3">
        <v>41912.397916666661</v>
      </c>
      <c r="AF23" s="4">
        <v>2014</v>
      </c>
      <c r="AG23" s="2" t="s">
        <v>2</v>
      </c>
      <c r="AH23" s="2" t="s">
        <v>1</v>
      </c>
      <c r="AI23" s="2">
        <v>2980700</v>
      </c>
      <c r="AJ23" s="3">
        <v>41866</v>
      </c>
      <c r="AK23" s="3">
        <v>42004</v>
      </c>
      <c r="AL23" s="2"/>
      <c r="AM23" s="2" t="s">
        <v>0</v>
      </c>
      <c r="AN23" s="2"/>
    </row>
    <row r="24" spans="1:40" ht="68.25" hidden="1" customHeight="1">
      <c r="A24" s="2" t="s">
        <v>311</v>
      </c>
      <c r="B24" s="2" t="s">
        <v>119</v>
      </c>
      <c r="C24" s="2" t="s">
        <v>21</v>
      </c>
      <c r="D24" s="2" t="s">
        <v>20</v>
      </c>
      <c r="E24" s="2" t="s">
        <v>123</v>
      </c>
      <c r="F24" s="2" t="s">
        <v>122</v>
      </c>
      <c r="G24" s="4">
        <v>2014</v>
      </c>
      <c r="H24" s="2">
        <v>88329</v>
      </c>
      <c r="I24" s="2">
        <v>0</v>
      </c>
      <c r="J24" s="2" t="s">
        <v>314</v>
      </c>
      <c r="K24" s="2" t="s">
        <v>16</v>
      </c>
      <c r="L24" s="2" t="s">
        <v>15</v>
      </c>
      <c r="M24" s="3">
        <v>41912</v>
      </c>
      <c r="N24" s="2" t="s">
        <v>120</v>
      </c>
      <c r="O24" s="2" t="s">
        <v>53</v>
      </c>
      <c r="P24" s="2" t="s">
        <v>2</v>
      </c>
      <c r="Q24" s="2" t="s">
        <v>12</v>
      </c>
      <c r="R24" s="2" t="s">
        <v>311</v>
      </c>
      <c r="S24" s="2" t="s">
        <v>310</v>
      </c>
      <c r="T24" s="2" t="s">
        <v>119</v>
      </c>
      <c r="U24" s="2" t="s">
        <v>8</v>
      </c>
      <c r="V24" s="2" t="s">
        <v>118</v>
      </c>
      <c r="W24" s="2" t="s">
        <v>6</v>
      </c>
      <c r="X24" s="2" t="s">
        <v>2</v>
      </c>
      <c r="Y24" s="2" t="s">
        <v>5</v>
      </c>
      <c r="Z24" s="2" t="s">
        <v>4</v>
      </c>
      <c r="AA24" s="2">
        <v>218601</v>
      </c>
      <c r="AB24" s="2"/>
      <c r="AC24" s="2" t="s">
        <v>3</v>
      </c>
      <c r="AD24" s="3">
        <v>41984.718055555553</v>
      </c>
      <c r="AE24" s="3">
        <v>41913.583333333328</v>
      </c>
      <c r="AF24" s="4">
        <v>2014</v>
      </c>
      <c r="AG24" s="2" t="s">
        <v>2</v>
      </c>
      <c r="AH24" s="2" t="s">
        <v>1</v>
      </c>
      <c r="AI24" s="2">
        <v>2980700</v>
      </c>
      <c r="AJ24" s="3">
        <v>41866</v>
      </c>
      <c r="AK24" s="3">
        <v>42004</v>
      </c>
      <c r="AL24" s="2"/>
      <c r="AM24" s="2" t="s">
        <v>0</v>
      </c>
      <c r="AN24" s="2"/>
    </row>
    <row r="25" spans="1:40" ht="68.25" hidden="1" customHeight="1">
      <c r="A25" s="2" t="s">
        <v>311</v>
      </c>
      <c r="B25" s="2" t="s">
        <v>37</v>
      </c>
      <c r="C25" s="2" t="s">
        <v>21</v>
      </c>
      <c r="D25" s="2" t="s">
        <v>20</v>
      </c>
      <c r="E25" s="2" t="s">
        <v>42</v>
      </c>
      <c r="F25" s="2" t="s">
        <v>41</v>
      </c>
      <c r="G25" s="4">
        <v>2014</v>
      </c>
      <c r="H25" s="2">
        <v>794575</v>
      </c>
      <c r="I25" s="2">
        <v>0</v>
      </c>
      <c r="J25" s="2" t="s">
        <v>315</v>
      </c>
      <c r="K25" s="2" t="s">
        <v>16</v>
      </c>
      <c r="L25" s="2" t="s">
        <v>15</v>
      </c>
      <c r="M25" s="3">
        <v>41915</v>
      </c>
      <c r="N25" s="2" t="s">
        <v>39</v>
      </c>
      <c r="O25" s="2" t="s">
        <v>38</v>
      </c>
      <c r="P25" s="2" t="s">
        <v>2</v>
      </c>
      <c r="Q25" s="2" t="s">
        <v>12</v>
      </c>
      <c r="R25" s="2" t="s">
        <v>311</v>
      </c>
      <c r="S25" s="2" t="s">
        <v>310</v>
      </c>
      <c r="T25" s="2" t="s">
        <v>37</v>
      </c>
      <c r="U25" s="2" t="s">
        <v>8</v>
      </c>
      <c r="V25" s="2" t="s">
        <v>36</v>
      </c>
      <c r="W25" s="2" t="s">
        <v>6</v>
      </c>
      <c r="X25" s="2" t="s">
        <v>2</v>
      </c>
      <c r="Y25" s="2" t="s">
        <v>5</v>
      </c>
      <c r="Z25" s="2" t="s">
        <v>4</v>
      </c>
      <c r="AA25" s="2">
        <v>218786</v>
      </c>
      <c r="AB25" s="2"/>
      <c r="AC25" s="2" t="s">
        <v>3</v>
      </c>
      <c r="AD25" s="3">
        <v>41984.713194444441</v>
      </c>
      <c r="AE25" s="3">
        <v>41919.44930555555</v>
      </c>
      <c r="AF25" s="4">
        <v>2014</v>
      </c>
      <c r="AG25" s="2" t="s">
        <v>2</v>
      </c>
      <c r="AH25" s="2" t="s">
        <v>1</v>
      </c>
      <c r="AI25" s="2">
        <v>11334510</v>
      </c>
      <c r="AJ25" s="3">
        <v>41866</v>
      </c>
      <c r="AK25" s="3">
        <v>42004</v>
      </c>
      <c r="AL25" s="2"/>
      <c r="AM25" s="2" t="s">
        <v>0</v>
      </c>
      <c r="AN25" s="2"/>
    </row>
    <row r="26" spans="1:40" ht="68.25" hidden="1" customHeight="1">
      <c r="A26" s="2" t="s">
        <v>311</v>
      </c>
      <c r="B26" s="2" t="s">
        <v>37</v>
      </c>
      <c r="C26" s="2" t="s">
        <v>21</v>
      </c>
      <c r="D26" s="2" t="s">
        <v>20</v>
      </c>
      <c r="E26" s="2" t="s">
        <v>42</v>
      </c>
      <c r="F26" s="2" t="s">
        <v>41</v>
      </c>
      <c r="G26" s="4">
        <v>2014</v>
      </c>
      <c r="H26" s="2">
        <v>280001</v>
      </c>
      <c r="I26" s="2">
        <v>0</v>
      </c>
      <c r="J26" s="2" t="s">
        <v>314</v>
      </c>
      <c r="K26" s="2" t="s">
        <v>16</v>
      </c>
      <c r="L26" s="2" t="s">
        <v>15</v>
      </c>
      <c r="M26" s="3">
        <v>41912</v>
      </c>
      <c r="N26" s="2" t="s">
        <v>39</v>
      </c>
      <c r="O26" s="2" t="s">
        <v>38</v>
      </c>
      <c r="P26" s="2" t="s">
        <v>2</v>
      </c>
      <c r="Q26" s="2" t="s">
        <v>12</v>
      </c>
      <c r="R26" s="2" t="s">
        <v>311</v>
      </c>
      <c r="S26" s="2" t="s">
        <v>310</v>
      </c>
      <c r="T26" s="2" t="s">
        <v>37</v>
      </c>
      <c r="U26" s="2" t="s">
        <v>8</v>
      </c>
      <c r="V26" s="2" t="s">
        <v>36</v>
      </c>
      <c r="W26" s="2" t="s">
        <v>6</v>
      </c>
      <c r="X26" s="2" t="s">
        <v>2</v>
      </c>
      <c r="Y26" s="2" t="s">
        <v>5</v>
      </c>
      <c r="Z26" s="2" t="s">
        <v>4</v>
      </c>
      <c r="AA26" s="2">
        <v>218603</v>
      </c>
      <c r="AB26" s="2"/>
      <c r="AC26" s="2" t="s">
        <v>3</v>
      </c>
      <c r="AD26" s="3">
        <v>41984.713194444441</v>
      </c>
      <c r="AE26" s="3">
        <v>41913.584027777775</v>
      </c>
      <c r="AF26" s="4">
        <v>2014</v>
      </c>
      <c r="AG26" s="2" t="s">
        <v>2</v>
      </c>
      <c r="AH26" s="2" t="s">
        <v>1</v>
      </c>
      <c r="AI26" s="2">
        <v>11334510</v>
      </c>
      <c r="AJ26" s="3">
        <v>41866</v>
      </c>
      <c r="AK26" s="3">
        <v>42004</v>
      </c>
      <c r="AL26" s="2"/>
      <c r="AM26" s="2" t="s">
        <v>0</v>
      </c>
      <c r="AN26" s="2"/>
    </row>
    <row r="27" spans="1:40" ht="57" hidden="1" customHeight="1">
      <c r="A27" s="2" t="s">
        <v>311</v>
      </c>
      <c r="B27" s="2" t="s">
        <v>29</v>
      </c>
      <c r="C27" s="2" t="s">
        <v>21</v>
      </c>
      <c r="D27" s="2" t="s">
        <v>20</v>
      </c>
      <c r="E27" s="2" t="s">
        <v>35</v>
      </c>
      <c r="F27" s="2" t="s">
        <v>34</v>
      </c>
      <c r="G27" s="4">
        <v>2014</v>
      </c>
      <c r="H27" s="2">
        <v>154725</v>
      </c>
      <c r="I27" s="2">
        <v>0</v>
      </c>
      <c r="J27" s="2" t="s">
        <v>312</v>
      </c>
      <c r="K27" s="2" t="s">
        <v>16</v>
      </c>
      <c r="L27" s="2" t="s">
        <v>15</v>
      </c>
      <c r="M27" s="3">
        <v>41913</v>
      </c>
      <c r="N27" s="2" t="s">
        <v>32</v>
      </c>
      <c r="O27" s="2" t="s">
        <v>31</v>
      </c>
      <c r="P27" s="2" t="s">
        <v>2</v>
      </c>
      <c r="Q27" s="2" t="s">
        <v>12</v>
      </c>
      <c r="R27" s="2" t="s">
        <v>311</v>
      </c>
      <c r="S27" s="2" t="s">
        <v>310</v>
      </c>
      <c r="T27" s="2" t="s">
        <v>29</v>
      </c>
      <c r="U27" s="2" t="s">
        <v>8</v>
      </c>
      <c r="V27" s="2" t="s">
        <v>28</v>
      </c>
      <c r="W27" s="2" t="s">
        <v>6</v>
      </c>
      <c r="X27" s="2" t="s">
        <v>2</v>
      </c>
      <c r="Y27" s="2" t="s">
        <v>5</v>
      </c>
      <c r="Z27" s="2" t="s">
        <v>4</v>
      </c>
      <c r="AA27" s="2">
        <v>218658</v>
      </c>
      <c r="AB27" s="2"/>
      <c r="AC27" s="2" t="s">
        <v>3</v>
      </c>
      <c r="AD27" s="3">
        <v>42024.678472222222</v>
      </c>
      <c r="AE27" s="3">
        <v>41914.402777777774</v>
      </c>
      <c r="AF27" s="4">
        <v>2014</v>
      </c>
      <c r="AG27" s="2" t="s">
        <v>2</v>
      </c>
      <c r="AH27" s="2" t="s">
        <v>1</v>
      </c>
      <c r="AI27" s="2">
        <v>466500</v>
      </c>
      <c r="AJ27" s="3">
        <v>41866</v>
      </c>
      <c r="AK27" s="3">
        <v>42004</v>
      </c>
      <c r="AL27" s="2"/>
      <c r="AM27" s="2" t="s">
        <v>0</v>
      </c>
      <c r="AN27" s="2"/>
    </row>
    <row r="28" spans="1:40" ht="57" hidden="1" customHeight="1">
      <c r="A28" s="2" t="s">
        <v>311</v>
      </c>
      <c r="B28" s="2" t="s">
        <v>9</v>
      </c>
      <c r="C28" s="2" t="s">
        <v>21</v>
      </c>
      <c r="D28" s="2" t="s">
        <v>20</v>
      </c>
      <c r="E28" s="2" t="s">
        <v>19</v>
      </c>
      <c r="F28" s="2" t="s">
        <v>18</v>
      </c>
      <c r="G28" s="4">
        <v>2014</v>
      </c>
      <c r="H28" s="2">
        <v>867849</v>
      </c>
      <c r="I28" s="2">
        <v>0</v>
      </c>
      <c r="J28" s="2" t="s">
        <v>313</v>
      </c>
      <c r="K28" s="2" t="s">
        <v>16</v>
      </c>
      <c r="L28" s="2" t="s">
        <v>15</v>
      </c>
      <c r="M28" s="3">
        <v>41908</v>
      </c>
      <c r="N28" s="2" t="s">
        <v>14</v>
      </c>
      <c r="O28" s="2" t="s">
        <v>13</v>
      </c>
      <c r="P28" s="2" t="s">
        <v>2</v>
      </c>
      <c r="Q28" s="2" t="s">
        <v>30</v>
      </c>
      <c r="R28" s="2" t="s">
        <v>311</v>
      </c>
      <c r="S28" s="2" t="s">
        <v>310</v>
      </c>
      <c r="T28" s="2" t="s">
        <v>9</v>
      </c>
      <c r="U28" s="2" t="s">
        <v>8</v>
      </c>
      <c r="V28" s="2" t="s">
        <v>7</v>
      </c>
      <c r="W28" s="2" t="s">
        <v>6</v>
      </c>
      <c r="X28" s="2" t="s">
        <v>2</v>
      </c>
      <c r="Y28" s="2" t="s">
        <v>5</v>
      </c>
      <c r="Z28" s="2" t="s">
        <v>4</v>
      </c>
      <c r="AA28" s="2">
        <v>218408</v>
      </c>
      <c r="AB28" s="2"/>
      <c r="AC28" s="2" t="s">
        <v>3</v>
      </c>
      <c r="AD28" s="3">
        <v>42045.515972222223</v>
      </c>
      <c r="AE28" s="3">
        <v>41908.404861111107</v>
      </c>
      <c r="AF28" s="4">
        <v>2014</v>
      </c>
      <c r="AG28" s="2" t="s">
        <v>2</v>
      </c>
      <c r="AH28" s="2" t="s">
        <v>1</v>
      </c>
      <c r="AI28" s="2">
        <v>5500000</v>
      </c>
      <c r="AJ28" s="3">
        <v>41866</v>
      </c>
      <c r="AK28" s="3">
        <v>42004</v>
      </c>
      <c r="AL28" s="2"/>
      <c r="AM28" s="2" t="s">
        <v>0</v>
      </c>
      <c r="AN28" s="2"/>
    </row>
    <row r="29" spans="1:40" ht="57" hidden="1" customHeight="1">
      <c r="A29" s="2" t="s">
        <v>311</v>
      </c>
      <c r="B29" s="2" t="s">
        <v>80</v>
      </c>
      <c r="C29" s="2" t="s">
        <v>21</v>
      </c>
      <c r="D29" s="2" t="s">
        <v>20</v>
      </c>
      <c r="E29" s="2" t="s">
        <v>221</v>
      </c>
      <c r="F29" s="2" t="s">
        <v>220</v>
      </c>
      <c r="G29" s="4">
        <v>2014</v>
      </c>
      <c r="H29" s="2">
        <v>500487</v>
      </c>
      <c r="I29" s="2">
        <v>0</v>
      </c>
      <c r="J29" s="2" t="s">
        <v>312</v>
      </c>
      <c r="K29" s="2" t="s">
        <v>16</v>
      </c>
      <c r="L29" s="2" t="s">
        <v>15</v>
      </c>
      <c r="M29" s="3">
        <v>41913</v>
      </c>
      <c r="N29" s="2" t="s">
        <v>84</v>
      </c>
      <c r="O29" s="2" t="s">
        <v>83</v>
      </c>
      <c r="P29" s="2" t="s">
        <v>2</v>
      </c>
      <c r="Q29" s="2" t="s">
        <v>30</v>
      </c>
      <c r="R29" s="2" t="s">
        <v>311</v>
      </c>
      <c r="S29" s="2" t="s">
        <v>310</v>
      </c>
      <c r="T29" s="2" t="s">
        <v>80</v>
      </c>
      <c r="U29" s="2" t="s">
        <v>8</v>
      </c>
      <c r="V29" s="2" t="s">
        <v>79</v>
      </c>
      <c r="W29" s="2" t="s">
        <v>6</v>
      </c>
      <c r="X29" s="2" t="s">
        <v>2</v>
      </c>
      <c r="Y29" s="2" t="s">
        <v>5</v>
      </c>
      <c r="Z29" s="2" t="s">
        <v>4</v>
      </c>
      <c r="AA29" s="2">
        <v>218654</v>
      </c>
      <c r="AB29" s="2"/>
      <c r="AC29" s="2" t="s">
        <v>27</v>
      </c>
      <c r="AD29" s="3">
        <v>41984.720833333333</v>
      </c>
      <c r="AE29" s="3">
        <v>41914.401388888888</v>
      </c>
      <c r="AF29" s="4">
        <v>2014</v>
      </c>
      <c r="AG29" s="2" t="s">
        <v>2</v>
      </c>
      <c r="AH29" s="2" t="s">
        <v>1</v>
      </c>
      <c r="AI29" s="2">
        <v>7740000</v>
      </c>
      <c r="AJ29" s="3">
        <v>41866</v>
      </c>
      <c r="AK29" s="3">
        <v>42004</v>
      </c>
      <c r="AL29" s="2"/>
      <c r="AM29" s="2" t="s">
        <v>0</v>
      </c>
      <c r="AN29" s="2"/>
    </row>
    <row r="30" spans="1:40" ht="57" hidden="1" customHeight="1">
      <c r="A30" s="2" t="s">
        <v>295</v>
      </c>
      <c r="B30" s="2" t="s">
        <v>78</v>
      </c>
      <c r="C30" s="2" t="s">
        <v>49</v>
      </c>
      <c r="D30" s="2" t="s">
        <v>49</v>
      </c>
      <c r="E30" s="2" t="s">
        <v>309</v>
      </c>
      <c r="F30" s="2" t="s">
        <v>308</v>
      </c>
      <c r="G30" s="4">
        <v>2015</v>
      </c>
      <c r="H30" s="2">
        <v>109938</v>
      </c>
      <c r="I30" s="2">
        <v>0</v>
      </c>
      <c r="J30" s="2" t="s">
        <v>307</v>
      </c>
      <c r="K30" s="2">
        <v>2500000</v>
      </c>
      <c r="L30" s="2" t="s">
        <v>296</v>
      </c>
      <c r="M30" s="3">
        <v>42010</v>
      </c>
      <c r="N30" s="2" t="s">
        <v>298</v>
      </c>
      <c r="O30" s="2" t="s">
        <v>66</v>
      </c>
      <c r="P30" s="2" t="s">
        <v>2</v>
      </c>
      <c r="Q30" s="2" t="s">
        <v>12</v>
      </c>
      <c r="R30" s="2" t="s">
        <v>295</v>
      </c>
      <c r="S30" s="2" t="s">
        <v>295</v>
      </c>
      <c r="T30" s="2" t="s">
        <v>78</v>
      </c>
      <c r="U30" s="2" t="s">
        <v>51</v>
      </c>
      <c r="V30" s="2" t="s">
        <v>77</v>
      </c>
      <c r="W30" s="2" t="s">
        <v>44</v>
      </c>
      <c r="X30" s="2" t="s">
        <v>2</v>
      </c>
      <c r="Y30" s="2" t="s">
        <v>5</v>
      </c>
      <c r="Z30" s="2" t="s">
        <v>4</v>
      </c>
      <c r="AA30" s="2">
        <v>223527</v>
      </c>
      <c r="AB30" s="2"/>
      <c r="AC30" s="2" t="s">
        <v>3</v>
      </c>
      <c r="AD30" s="3">
        <v>42045.650694444441</v>
      </c>
      <c r="AE30" s="3">
        <v>42016.546527777777</v>
      </c>
      <c r="AF30" s="4">
        <v>2015</v>
      </c>
      <c r="AG30" s="2" t="s">
        <v>2</v>
      </c>
      <c r="AH30" s="2" t="s">
        <v>1</v>
      </c>
      <c r="AI30" s="2">
        <v>0</v>
      </c>
      <c r="AJ30" s="3">
        <v>42005</v>
      </c>
      <c r="AK30" s="3">
        <v>42004</v>
      </c>
      <c r="AL30" s="2" t="s">
        <v>0</v>
      </c>
      <c r="AM30" s="2" t="s">
        <v>0</v>
      </c>
      <c r="AN30" s="2"/>
    </row>
    <row r="31" spans="1:40" ht="45.75" hidden="1" customHeight="1">
      <c r="A31" s="2" t="s">
        <v>295</v>
      </c>
      <c r="B31" s="2" t="s">
        <v>158</v>
      </c>
      <c r="C31" s="2" t="s">
        <v>21</v>
      </c>
      <c r="D31" s="2"/>
      <c r="E31" s="2"/>
      <c r="F31" s="2"/>
      <c r="G31" s="4">
        <v>2014</v>
      </c>
      <c r="H31" s="2">
        <v>73855</v>
      </c>
      <c r="I31" s="2">
        <v>0</v>
      </c>
      <c r="J31" s="2" t="s">
        <v>306</v>
      </c>
      <c r="K31" s="2">
        <v>1500000</v>
      </c>
      <c r="L31" s="2" t="s">
        <v>296</v>
      </c>
      <c r="M31" s="3">
        <v>41697</v>
      </c>
      <c r="N31" s="2"/>
      <c r="O31" s="2" t="s">
        <v>83</v>
      </c>
      <c r="P31" s="2" t="s">
        <v>2</v>
      </c>
      <c r="Q31" s="2" t="s">
        <v>12</v>
      </c>
      <c r="R31" s="2" t="s">
        <v>295</v>
      </c>
      <c r="S31" s="2" t="s">
        <v>295</v>
      </c>
      <c r="T31" s="2" t="s">
        <v>159</v>
      </c>
      <c r="U31" s="2" t="s">
        <v>51</v>
      </c>
      <c r="V31" s="2" t="s">
        <v>158</v>
      </c>
      <c r="W31" s="2" t="s">
        <v>6</v>
      </c>
      <c r="X31" s="2" t="s">
        <v>2</v>
      </c>
      <c r="Y31" s="2" t="s">
        <v>5</v>
      </c>
      <c r="Z31" s="2" t="s">
        <v>4</v>
      </c>
      <c r="AA31" s="2">
        <v>218093</v>
      </c>
      <c r="AB31" s="2"/>
      <c r="AC31" s="2" t="s">
        <v>3</v>
      </c>
      <c r="AD31" s="3">
        <v>41900.488888888889</v>
      </c>
      <c r="AE31" s="3">
        <v>41900.488888888889</v>
      </c>
      <c r="AF31" s="4"/>
      <c r="AG31" s="2"/>
      <c r="AH31" s="2" t="s">
        <v>1</v>
      </c>
      <c r="AI31" s="2"/>
      <c r="AJ31" s="3"/>
      <c r="AK31" s="3"/>
      <c r="AL31" s="2"/>
      <c r="AM31" s="2"/>
      <c r="AN31" s="2"/>
    </row>
    <row r="32" spans="1:40" ht="45.75" hidden="1" customHeight="1">
      <c r="A32" s="2" t="s">
        <v>295</v>
      </c>
      <c r="B32" s="2" t="s">
        <v>304</v>
      </c>
      <c r="C32" s="2" t="s">
        <v>49</v>
      </c>
      <c r="D32" s="2" t="s">
        <v>49</v>
      </c>
      <c r="E32" s="2" t="s">
        <v>305</v>
      </c>
      <c r="F32" s="2" t="s">
        <v>300</v>
      </c>
      <c r="G32" s="4">
        <v>2015</v>
      </c>
      <c r="H32" s="2">
        <v>37752</v>
      </c>
      <c r="I32" s="2">
        <v>0</v>
      </c>
      <c r="J32" s="2" t="s">
        <v>299</v>
      </c>
      <c r="K32" s="2">
        <v>858478</v>
      </c>
      <c r="L32" s="2" t="s">
        <v>296</v>
      </c>
      <c r="M32" s="3">
        <v>42010</v>
      </c>
      <c r="N32" s="2" t="s">
        <v>298</v>
      </c>
      <c r="O32" s="2" t="s">
        <v>66</v>
      </c>
      <c r="P32" s="2" t="s">
        <v>2</v>
      </c>
      <c r="Q32" s="2" t="s">
        <v>12</v>
      </c>
      <c r="R32" s="2" t="s">
        <v>295</v>
      </c>
      <c r="S32" s="2" t="s">
        <v>295</v>
      </c>
      <c r="T32" s="2" t="s">
        <v>304</v>
      </c>
      <c r="U32" s="2" t="s">
        <v>51</v>
      </c>
      <c r="V32" s="2" t="s">
        <v>304</v>
      </c>
      <c r="W32" s="2" t="s">
        <v>44</v>
      </c>
      <c r="X32" s="2" t="s">
        <v>2</v>
      </c>
      <c r="Y32" s="2" t="s">
        <v>5</v>
      </c>
      <c r="Z32" s="2" t="s">
        <v>4</v>
      </c>
      <c r="AA32" s="2">
        <v>223526</v>
      </c>
      <c r="AB32" s="2"/>
      <c r="AC32" s="2" t="s">
        <v>3</v>
      </c>
      <c r="AD32" s="3">
        <v>42045.660416666666</v>
      </c>
      <c r="AE32" s="3">
        <v>42016.54583333333</v>
      </c>
      <c r="AF32" s="4">
        <v>2015</v>
      </c>
      <c r="AG32" s="2" t="s">
        <v>2</v>
      </c>
      <c r="AH32" s="2" t="s">
        <v>1</v>
      </c>
      <c r="AI32" s="2">
        <v>0</v>
      </c>
      <c r="AJ32" s="3">
        <v>42005</v>
      </c>
      <c r="AK32" s="3">
        <v>42004</v>
      </c>
      <c r="AL32" s="2" t="s">
        <v>0</v>
      </c>
      <c r="AM32" s="2" t="s">
        <v>0</v>
      </c>
      <c r="AN32" s="2"/>
    </row>
    <row r="33" spans="1:40" ht="45.75" hidden="1" customHeight="1">
      <c r="A33" s="2" t="s">
        <v>295</v>
      </c>
      <c r="B33" s="2" t="s">
        <v>303</v>
      </c>
      <c r="C33" s="2" t="s">
        <v>49</v>
      </c>
      <c r="D33" s="2"/>
      <c r="E33" s="2"/>
      <c r="F33" s="2"/>
      <c r="G33" s="4">
        <v>2015</v>
      </c>
      <c r="H33" s="2">
        <v>81926</v>
      </c>
      <c r="I33" s="2">
        <v>0</v>
      </c>
      <c r="J33" s="2" t="s">
        <v>299</v>
      </c>
      <c r="K33" s="2">
        <v>1863000</v>
      </c>
      <c r="L33" s="2" t="s">
        <v>296</v>
      </c>
      <c r="M33" s="3">
        <v>42010</v>
      </c>
      <c r="N33" s="2"/>
      <c r="O33" s="2" t="s">
        <v>53</v>
      </c>
      <c r="P33" s="2" t="s">
        <v>2</v>
      </c>
      <c r="Q33" s="2" t="s">
        <v>12</v>
      </c>
      <c r="R33" s="2" t="s">
        <v>295</v>
      </c>
      <c r="S33" s="2" t="s">
        <v>295</v>
      </c>
      <c r="T33" s="2" t="s">
        <v>303</v>
      </c>
      <c r="U33" s="2" t="s">
        <v>72</v>
      </c>
      <c r="V33" s="2" t="s">
        <v>302</v>
      </c>
      <c r="W33" s="2" t="s">
        <v>44</v>
      </c>
      <c r="X33" s="2" t="s">
        <v>2</v>
      </c>
      <c r="Y33" s="2" t="s">
        <v>5</v>
      </c>
      <c r="Z33" s="2" t="s">
        <v>4</v>
      </c>
      <c r="AA33" s="2">
        <v>223525</v>
      </c>
      <c r="AB33" s="2"/>
      <c r="AC33" s="2" t="s">
        <v>3</v>
      </c>
      <c r="AD33" s="3">
        <v>42016.545138888891</v>
      </c>
      <c r="AE33" s="3">
        <v>42016.545138888891</v>
      </c>
      <c r="AF33" s="4"/>
      <c r="AG33" s="2"/>
      <c r="AH33" s="2" t="s">
        <v>1</v>
      </c>
      <c r="AI33" s="2"/>
      <c r="AJ33" s="3"/>
      <c r="AK33" s="3"/>
      <c r="AL33" s="2"/>
      <c r="AM33" s="2"/>
      <c r="AN33" s="2"/>
    </row>
    <row r="34" spans="1:40" ht="45.75" hidden="1" customHeight="1">
      <c r="A34" s="2" t="s">
        <v>295</v>
      </c>
      <c r="B34" s="2" t="s">
        <v>52</v>
      </c>
      <c r="C34" s="2" t="s">
        <v>49</v>
      </c>
      <c r="D34" s="2" t="s">
        <v>49</v>
      </c>
      <c r="E34" s="2" t="s">
        <v>301</v>
      </c>
      <c r="F34" s="2" t="s">
        <v>300</v>
      </c>
      <c r="G34" s="4">
        <v>2015</v>
      </c>
      <c r="H34" s="2">
        <v>109938</v>
      </c>
      <c r="I34" s="2">
        <v>0</v>
      </c>
      <c r="J34" s="2" t="s">
        <v>299</v>
      </c>
      <c r="K34" s="2">
        <v>2500000</v>
      </c>
      <c r="L34" s="2" t="s">
        <v>296</v>
      </c>
      <c r="M34" s="3">
        <v>42010</v>
      </c>
      <c r="N34" s="2" t="s">
        <v>298</v>
      </c>
      <c r="O34" s="2" t="s">
        <v>66</v>
      </c>
      <c r="P34" s="2" t="s">
        <v>2</v>
      </c>
      <c r="Q34" s="2" t="s">
        <v>12</v>
      </c>
      <c r="R34" s="2" t="s">
        <v>295</v>
      </c>
      <c r="S34" s="2" t="s">
        <v>295</v>
      </c>
      <c r="T34" s="2" t="s">
        <v>52</v>
      </c>
      <c r="U34" s="2" t="s">
        <v>51</v>
      </c>
      <c r="V34" s="2" t="s">
        <v>50</v>
      </c>
      <c r="W34" s="2" t="s">
        <v>44</v>
      </c>
      <c r="X34" s="2" t="s">
        <v>2</v>
      </c>
      <c r="Y34" s="2" t="s">
        <v>5</v>
      </c>
      <c r="Z34" s="2" t="s">
        <v>4</v>
      </c>
      <c r="AA34" s="2">
        <v>223524</v>
      </c>
      <c r="AB34" s="2"/>
      <c r="AC34" s="2" t="s">
        <v>3</v>
      </c>
      <c r="AD34" s="3">
        <v>42045.662499999999</v>
      </c>
      <c r="AE34" s="3">
        <v>42016.543749999997</v>
      </c>
      <c r="AF34" s="4">
        <v>2015</v>
      </c>
      <c r="AG34" s="2" t="s">
        <v>2</v>
      </c>
      <c r="AH34" s="2" t="s">
        <v>1</v>
      </c>
      <c r="AI34" s="2">
        <v>0</v>
      </c>
      <c r="AJ34" s="3">
        <v>42005</v>
      </c>
      <c r="AK34" s="3">
        <v>42004</v>
      </c>
      <c r="AL34" s="2" t="s">
        <v>0</v>
      </c>
      <c r="AM34" s="2" t="s">
        <v>0</v>
      </c>
      <c r="AN34" s="2"/>
    </row>
    <row r="35" spans="1:40" ht="57" hidden="1" customHeight="1">
      <c r="A35" s="2" t="s">
        <v>295</v>
      </c>
      <c r="B35" s="2" t="s">
        <v>52</v>
      </c>
      <c r="C35" s="2" t="s">
        <v>21</v>
      </c>
      <c r="D35" s="2"/>
      <c r="E35" s="2"/>
      <c r="F35" s="2"/>
      <c r="G35" s="4">
        <v>2014</v>
      </c>
      <c r="H35" s="2">
        <v>73855</v>
      </c>
      <c r="I35" s="2">
        <v>0</v>
      </c>
      <c r="J35" s="2" t="s">
        <v>297</v>
      </c>
      <c r="K35" s="2">
        <v>1500000</v>
      </c>
      <c r="L35" s="2" t="s">
        <v>296</v>
      </c>
      <c r="M35" s="3">
        <v>41697</v>
      </c>
      <c r="N35" s="2"/>
      <c r="O35" s="2" t="s">
        <v>31</v>
      </c>
      <c r="P35" s="2" t="s">
        <v>2</v>
      </c>
      <c r="Q35" s="2" t="s">
        <v>12</v>
      </c>
      <c r="R35" s="2" t="s">
        <v>295</v>
      </c>
      <c r="S35" s="2" t="s">
        <v>295</v>
      </c>
      <c r="T35" s="2" t="s">
        <v>52</v>
      </c>
      <c r="U35" s="2" t="s">
        <v>51</v>
      </c>
      <c r="V35" s="2" t="s">
        <v>50</v>
      </c>
      <c r="W35" s="2" t="s">
        <v>6</v>
      </c>
      <c r="X35" s="2" t="s">
        <v>2</v>
      </c>
      <c r="Y35" s="2" t="s">
        <v>5</v>
      </c>
      <c r="Z35" s="2" t="s">
        <v>4</v>
      </c>
      <c r="AA35" s="2">
        <v>218092</v>
      </c>
      <c r="AB35" s="2"/>
      <c r="AC35" s="2" t="s">
        <v>3</v>
      </c>
      <c r="AD35" s="3">
        <v>41900.487499999996</v>
      </c>
      <c r="AE35" s="3">
        <v>41900.487499999996</v>
      </c>
      <c r="AF35" s="4"/>
      <c r="AG35" s="2"/>
      <c r="AH35" s="2" t="s">
        <v>1</v>
      </c>
      <c r="AI35" s="2"/>
      <c r="AJ35" s="3"/>
      <c r="AK35" s="3"/>
      <c r="AL35" s="2"/>
      <c r="AM35" s="2"/>
      <c r="AN35" s="2"/>
    </row>
    <row r="36" spans="1:40" ht="68.25" hidden="1" customHeight="1">
      <c r="A36" s="2" t="s">
        <v>295</v>
      </c>
      <c r="B36" s="2" t="s">
        <v>37</v>
      </c>
      <c r="C36" s="2" t="s">
        <v>21</v>
      </c>
      <c r="D36" s="2" t="s">
        <v>20</v>
      </c>
      <c r="E36" s="2" t="s">
        <v>42</v>
      </c>
      <c r="F36" s="2" t="s">
        <v>41</v>
      </c>
      <c r="G36" s="4">
        <v>2014</v>
      </c>
      <c r="H36" s="2">
        <v>47393</v>
      </c>
      <c r="I36" s="2">
        <v>0</v>
      </c>
      <c r="J36" s="2" t="s">
        <v>277</v>
      </c>
      <c r="K36" s="2" t="s">
        <v>16</v>
      </c>
      <c r="L36" s="2" t="s">
        <v>15</v>
      </c>
      <c r="M36" s="3">
        <v>41933</v>
      </c>
      <c r="N36" s="2" t="s">
        <v>39</v>
      </c>
      <c r="O36" s="2" t="s">
        <v>38</v>
      </c>
      <c r="P36" s="2" t="s">
        <v>2</v>
      </c>
      <c r="Q36" s="2" t="s">
        <v>30</v>
      </c>
      <c r="R36" s="2" t="s">
        <v>295</v>
      </c>
      <c r="S36" s="2" t="s">
        <v>295</v>
      </c>
      <c r="T36" s="2" t="s">
        <v>37</v>
      </c>
      <c r="U36" s="2" t="s">
        <v>8</v>
      </c>
      <c r="V36" s="2" t="s">
        <v>36</v>
      </c>
      <c r="W36" s="2" t="s">
        <v>6</v>
      </c>
      <c r="X36" s="2" t="s">
        <v>2</v>
      </c>
      <c r="Y36" s="2" t="s">
        <v>5</v>
      </c>
      <c r="Z36" s="2" t="s">
        <v>4</v>
      </c>
      <c r="AA36" s="2">
        <v>219774</v>
      </c>
      <c r="AB36" s="2"/>
      <c r="AC36" s="2" t="s">
        <v>55</v>
      </c>
      <c r="AD36" s="3">
        <v>41984.708333333328</v>
      </c>
      <c r="AE36" s="3">
        <v>41939.484027777777</v>
      </c>
      <c r="AF36" s="4">
        <v>2014</v>
      </c>
      <c r="AG36" s="2" t="s">
        <v>2</v>
      </c>
      <c r="AH36" s="2" t="s">
        <v>1</v>
      </c>
      <c r="AI36" s="2">
        <v>11334510</v>
      </c>
      <c r="AJ36" s="3">
        <v>41866</v>
      </c>
      <c r="AK36" s="3">
        <v>42004</v>
      </c>
      <c r="AL36" s="2"/>
      <c r="AM36" s="2" t="s">
        <v>0</v>
      </c>
      <c r="AN36" s="2"/>
    </row>
    <row r="37" spans="1:40" ht="136.5" hidden="1" customHeight="1">
      <c r="A37" s="2" t="s">
        <v>291</v>
      </c>
      <c r="B37" s="2" t="s">
        <v>97</v>
      </c>
      <c r="C37" s="2" t="s">
        <v>49</v>
      </c>
      <c r="D37" s="2" t="s">
        <v>49</v>
      </c>
      <c r="E37" s="2" t="s">
        <v>99</v>
      </c>
      <c r="F37" s="2" t="s">
        <v>98</v>
      </c>
      <c r="G37" s="4">
        <v>2015</v>
      </c>
      <c r="H37" s="2">
        <v>163800</v>
      </c>
      <c r="I37" s="2">
        <v>0</v>
      </c>
      <c r="J37" s="2" t="s">
        <v>294</v>
      </c>
      <c r="K37" s="2">
        <v>1000000</v>
      </c>
      <c r="L37" s="2" t="s">
        <v>292</v>
      </c>
      <c r="M37" s="3">
        <v>42030</v>
      </c>
      <c r="N37" s="2" t="s">
        <v>39</v>
      </c>
      <c r="O37" s="2" t="s">
        <v>38</v>
      </c>
      <c r="P37" s="2" t="s">
        <v>2</v>
      </c>
      <c r="Q37" s="2" t="s">
        <v>12</v>
      </c>
      <c r="R37" s="2" t="s">
        <v>291</v>
      </c>
      <c r="S37" s="2" t="s">
        <v>291</v>
      </c>
      <c r="T37" s="2" t="s">
        <v>97</v>
      </c>
      <c r="U37" s="2" t="s">
        <v>51</v>
      </c>
      <c r="V37" s="2" t="s">
        <v>96</v>
      </c>
      <c r="W37" s="2" t="s">
        <v>44</v>
      </c>
      <c r="X37" s="2" t="s">
        <v>2</v>
      </c>
      <c r="Y37" s="2" t="s">
        <v>5</v>
      </c>
      <c r="Z37" s="2" t="s">
        <v>4</v>
      </c>
      <c r="AA37" s="2">
        <v>224572</v>
      </c>
      <c r="AB37" s="2"/>
      <c r="AC37" s="2" t="s">
        <v>3</v>
      </c>
      <c r="AD37" s="3">
        <v>42045.646527777775</v>
      </c>
      <c r="AE37" s="3">
        <v>42045.646527777775</v>
      </c>
      <c r="AF37" s="4">
        <v>2015</v>
      </c>
      <c r="AG37" s="2" t="s">
        <v>2</v>
      </c>
      <c r="AH37" s="2" t="s">
        <v>1</v>
      </c>
      <c r="AI37" s="2">
        <v>0</v>
      </c>
      <c r="AJ37" s="3">
        <v>42005</v>
      </c>
      <c r="AK37" s="3">
        <v>42004</v>
      </c>
      <c r="AL37" s="2" t="s">
        <v>0</v>
      </c>
      <c r="AM37" s="2" t="s">
        <v>0</v>
      </c>
      <c r="AN37" s="2"/>
    </row>
    <row r="38" spans="1:40" ht="45.75" hidden="1" customHeight="1">
      <c r="A38" s="2" t="s">
        <v>291</v>
      </c>
      <c r="B38" s="2" t="s">
        <v>73</v>
      </c>
      <c r="C38" s="2" t="s">
        <v>49</v>
      </c>
      <c r="D38" s="2"/>
      <c r="E38" s="2"/>
      <c r="F38" s="2"/>
      <c r="G38" s="4">
        <v>2015</v>
      </c>
      <c r="H38" s="2">
        <v>1682086</v>
      </c>
      <c r="I38" s="2">
        <v>0</v>
      </c>
      <c r="J38" s="2" t="s">
        <v>293</v>
      </c>
      <c r="K38" s="2">
        <v>10000000</v>
      </c>
      <c r="L38" s="2" t="s">
        <v>292</v>
      </c>
      <c r="M38" s="3">
        <v>41988</v>
      </c>
      <c r="N38" s="2"/>
      <c r="O38" s="2" t="s">
        <v>38</v>
      </c>
      <c r="P38" s="2" t="s">
        <v>2</v>
      </c>
      <c r="Q38" s="2" t="s">
        <v>12</v>
      </c>
      <c r="R38" s="2" t="s">
        <v>291</v>
      </c>
      <c r="S38" s="2" t="s">
        <v>291</v>
      </c>
      <c r="T38" s="2" t="s">
        <v>73</v>
      </c>
      <c r="U38" s="2" t="s">
        <v>72</v>
      </c>
      <c r="V38" s="2" t="s">
        <v>71</v>
      </c>
      <c r="W38" s="2" t="s">
        <v>44</v>
      </c>
      <c r="X38" s="2" t="s">
        <v>2</v>
      </c>
      <c r="Y38" s="2" t="s">
        <v>5</v>
      </c>
      <c r="Z38" s="2" t="s">
        <v>4</v>
      </c>
      <c r="AA38" s="2">
        <v>223569</v>
      </c>
      <c r="AB38" s="2"/>
      <c r="AC38" s="2" t="s">
        <v>3</v>
      </c>
      <c r="AD38" s="3">
        <v>42018.466666666667</v>
      </c>
      <c r="AE38" s="3">
        <v>42018.466666666667</v>
      </c>
      <c r="AF38" s="4"/>
      <c r="AG38" s="2"/>
      <c r="AH38" s="2" t="s">
        <v>1</v>
      </c>
      <c r="AI38" s="2"/>
      <c r="AJ38" s="3"/>
      <c r="AK38" s="3"/>
      <c r="AL38" s="2"/>
      <c r="AM38" s="2"/>
      <c r="AN38" s="2"/>
    </row>
    <row r="39" spans="1:40" ht="159" hidden="1" customHeight="1">
      <c r="A39" s="2" t="s">
        <v>291</v>
      </c>
      <c r="B39" s="2" t="s">
        <v>37</v>
      </c>
      <c r="C39" s="2" t="s">
        <v>49</v>
      </c>
      <c r="D39" s="2" t="s">
        <v>49</v>
      </c>
      <c r="E39" s="2" t="s">
        <v>48</v>
      </c>
      <c r="F39" s="2" t="s">
        <v>47</v>
      </c>
      <c r="G39" s="4">
        <v>2015</v>
      </c>
      <c r="H39" s="2">
        <v>1522533</v>
      </c>
      <c r="I39" s="2">
        <v>0</v>
      </c>
      <c r="J39" s="2" t="s">
        <v>47</v>
      </c>
      <c r="K39" s="2" t="s">
        <v>16</v>
      </c>
      <c r="L39" s="2" t="s">
        <v>15</v>
      </c>
      <c r="M39" s="3">
        <v>42062</v>
      </c>
      <c r="N39" s="2" t="s">
        <v>39</v>
      </c>
      <c r="O39" s="2" t="s">
        <v>38</v>
      </c>
      <c r="P39" s="2" t="s">
        <v>2</v>
      </c>
      <c r="Q39" s="2" t="s">
        <v>30</v>
      </c>
      <c r="R39" s="2" t="s">
        <v>291</v>
      </c>
      <c r="S39" s="2" t="s">
        <v>291</v>
      </c>
      <c r="T39" s="2" t="s">
        <v>37</v>
      </c>
      <c r="U39" s="2" t="s">
        <v>8</v>
      </c>
      <c r="V39" s="2" t="s">
        <v>36</v>
      </c>
      <c r="W39" s="2" t="s">
        <v>44</v>
      </c>
      <c r="X39" s="2" t="s">
        <v>2</v>
      </c>
      <c r="Y39" s="2" t="s">
        <v>5</v>
      </c>
      <c r="Z39" s="2" t="s">
        <v>4</v>
      </c>
      <c r="AA39" s="2">
        <v>225578</v>
      </c>
      <c r="AB39" s="2"/>
      <c r="AC39" s="2" t="s">
        <v>55</v>
      </c>
      <c r="AD39" s="3">
        <v>42065.755555555552</v>
      </c>
      <c r="AE39" s="3">
        <v>42065.755555555552</v>
      </c>
      <c r="AF39" s="4">
        <v>2015</v>
      </c>
      <c r="AG39" s="2" t="s">
        <v>2</v>
      </c>
      <c r="AH39" s="2" t="s">
        <v>1</v>
      </c>
      <c r="AI39" s="2">
        <v>0</v>
      </c>
      <c r="AJ39" s="3">
        <v>42005</v>
      </c>
      <c r="AK39" s="3">
        <v>42004</v>
      </c>
      <c r="AL39" s="2" t="s">
        <v>0</v>
      </c>
      <c r="AM39" s="2" t="s">
        <v>0</v>
      </c>
      <c r="AN39" s="2"/>
    </row>
    <row r="40" spans="1:40" ht="45.75" hidden="1" customHeight="1">
      <c r="A40" s="2" t="s">
        <v>275</v>
      </c>
      <c r="B40" s="2" t="s">
        <v>161</v>
      </c>
      <c r="C40" s="2" t="s">
        <v>21</v>
      </c>
      <c r="D40" s="2"/>
      <c r="E40" s="2"/>
      <c r="F40" s="2"/>
      <c r="G40" s="4">
        <v>2014</v>
      </c>
      <c r="H40" s="2">
        <v>105872</v>
      </c>
      <c r="I40" s="2">
        <v>0</v>
      </c>
      <c r="J40" s="2" t="s">
        <v>290</v>
      </c>
      <c r="K40" s="2">
        <v>80357</v>
      </c>
      <c r="L40" s="2" t="s">
        <v>141</v>
      </c>
      <c r="M40" s="3">
        <v>41912</v>
      </c>
      <c r="N40" s="2"/>
      <c r="O40" s="2" t="s">
        <v>83</v>
      </c>
      <c r="P40" s="2" t="s">
        <v>2</v>
      </c>
      <c r="Q40" s="2" t="s">
        <v>12</v>
      </c>
      <c r="R40" s="2" t="s">
        <v>275</v>
      </c>
      <c r="S40" s="2" t="s">
        <v>275</v>
      </c>
      <c r="T40" s="2" t="s">
        <v>161</v>
      </c>
      <c r="U40" s="2" t="s">
        <v>125</v>
      </c>
      <c r="V40" s="2" t="s">
        <v>161</v>
      </c>
      <c r="W40" s="2" t="s">
        <v>6</v>
      </c>
      <c r="X40" s="2" t="s">
        <v>2</v>
      </c>
      <c r="Y40" s="2" t="s">
        <v>5</v>
      </c>
      <c r="Z40" s="2" t="s">
        <v>147</v>
      </c>
      <c r="AA40" s="2">
        <v>219012</v>
      </c>
      <c r="AB40" s="2"/>
      <c r="AC40" s="2" t="s">
        <v>3</v>
      </c>
      <c r="AD40" s="3">
        <v>42032.470138888886</v>
      </c>
      <c r="AE40" s="3">
        <v>41922.697916666664</v>
      </c>
      <c r="AF40" s="4"/>
      <c r="AG40" s="2"/>
      <c r="AH40" s="2" t="s">
        <v>1</v>
      </c>
      <c r="AI40" s="2"/>
      <c r="AJ40" s="3"/>
      <c r="AK40" s="3"/>
      <c r="AL40" s="2"/>
      <c r="AM40" s="2"/>
      <c r="AN40" s="2"/>
    </row>
    <row r="41" spans="1:40" ht="45.75" hidden="1" customHeight="1">
      <c r="A41" s="2" t="s">
        <v>275</v>
      </c>
      <c r="B41" s="2" t="s">
        <v>161</v>
      </c>
      <c r="C41" s="2" t="s">
        <v>21</v>
      </c>
      <c r="D41" s="2"/>
      <c r="E41" s="2"/>
      <c r="F41" s="2"/>
      <c r="G41" s="4">
        <v>2014</v>
      </c>
      <c r="H41" s="2">
        <v>96286</v>
      </c>
      <c r="I41" s="2">
        <v>0</v>
      </c>
      <c r="J41" s="2" t="s">
        <v>289</v>
      </c>
      <c r="K41" s="2">
        <v>70000</v>
      </c>
      <c r="L41" s="2" t="s">
        <v>141</v>
      </c>
      <c r="M41" s="3">
        <v>41743</v>
      </c>
      <c r="N41" s="2"/>
      <c r="O41" s="2" t="s">
        <v>83</v>
      </c>
      <c r="P41" s="2" t="s">
        <v>2</v>
      </c>
      <c r="Q41" s="2" t="s">
        <v>12</v>
      </c>
      <c r="R41" s="2" t="s">
        <v>275</v>
      </c>
      <c r="S41" s="2" t="s">
        <v>275</v>
      </c>
      <c r="T41" s="2" t="s">
        <v>161</v>
      </c>
      <c r="U41" s="2" t="s">
        <v>125</v>
      </c>
      <c r="V41" s="2" t="s">
        <v>161</v>
      </c>
      <c r="W41" s="2" t="s">
        <v>6</v>
      </c>
      <c r="X41" s="2" t="s">
        <v>2</v>
      </c>
      <c r="Y41" s="2" t="s">
        <v>5</v>
      </c>
      <c r="Z41" s="2" t="s">
        <v>147</v>
      </c>
      <c r="AA41" s="2">
        <v>219008</v>
      </c>
      <c r="AB41" s="2"/>
      <c r="AC41" s="2" t="s">
        <v>3</v>
      </c>
      <c r="AD41" s="3">
        <v>41922.691666666666</v>
      </c>
      <c r="AE41" s="3">
        <v>41922.691666666666</v>
      </c>
      <c r="AF41" s="4"/>
      <c r="AG41" s="2"/>
      <c r="AH41" s="2" t="s">
        <v>1</v>
      </c>
      <c r="AI41" s="2"/>
      <c r="AJ41" s="3"/>
      <c r="AK41" s="3"/>
      <c r="AL41" s="2"/>
      <c r="AM41" s="2"/>
      <c r="AN41" s="2"/>
    </row>
    <row r="42" spans="1:40" ht="57" hidden="1" customHeight="1">
      <c r="A42" s="2" t="s">
        <v>275</v>
      </c>
      <c r="B42" s="2" t="s">
        <v>158</v>
      </c>
      <c r="C42" s="2" t="s">
        <v>21</v>
      </c>
      <c r="D42" s="2"/>
      <c r="E42" s="2"/>
      <c r="F42" s="2"/>
      <c r="G42" s="4">
        <v>2014</v>
      </c>
      <c r="H42" s="2">
        <v>34388</v>
      </c>
      <c r="I42" s="2">
        <v>0</v>
      </c>
      <c r="J42" s="2" t="s">
        <v>288</v>
      </c>
      <c r="K42" s="2">
        <v>25000</v>
      </c>
      <c r="L42" s="2" t="s">
        <v>141</v>
      </c>
      <c r="M42" s="3">
        <v>41743</v>
      </c>
      <c r="N42" s="2"/>
      <c r="O42" s="2" t="s">
        <v>31</v>
      </c>
      <c r="P42" s="2" t="s">
        <v>2</v>
      </c>
      <c r="Q42" s="2" t="s">
        <v>12</v>
      </c>
      <c r="R42" s="2" t="s">
        <v>275</v>
      </c>
      <c r="S42" s="2" t="s">
        <v>275</v>
      </c>
      <c r="T42" s="2" t="s">
        <v>159</v>
      </c>
      <c r="U42" s="2" t="s">
        <v>51</v>
      </c>
      <c r="V42" s="2" t="s">
        <v>158</v>
      </c>
      <c r="W42" s="2" t="s">
        <v>6</v>
      </c>
      <c r="X42" s="2" t="s">
        <v>2</v>
      </c>
      <c r="Y42" s="2" t="s">
        <v>5</v>
      </c>
      <c r="Z42" s="2" t="s">
        <v>4</v>
      </c>
      <c r="AA42" s="2">
        <v>219010</v>
      </c>
      <c r="AB42" s="2"/>
      <c r="AC42" s="2" t="s">
        <v>3</v>
      </c>
      <c r="AD42" s="3">
        <v>41922.696527777778</v>
      </c>
      <c r="AE42" s="3">
        <v>41922.696527777778</v>
      </c>
      <c r="AF42" s="4"/>
      <c r="AG42" s="2"/>
      <c r="AH42" s="2" t="s">
        <v>1</v>
      </c>
      <c r="AI42" s="2"/>
      <c r="AJ42" s="3"/>
      <c r="AK42" s="3"/>
      <c r="AL42" s="2"/>
      <c r="AM42" s="2"/>
      <c r="AN42" s="2"/>
    </row>
    <row r="43" spans="1:40" ht="57" hidden="1" customHeight="1">
      <c r="A43" s="2" t="s">
        <v>275</v>
      </c>
      <c r="B43" s="2" t="s">
        <v>286</v>
      </c>
      <c r="C43" s="2" t="s">
        <v>21</v>
      </c>
      <c r="D43" s="2"/>
      <c r="E43" s="2"/>
      <c r="F43" s="2"/>
      <c r="G43" s="4">
        <v>2014</v>
      </c>
      <c r="H43" s="2">
        <v>68776</v>
      </c>
      <c r="I43" s="2">
        <v>0</v>
      </c>
      <c r="J43" s="2" t="s">
        <v>287</v>
      </c>
      <c r="K43" s="2">
        <v>50000</v>
      </c>
      <c r="L43" s="2" t="s">
        <v>141</v>
      </c>
      <c r="M43" s="3">
        <v>41743</v>
      </c>
      <c r="N43" s="2"/>
      <c r="O43" s="2" t="s">
        <v>31</v>
      </c>
      <c r="P43" s="2" t="s">
        <v>2</v>
      </c>
      <c r="Q43" s="2" t="s">
        <v>12</v>
      </c>
      <c r="R43" s="2" t="s">
        <v>275</v>
      </c>
      <c r="S43" s="2" t="s">
        <v>275</v>
      </c>
      <c r="T43" s="2" t="s">
        <v>286</v>
      </c>
      <c r="U43" s="2" t="s">
        <v>112</v>
      </c>
      <c r="V43" s="2" t="s">
        <v>285</v>
      </c>
      <c r="W43" s="2" t="s">
        <v>6</v>
      </c>
      <c r="X43" s="2" t="s">
        <v>2</v>
      </c>
      <c r="Y43" s="2" t="s">
        <v>5</v>
      </c>
      <c r="Z43" s="2" t="s">
        <v>4</v>
      </c>
      <c r="AA43" s="2">
        <v>219015</v>
      </c>
      <c r="AB43" s="2"/>
      <c r="AC43" s="2" t="s">
        <v>3</v>
      </c>
      <c r="AD43" s="3">
        <v>41922.70208333333</v>
      </c>
      <c r="AE43" s="3">
        <v>41922.70208333333</v>
      </c>
      <c r="AF43" s="4"/>
      <c r="AG43" s="2"/>
      <c r="AH43" s="2" t="s">
        <v>1</v>
      </c>
      <c r="AI43" s="2"/>
      <c r="AJ43" s="3"/>
      <c r="AK43" s="3"/>
      <c r="AL43" s="2"/>
      <c r="AM43" s="2"/>
      <c r="AN43" s="2"/>
    </row>
    <row r="44" spans="1:40" ht="57" hidden="1" customHeight="1">
      <c r="A44" s="2" t="s">
        <v>275</v>
      </c>
      <c r="B44" s="2" t="s">
        <v>136</v>
      </c>
      <c r="C44" s="2" t="s">
        <v>21</v>
      </c>
      <c r="D44" s="2"/>
      <c r="E44" s="2"/>
      <c r="F44" s="2"/>
      <c r="G44" s="4">
        <v>2014</v>
      </c>
      <c r="H44" s="2">
        <v>12516</v>
      </c>
      <c r="I44" s="2">
        <v>0</v>
      </c>
      <c r="J44" s="2" t="s">
        <v>284</v>
      </c>
      <c r="K44" s="2">
        <v>10000</v>
      </c>
      <c r="L44" s="2" t="s">
        <v>141</v>
      </c>
      <c r="M44" s="3">
        <v>42004</v>
      </c>
      <c r="N44" s="2"/>
      <c r="O44" s="2" t="s">
        <v>53</v>
      </c>
      <c r="P44" s="2" t="s">
        <v>2</v>
      </c>
      <c r="Q44" s="2" t="s">
        <v>12</v>
      </c>
      <c r="R44" s="2" t="s">
        <v>275</v>
      </c>
      <c r="S44" s="2" t="s">
        <v>275</v>
      </c>
      <c r="T44" s="2" t="s">
        <v>136</v>
      </c>
      <c r="U44" s="2" t="s">
        <v>112</v>
      </c>
      <c r="V44" s="2" t="s">
        <v>136</v>
      </c>
      <c r="W44" s="2" t="s">
        <v>6</v>
      </c>
      <c r="X44" s="2" t="s">
        <v>2</v>
      </c>
      <c r="Y44" s="2" t="s">
        <v>5</v>
      </c>
      <c r="Z44" s="2" t="s">
        <v>4</v>
      </c>
      <c r="AA44" s="2">
        <v>224154</v>
      </c>
      <c r="AB44" s="2"/>
      <c r="AC44" s="2" t="s">
        <v>3</v>
      </c>
      <c r="AD44" s="3">
        <v>42032.629861111112</v>
      </c>
      <c r="AE44" s="3">
        <v>42032.629861111112</v>
      </c>
      <c r="AF44" s="4"/>
      <c r="AG44" s="2"/>
      <c r="AH44" s="2" t="s">
        <v>1</v>
      </c>
      <c r="AI44" s="2"/>
      <c r="AJ44" s="3"/>
      <c r="AK44" s="3"/>
      <c r="AL44" s="2"/>
      <c r="AM44" s="2"/>
      <c r="AN44" s="2"/>
    </row>
    <row r="45" spans="1:40" ht="57" hidden="1" customHeight="1">
      <c r="A45" s="2" t="s">
        <v>275</v>
      </c>
      <c r="B45" s="2" t="s">
        <v>136</v>
      </c>
      <c r="C45" s="2" t="s">
        <v>21</v>
      </c>
      <c r="D45" s="2"/>
      <c r="E45" s="2"/>
      <c r="F45" s="2"/>
      <c r="G45" s="4">
        <v>2014</v>
      </c>
      <c r="H45" s="2">
        <v>12516</v>
      </c>
      <c r="I45" s="2">
        <v>0</v>
      </c>
      <c r="J45" s="2" t="s">
        <v>283</v>
      </c>
      <c r="K45" s="2">
        <v>10000</v>
      </c>
      <c r="L45" s="2" t="s">
        <v>141</v>
      </c>
      <c r="M45" s="3">
        <v>42004</v>
      </c>
      <c r="N45" s="2"/>
      <c r="O45" s="2" t="s">
        <v>53</v>
      </c>
      <c r="P45" s="2" t="s">
        <v>2</v>
      </c>
      <c r="Q45" s="2" t="s">
        <v>12</v>
      </c>
      <c r="R45" s="2" t="s">
        <v>275</v>
      </c>
      <c r="S45" s="2" t="s">
        <v>275</v>
      </c>
      <c r="T45" s="2" t="s">
        <v>136</v>
      </c>
      <c r="U45" s="2" t="s">
        <v>112</v>
      </c>
      <c r="V45" s="2" t="s">
        <v>136</v>
      </c>
      <c r="W45" s="2" t="s">
        <v>6</v>
      </c>
      <c r="X45" s="2" t="s">
        <v>2</v>
      </c>
      <c r="Y45" s="2" t="s">
        <v>5</v>
      </c>
      <c r="Z45" s="2" t="s">
        <v>4</v>
      </c>
      <c r="AA45" s="2">
        <v>224155</v>
      </c>
      <c r="AB45" s="2"/>
      <c r="AC45" s="2" t="s">
        <v>3</v>
      </c>
      <c r="AD45" s="3">
        <v>42032.630555555552</v>
      </c>
      <c r="AE45" s="3">
        <v>42032.630555555552</v>
      </c>
      <c r="AF45" s="4"/>
      <c r="AG45" s="2"/>
      <c r="AH45" s="2" t="s">
        <v>1</v>
      </c>
      <c r="AI45" s="2"/>
      <c r="AJ45" s="3"/>
      <c r="AK45" s="3"/>
      <c r="AL45" s="2"/>
      <c r="AM45" s="2"/>
      <c r="AN45" s="2"/>
    </row>
    <row r="46" spans="1:40" ht="79.5" hidden="1" customHeight="1">
      <c r="A46" s="2" t="s">
        <v>275</v>
      </c>
      <c r="B46" s="2" t="s">
        <v>136</v>
      </c>
      <c r="C46" s="2" t="s">
        <v>21</v>
      </c>
      <c r="D46" s="2"/>
      <c r="E46" s="2"/>
      <c r="F46" s="2"/>
      <c r="G46" s="4">
        <v>2014</v>
      </c>
      <c r="H46" s="2">
        <v>12516</v>
      </c>
      <c r="I46" s="2">
        <v>0</v>
      </c>
      <c r="J46" s="2" t="s">
        <v>282</v>
      </c>
      <c r="K46" s="2">
        <v>10000</v>
      </c>
      <c r="L46" s="2" t="s">
        <v>141</v>
      </c>
      <c r="M46" s="3">
        <v>42004</v>
      </c>
      <c r="N46" s="2"/>
      <c r="O46" s="2" t="s">
        <v>281</v>
      </c>
      <c r="P46" s="2" t="s">
        <v>2</v>
      </c>
      <c r="Q46" s="2" t="s">
        <v>12</v>
      </c>
      <c r="R46" s="2" t="s">
        <v>275</v>
      </c>
      <c r="S46" s="2" t="s">
        <v>275</v>
      </c>
      <c r="T46" s="2" t="s">
        <v>136</v>
      </c>
      <c r="U46" s="2" t="s">
        <v>112</v>
      </c>
      <c r="V46" s="2" t="s">
        <v>136</v>
      </c>
      <c r="W46" s="2" t="s">
        <v>6</v>
      </c>
      <c r="X46" s="2" t="s">
        <v>2</v>
      </c>
      <c r="Y46" s="2" t="s">
        <v>5</v>
      </c>
      <c r="Z46" s="2" t="s">
        <v>4</v>
      </c>
      <c r="AA46" s="2">
        <v>224156</v>
      </c>
      <c r="AB46" s="2"/>
      <c r="AC46" s="2" t="s">
        <v>3</v>
      </c>
      <c r="AD46" s="3">
        <v>42032.631249999999</v>
      </c>
      <c r="AE46" s="3">
        <v>42032.631249999999</v>
      </c>
      <c r="AF46" s="4"/>
      <c r="AG46" s="2"/>
      <c r="AH46" s="2" t="s">
        <v>1</v>
      </c>
      <c r="AI46" s="2"/>
      <c r="AJ46" s="3"/>
      <c r="AK46" s="3"/>
      <c r="AL46" s="2"/>
      <c r="AM46" s="2"/>
      <c r="AN46" s="2"/>
    </row>
    <row r="47" spans="1:40" ht="57" hidden="1" customHeight="1">
      <c r="A47" s="2" t="s">
        <v>275</v>
      </c>
      <c r="B47" s="2" t="s">
        <v>136</v>
      </c>
      <c r="C47" s="2" t="s">
        <v>21</v>
      </c>
      <c r="D47" s="2"/>
      <c r="E47" s="2"/>
      <c r="F47" s="2"/>
      <c r="G47" s="4">
        <v>2014</v>
      </c>
      <c r="H47" s="2">
        <v>100883</v>
      </c>
      <c r="I47" s="2">
        <v>0</v>
      </c>
      <c r="J47" s="2" t="s">
        <v>280</v>
      </c>
      <c r="K47" s="2">
        <v>80000</v>
      </c>
      <c r="L47" s="2" t="s">
        <v>141</v>
      </c>
      <c r="M47" s="3">
        <v>41963</v>
      </c>
      <c r="N47" s="2"/>
      <c r="O47" s="2" t="s">
        <v>13</v>
      </c>
      <c r="P47" s="2" t="s">
        <v>2</v>
      </c>
      <c r="Q47" s="2" t="s">
        <v>12</v>
      </c>
      <c r="R47" s="2" t="s">
        <v>275</v>
      </c>
      <c r="S47" s="2" t="s">
        <v>275</v>
      </c>
      <c r="T47" s="2" t="s">
        <v>136</v>
      </c>
      <c r="U47" s="2" t="s">
        <v>112</v>
      </c>
      <c r="V47" s="2" t="s">
        <v>136</v>
      </c>
      <c r="W47" s="2" t="s">
        <v>6</v>
      </c>
      <c r="X47" s="2" t="s">
        <v>2</v>
      </c>
      <c r="Y47" s="2" t="s">
        <v>5</v>
      </c>
      <c r="Z47" s="2" t="s">
        <v>147</v>
      </c>
      <c r="AA47" s="2">
        <v>222207</v>
      </c>
      <c r="AB47" s="2"/>
      <c r="AC47" s="2" t="s">
        <v>3</v>
      </c>
      <c r="AD47" s="3">
        <v>41982.40625</v>
      </c>
      <c r="AE47" s="3">
        <v>41982.40625</v>
      </c>
      <c r="AF47" s="4"/>
      <c r="AG47" s="2"/>
      <c r="AH47" s="2" t="s">
        <v>1</v>
      </c>
      <c r="AI47" s="2"/>
      <c r="AJ47" s="3"/>
      <c r="AK47" s="3"/>
      <c r="AL47" s="2"/>
      <c r="AM47" s="2"/>
      <c r="AN47" s="2"/>
    </row>
    <row r="48" spans="1:40" ht="45.75" hidden="1" customHeight="1">
      <c r="A48" s="2" t="s">
        <v>275</v>
      </c>
      <c r="B48" s="2" t="s">
        <v>192</v>
      </c>
      <c r="C48" s="2" t="s">
        <v>21</v>
      </c>
      <c r="D48" s="2"/>
      <c r="E48" s="2"/>
      <c r="F48" s="2"/>
      <c r="G48" s="4">
        <v>2014</v>
      </c>
      <c r="H48" s="2">
        <v>13755</v>
      </c>
      <c r="I48" s="2">
        <v>0</v>
      </c>
      <c r="J48" s="2" t="s">
        <v>279</v>
      </c>
      <c r="K48" s="2">
        <v>10000</v>
      </c>
      <c r="L48" s="2" t="s">
        <v>141</v>
      </c>
      <c r="M48" s="3">
        <v>41743</v>
      </c>
      <c r="N48" s="2"/>
      <c r="O48" s="2" t="s">
        <v>83</v>
      </c>
      <c r="P48" s="2" t="s">
        <v>2</v>
      </c>
      <c r="Q48" s="2" t="s">
        <v>12</v>
      </c>
      <c r="R48" s="2" t="s">
        <v>275</v>
      </c>
      <c r="S48" s="2" t="s">
        <v>275</v>
      </c>
      <c r="T48" s="2" t="s">
        <v>192</v>
      </c>
      <c r="U48" s="2" t="s">
        <v>72</v>
      </c>
      <c r="V48" s="2" t="s">
        <v>191</v>
      </c>
      <c r="W48" s="2" t="s">
        <v>6</v>
      </c>
      <c r="X48" s="2" t="s">
        <v>2</v>
      </c>
      <c r="Y48" s="2" t="s">
        <v>5</v>
      </c>
      <c r="Z48" s="2" t="s">
        <v>147</v>
      </c>
      <c r="AA48" s="2">
        <v>219009</v>
      </c>
      <c r="AB48" s="2"/>
      <c r="AC48" s="2" t="s">
        <v>3</v>
      </c>
      <c r="AD48" s="3">
        <v>41922.694444444445</v>
      </c>
      <c r="AE48" s="3">
        <v>41922.694444444445</v>
      </c>
      <c r="AF48" s="4"/>
      <c r="AG48" s="2"/>
      <c r="AH48" s="2" t="s">
        <v>1</v>
      </c>
      <c r="AI48" s="2"/>
      <c r="AJ48" s="3"/>
      <c r="AK48" s="3"/>
      <c r="AL48" s="2"/>
      <c r="AM48" s="2"/>
      <c r="AN48" s="2"/>
    </row>
    <row r="49" spans="1:40" ht="68.25" hidden="1" customHeight="1">
      <c r="A49" s="2" t="s">
        <v>275</v>
      </c>
      <c r="B49" s="2" t="s">
        <v>119</v>
      </c>
      <c r="C49" s="2" t="s">
        <v>21</v>
      </c>
      <c r="D49" s="2" t="s">
        <v>20</v>
      </c>
      <c r="E49" s="2" t="s">
        <v>123</v>
      </c>
      <c r="F49" s="2" t="s">
        <v>122</v>
      </c>
      <c r="G49" s="4">
        <v>2014</v>
      </c>
      <c r="H49" s="2">
        <v>62578</v>
      </c>
      <c r="I49" s="2">
        <v>0</v>
      </c>
      <c r="J49" s="2" t="s">
        <v>278</v>
      </c>
      <c r="K49" s="2">
        <v>50000</v>
      </c>
      <c r="L49" s="2" t="s">
        <v>141</v>
      </c>
      <c r="M49" s="3">
        <v>42004</v>
      </c>
      <c r="N49" s="2" t="s">
        <v>120</v>
      </c>
      <c r="O49" s="2" t="s">
        <v>53</v>
      </c>
      <c r="P49" s="2" t="s">
        <v>2</v>
      </c>
      <c r="Q49" s="2" t="s">
        <v>12</v>
      </c>
      <c r="R49" s="2" t="s">
        <v>275</v>
      </c>
      <c r="S49" s="2" t="s">
        <v>275</v>
      </c>
      <c r="T49" s="2" t="s">
        <v>119</v>
      </c>
      <c r="U49" s="2" t="s">
        <v>8</v>
      </c>
      <c r="V49" s="2" t="s">
        <v>118</v>
      </c>
      <c r="W49" s="2" t="s">
        <v>6</v>
      </c>
      <c r="X49" s="2" t="s">
        <v>2</v>
      </c>
      <c r="Y49" s="2" t="s">
        <v>5</v>
      </c>
      <c r="Z49" s="2" t="s">
        <v>4</v>
      </c>
      <c r="AA49" s="2">
        <v>224158</v>
      </c>
      <c r="AB49" s="2"/>
      <c r="AC49" s="2" t="s">
        <v>3</v>
      </c>
      <c r="AD49" s="3">
        <v>42032.633333333331</v>
      </c>
      <c r="AE49" s="3">
        <v>42032.633333333331</v>
      </c>
      <c r="AF49" s="4">
        <v>2014</v>
      </c>
      <c r="AG49" s="2" t="s">
        <v>2</v>
      </c>
      <c r="AH49" s="2" t="s">
        <v>1</v>
      </c>
      <c r="AI49" s="2">
        <v>2980700</v>
      </c>
      <c r="AJ49" s="3">
        <v>41866</v>
      </c>
      <c r="AK49" s="3">
        <v>42004</v>
      </c>
      <c r="AL49" s="2"/>
      <c r="AM49" s="2" t="s">
        <v>0</v>
      </c>
      <c r="AN49" s="2"/>
    </row>
    <row r="50" spans="1:40" ht="68.25" hidden="1" customHeight="1">
      <c r="A50" s="2" t="s">
        <v>275</v>
      </c>
      <c r="B50" s="2" t="s">
        <v>37</v>
      </c>
      <c r="C50" s="2" t="s">
        <v>21</v>
      </c>
      <c r="D50" s="2" t="s">
        <v>20</v>
      </c>
      <c r="E50" s="2" t="s">
        <v>42</v>
      </c>
      <c r="F50" s="2" t="s">
        <v>41</v>
      </c>
      <c r="G50" s="4">
        <v>2014</v>
      </c>
      <c r="H50" s="2">
        <v>95109</v>
      </c>
      <c r="I50" s="2">
        <v>0</v>
      </c>
      <c r="J50" s="2" t="s">
        <v>277</v>
      </c>
      <c r="K50" s="2">
        <v>70000</v>
      </c>
      <c r="L50" s="2" t="s">
        <v>141</v>
      </c>
      <c r="M50" s="3">
        <v>41837</v>
      </c>
      <c r="N50" s="2" t="s">
        <v>39</v>
      </c>
      <c r="O50" s="2" t="s">
        <v>38</v>
      </c>
      <c r="P50" s="2" t="s">
        <v>2</v>
      </c>
      <c r="Q50" s="2" t="s">
        <v>30</v>
      </c>
      <c r="R50" s="2" t="s">
        <v>275</v>
      </c>
      <c r="S50" s="2" t="s">
        <v>275</v>
      </c>
      <c r="T50" s="2" t="s">
        <v>37</v>
      </c>
      <c r="U50" s="2" t="s">
        <v>8</v>
      </c>
      <c r="V50" s="2" t="s">
        <v>36</v>
      </c>
      <c r="W50" s="2" t="s">
        <v>6</v>
      </c>
      <c r="X50" s="2" t="s">
        <v>2</v>
      </c>
      <c r="Y50" s="2" t="s">
        <v>5</v>
      </c>
      <c r="Z50" s="2" t="s">
        <v>4</v>
      </c>
      <c r="AA50" s="2">
        <v>219013</v>
      </c>
      <c r="AB50" s="2"/>
      <c r="AC50" s="2" t="s">
        <v>27</v>
      </c>
      <c r="AD50" s="3">
        <v>41984.708333333328</v>
      </c>
      <c r="AE50" s="3">
        <v>41922.698611111111</v>
      </c>
      <c r="AF50" s="4">
        <v>2014</v>
      </c>
      <c r="AG50" s="2" t="s">
        <v>2</v>
      </c>
      <c r="AH50" s="2" t="s">
        <v>1</v>
      </c>
      <c r="AI50" s="2">
        <v>11334510</v>
      </c>
      <c r="AJ50" s="3">
        <v>41866</v>
      </c>
      <c r="AK50" s="3">
        <v>42004</v>
      </c>
      <c r="AL50" s="2"/>
      <c r="AM50" s="2" t="s">
        <v>0</v>
      </c>
      <c r="AN50" s="2"/>
    </row>
    <row r="51" spans="1:40" ht="45.75" hidden="1" customHeight="1">
      <c r="A51" s="2" t="s">
        <v>275</v>
      </c>
      <c r="B51" s="2" t="s">
        <v>80</v>
      </c>
      <c r="C51" s="2" t="s">
        <v>49</v>
      </c>
      <c r="D51" s="2" t="s">
        <v>49</v>
      </c>
      <c r="E51" s="2" t="s">
        <v>87</v>
      </c>
      <c r="F51" s="2" t="s">
        <v>84</v>
      </c>
      <c r="G51" s="4">
        <v>2015</v>
      </c>
      <c r="H51" s="2">
        <v>61958</v>
      </c>
      <c r="I51" s="2">
        <v>0</v>
      </c>
      <c r="J51" s="2" t="s">
        <v>276</v>
      </c>
      <c r="K51" s="2">
        <v>50000</v>
      </c>
      <c r="L51" s="2" t="s">
        <v>141</v>
      </c>
      <c r="M51" s="3">
        <v>42004</v>
      </c>
      <c r="N51" s="2" t="s">
        <v>84</v>
      </c>
      <c r="O51" s="2" t="s">
        <v>83</v>
      </c>
      <c r="P51" s="2" t="s">
        <v>2</v>
      </c>
      <c r="Q51" s="2" t="s">
        <v>30</v>
      </c>
      <c r="R51" s="2" t="s">
        <v>275</v>
      </c>
      <c r="S51" s="2" t="s">
        <v>275</v>
      </c>
      <c r="T51" s="2" t="s">
        <v>80</v>
      </c>
      <c r="U51" s="2" t="s">
        <v>8</v>
      </c>
      <c r="V51" s="2" t="s">
        <v>79</v>
      </c>
      <c r="W51" s="2" t="s">
        <v>44</v>
      </c>
      <c r="X51" s="2" t="s">
        <v>2</v>
      </c>
      <c r="Y51" s="2" t="s">
        <v>5</v>
      </c>
      <c r="Z51" s="2" t="s">
        <v>4</v>
      </c>
      <c r="AA51" s="2">
        <v>224157</v>
      </c>
      <c r="AB51" s="2"/>
      <c r="AC51" s="2" t="s">
        <v>27</v>
      </c>
      <c r="AD51" s="3">
        <v>42053.586805555555</v>
      </c>
      <c r="AE51" s="3">
        <v>42032.632638888885</v>
      </c>
      <c r="AF51" s="4">
        <v>2015</v>
      </c>
      <c r="AG51" s="2" t="s">
        <v>2</v>
      </c>
      <c r="AH51" s="2" t="s">
        <v>1</v>
      </c>
      <c r="AI51" s="2">
        <v>0</v>
      </c>
      <c r="AJ51" s="3">
        <v>42005</v>
      </c>
      <c r="AK51" s="3">
        <v>42004</v>
      </c>
      <c r="AL51" s="2" t="s">
        <v>0</v>
      </c>
      <c r="AM51" s="2" t="s">
        <v>0</v>
      </c>
      <c r="AN51" s="2"/>
    </row>
    <row r="52" spans="1:40" ht="57" customHeight="1">
      <c r="A52" s="2" t="s">
        <v>257</v>
      </c>
      <c r="B52" s="2" t="s">
        <v>65</v>
      </c>
      <c r="C52" s="2" t="s">
        <v>49</v>
      </c>
      <c r="D52" s="2" t="s">
        <v>49</v>
      </c>
      <c r="E52" s="2" t="s">
        <v>173</v>
      </c>
      <c r="F52" s="2" t="s">
        <v>32</v>
      </c>
      <c r="G52" s="4">
        <v>2015</v>
      </c>
      <c r="H52" s="2">
        <v>3800000</v>
      </c>
      <c r="I52" s="2">
        <v>0</v>
      </c>
      <c r="J52" s="2" t="s">
        <v>274</v>
      </c>
      <c r="K52" s="2" t="s">
        <v>16</v>
      </c>
      <c r="L52" s="2" t="s">
        <v>15</v>
      </c>
      <c r="M52" s="3">
        <v>41978</v>
      </c>
      <c r="N52" s="2" t="s">
        <v>171</v>
      </c>
      <c r="O52" s="2" t="s">
        <v>31</v>
      </c>
      <c r="P52" s="2" t="s">
        <v>2</v>
      </c>
      <c r="Q52" s="2" t="s">
        <v>30</v>
      </c>
      <c r="R52" s="2" t="s">
        <v>257</v>
      </c>
      <c r="S52" s="2" t="s">
        <v>257</v>
      </c>
      <c r="T52" s="2" t="s">
        <v>65</v>
      </c>
      <c r="U52" s="2" t="s">
        <v>8</v>
      </c>
      <c r="V52" s="2" t="s">
        <v>64</v>
      </c>
      <c r="W52" s="2" t="s">
        <v>44</v>
      </c>
      <c r="X52" s="2" t="s">
        <v>2</v>
      </c>
      <c r="Y52" s="2" t="s">
        <v>5</v>
      </c>
      <c r="Z52" s="2" t="s">
        <v>4</v>
      </c>
      <c r="AA52" s="2">
        <v>224942</v>
      </c>
      <c r="AB52" s="2"/>
      <c r="AC52" s="2" t="s">
        <v>55</v>
      </c>
      <c r="AD52" s="3">
        <v>42054.475694444445</v>
      </c>
      <c r="AE52" s="3">
        <v>42054.475694444445</v>
      </c>
      <c r="AF52" s="4">
        <v>2015</v>
      </c>
      <c r="AG52" s="2" t="s">
        <v>2</v>
      </c>
      <c r="AH52" s="2" t="s">
        <v>1</v>
      </c>
      <c r="AI52" s="2">
        <v>0</v>
      </c>
      <c r="AJ52" s="3">
        <v>42005</v>
      </c>
      <c r="AK52" s="3">
        <v>42004</v>
      </c>
      <c r="AL52" s="2" t="s">
        <v>0</v>
      </c>
      <c r="AM52" s="2" t="s">
        <v>0</v>
      </c>
      <c r="AN52" s="2"/>
    </row>
    <row r="53" spans="1:40" ht="159" customHeight="1">
      <c r="A53" s="2" t="s">
        <v>257</v>
      </c>
      <c r="B53" s="2" t="s">
        <v>37</v>
      </c>
      <c r="C53" s="2" t="s">
        <v>49</v>
      </c>
      <c r="D53" s="2" t="s">
        <v>49</v>
      </c>
      <c r="E53" s="2" t="s">
        <v>48</v>
      </c>
      <c r="F53" s="2" t="s">
        <v>47</v>
      </c>
      <c r="G53" s="4">
        <v>2015</v>
      </c>
      <c r="H53" s="2">
        <v>698856</v>
      </c>
      <c r="I53" s="2">
        <v>0</v>
      </c>
      <c r="J53" s="2" t="s">
        <v>47</v>
      </c>
      <c r="K53" s="2" t="s">
        <v>16</v>
      </c>
      <c r="L53" s="2" t="s">
        <v>15</v>
      </c>
      <c r="M53" s="3">
        <v>42062</v>
      </c>
      <c r="N53" s="2" t="s">
        <v>39</v>
      </c>
      <c r="O53" s="2" t="s">
        <v>38</v>
      </c>
      <c r="P53" s="2" t="s">
        <v>2</v>
      </c>
      <c r="Q53" s="2" t="s">
        <v>30</v>
      </c>
      <c r="R53" s="2" t="s">
        <v>257</v>
      </c>
      <c r="S53" s="2" t="s">
        <v>257</v>
      </c>
      <c r="T53" s="2" t="s">
        <v>37</v>
      </c>
      <c r="U53" s="2" t="s">
        <v>8</v>
      </c>
      <c r="V53" s="2" t="s">
        <v>36</v>
      </c>
      <c r="W53" s="2" t="s">
        <v>44</v>
      </c>
      <c r="X53" s="2" t="s">
        <v>2</v>
      </c>
      <c r="Y53" s="2" t="s">
        <v>5</v>
      </c>
      <c r="Z53" s="2" t="s">
        <v>4</v>
      </c>
      <c r="AA53" s="2">
        <v>225579</v>
      </c>
      <c r="AB53" s="2"/>
      <c r="AC53" s="2" t="s">
        <v>55</v>
      </c>
      <c r="AD53" s="3">
        <v>42065.755555555552</v>
      </c>
      <c r="AE53" s="3">
        <v>42065.755555555552</v>
      </c>
      <c r="AF53" s="4">
        <v>2015</v>
      </c>
      <c r="AG53" s="2" t="s">
        <v>2</v>
      </c>
      <c r="AH53" s="2" t="s">
        <v>1</v>
      </c>
      <c r="AI53" s="2">
        <v>0</v>
      </c>
      <c r="AJ53" s="3">
        <v>42005</v>
      </c>
      <c r="AK53" s="3">
        <v>42004</v>
      </c>
      <c r="AL53" s="2" t="s">
        <v>0</v>
      </c>
      <c r="AM53" s="2" t="s">
        <v>0</v>
      </c>
      <c r="AN53" s="2"/>
    </row>
    <row r="54" spans="1:40" ht="45.75" customHeight="1">
      <c r="A54" s="2" t="s">
        <v>259</v>
      </c>
      <c r="B54" s="2" t="s">
        <v>272</v>
      </c>
      <c r="C54" s="2" t="s">
        <v>21</v>
      </c>
      <c r="D54" s="2"/>
      <c r="E54" s="2"/>
      <c r="F54" s="2"/>
      <c r="G54" s="4">
        <v>2014</v>
      </c>
      <c r="H54" s="2">
        <v>1270648</v>
      </c>
      <c r="I54" s="2">
        <v>0</v>
      </c>
      <c r="J54" s="2" t="s">
        <v>273</v>
      </c>
      <c r="K54" s="2">
        <v>1000000</v>
      </c>
      <c r="L54" s="2" t="s">
        <v>141</v>
      </c>
      <c r="M54" s="3">
        <v>41942</v>
      </c>
      <c r="N54" s="2"/>
      <c r="O54" s="2" t="s">
        <v>53</v>
      </c>
      <c r="P54" s="2" t="s">
        <v>2</v>
      </c>
      <c r="Q54" s="2" t="s">
        <v>12</v>
      </c>
      <c r="R54" s="2" t="s">
        <v>257</v>
      </c>
      <c r="S54" s="2" t="s">
        <v>257</v>
      </c>
      <c r="T54" s="2" t="s">
        <v>272</v>
      </c>
      <c r="U54" s="2" t="s">
        <v>51</v>
      </c>
      <c r="V54" s="2" t="s">
        <v>272</v>
      </c>
      <c r="W54" s="2" t="s">
        <v>6</v>
      </c>
      <c r="X54" s="2" t="s">
        <v>2</v>
      </c>
      <c r="Y54" s="2" t="s">
        <v>5</v>
      </c>
      <c r="Z54" s="2" t="s">
        <v>4</v>
      </c>
      <c r="AA54" s="2">
        <v>220138</v>
      </c>
      <c r="AB54" s="2"/>
      <c r="AC54" s="2" t="s">
        <v>3</v>
      </c>
      <c r="AD54" s="3">
        <v>41946.682638888888</v>
      </c>
      <c r="AE54" s="3">
        <v>41946.682638888888</v>
      </c>
      <c r="AF54" s="4"/>
      <c r="AG54" s="2"/>
      <c r="AH54" s="2" t="s">
        <v>1</v>
      </c>
      <c r="AI54" s="2"/>
      <c r="AJ54" s="3"/>
      <c r="AK54" s="3"/>
      <c r="AL54" s="2"/>
      <c r="AM54" s="2"/>
      <c r="AN54" s="2"/>
    </row>
    <row r="55" spans="1:40" ht="45.75" customHeight="1">
      <c r="A55" s="2" t="s">
        <v>259</v>
      </c>
      <c r="B55" s="2" t="s">
        <v>97</v>
      </c>
      <c r="C55" s="2" t="s">
        <v>21</v>
      </c>
      <c r="D55" s="2"/>
      <c r="E55" s="2"/>
      <c r="F55" s="2"/>
      <c r="G55" s="4">
        <v>2014</v>
      </c>
      <c r="H55" s="2">
        <v>1261034</v>
      </c>
      <c r="I55" s="2">
        <v>0</v>
      </c>
      <c r="J55" s="2" t="s">
        <v>271</v>
      </c>
      <c r="K55" s="2">
        <v>1000000</v>
      </c>
      <c r="L55" s="2" t="s">
        <v>141</v>
      </c>
      <c r="M55" s="3">
        <v>41954</v>
      </c>
      <c r="N55" s="2"/>
      <c r="O55" s="2" t="s">
        <v>53</v>
      </c>
      <c r="P55" s="2" t="s">
        <v>2</v>
      </c>
      <c r="Q55" s="2" t="s">
        <v>12</v>
      </c>
      <c r="R55" s="2" t="s">
        <v>257</v>
      </c>
      <c r="S55" s="2" t="s">
        <v>257</v>
      </c>
      <c r="T55" s="2" t="s">
        <v>97</v>
      </c>
      <c r="U55" s="2" t="s">
        <v>51</v>
      </c>
      <c r="V55" s="2" t="s">
        <v>96</v>
      </c>
      <c r="W55" s="2" t="s">
        <v>6</v>
      </c>
      <c r="X55" s="2" t="s">
        <v>2</v>
      </c>
      <c r="Y55" s="2" t="s">
        <v>5</v>
      </c>
      <c r="Z55" s="2" t="s">
        <v>4</v>
      </c>
      <c r="AA55" s="2">
        <v>220816</v>
      </c>
      <c r="AB55" s="2"/>
      <c r="AC55" s="2" t="s">
        <v>3</v>
      </c>
      <c r="AD55" s="3">
        <v>41957.433333333334</v>
      </c>
      <c r="AE55" s="3">
        <v>41957.433333333334</v>
      </c>
      <c r="AF55" s="4"/>
      <c r="AG55" s="2"/>
      <c r="AH55" s="2" t="s">
        <v>1</v>
      </c>
      <c r="AI55" s="2"/>
      <c r="AJ55" s="3"/>
      <c r="AK55" s="3"/>
      <c r="AL55" s="2"/>
      <c r="AM55" s="2"/>
      <c r="AN55" s="2"/>
    </row>
    <row r="56" spans="1:40" ht="45.75" customHeight="1">
      <c r="A56" s="2" t="s">
        <v>259</v>
      </c>
      <c r="B56" s="2" t="s">
        <v>73</v>
      </c>
      <c r="C56" s="2" t="s">
        <v>21</v>
      </c>
      <c r="D56" s="2"/>
      <c r="E56" s="2"/>
      <c r="F56" s="2"/>
      <c r="G56" s="4">
        <v>2014</v>
      </c>
      <c r="H56" s="2">
        <v>2522068</v>
      </c>
      <c r="I56" s="2">
        <v>0</v>
      </c>
      <c r="J56" s="2" t="s">
        <v>270</v>
      </c>
      <c r="K56" s="2">
        <v>2000000</v>
      </c>
      <c r="L56" s="2" t="s">
        <v>141</v>
      </c>
      <c r="M56" s="3">
        <v>41964</v>
      </c>
      <c r="N56" s="2"/>
      <c r="O56" s="2" t="s">
        <v>53</v>
      </c>
      <c r="P56" s="2" t="s">
        <v>2</v>
      </c>
      <c r="Q56" s="2" t="s">
        <v>12</v>
      </c>
      <c r="R56" s="2" t="s">
        <v>257</v>
      </c>
      <c r="S56" s="2" t="s">
        <v>257</v>
      </c>
      <c r="T56" s="2" t="s">
        <v>73</v>
      </c>
      <c r="U56" s="2" t="s">
        <v>72</v>
      </c>
      <c r="V56" s="2" t="s">
        <v>71</v>
      </c>
      <c r="W56" s="2" t="s">
        <v>6</v>
      </c>
      <c r="X56" s="2" t="s">
        <v>2</v>
      </c>
      <c r="Y56" s="2" t="s">
        <v>5</v>
      </c>
      <c r="Z56" s="2" t="s">
        <v>4</v>
      </c>
      <c r="AA56" s="2">
        <v>221573</v>
      </c>
      <c r="AB56" s="2"/>
      <c r="AC56" s="2" t="s">
        <v>3</v>
      </c>
      <c r="AD56" s="3">
        <v>41969.459027777775</v>
      </c>
      <c r="AE56" s="3">
        <v>41969.459027777775</v>
      </c>
      <c r="AF56" s="4"/>
      <c r="AG56" s="2"/>
      <c r="AH56" s="2" t="s">
        <v>1</v>
      </c>
      <c r="AI56" s="2"/>
      <c r="AJ56" s="3"/>
      <c r="AK56" s="3"/>
      <c r="AL56" s="2"/>
      <c r="AM56" s="2"/>
      <c r="AN56" s="2"/>
    </row>
    <row r="57" spans="1:40" ht="79.5" customHeight="1">
      <c r="A57" s="2" t="s">
        <v>259</v>
      </c>
      <c r="B57" s="2" t="s">
        <v>211</v>
      </c>
      <c r="C57" s="2" t="s">
        <v>21</v>
      </c>
      <c r="D57" s="2"/>
      <c r="E57" s="2"/>
      <c r="F57" s="2"/>
      <c r="G57" s="4">
        <v>2014</v>
      </c>
      <c r="H57" s="2">
        <v>340136</v>
      </c>
      <c r="I57" s="2">
        <v>0</v>
      </c>
      <c r="J57" s="2" t="s">
        <v>269</v>
      </c>
      <c r="K57" s="2">
        <v>250000</v>
      </c>
      <c r="L57" s="2" t="s">
        <v>141</v>
      </c>
      <c r="M57" s="3">
        <v>41962</v>
      </c>
      <c r="N57" s="2"/>
      <c r="O57" s="2" t="s">
        <v>53</v>
      </c>
      <c r="P57" s="2" t="s">
        <v>2</v>
      </c>
      <c r="Q57" s="2" t="s">
        <v>12</v>
      </c>
      <c r="R57" s="2" t="s">
        <v>257</v>
      </c>
      <c r="S57" s="2" t="s">
        <v>257</v>
      </c>
      <c r="T57" s="2" t="s">
        <v>211</v>
      </c>
      <c r="U57" s="2" t="s">
        <v>72</v>
      </c>
      <c r="V57" s="2" t="s">
        <v>210</v>
      </c>
      <c r="W57" s="2" t="s">
        <v>6</v>
      </c>
      <c r="X57" s="2" t="s">
        <v>2</v>
      </c>
      <c r="Y57" s="2" t="s">
        <v>5</v>
      </c>
      <c r="Z57" s="2" t="s">
        <v>4</v>
      </c>
      <c r="AA57" s="2">
        <v>219031</v>
      </c>
      <c r="AB57" s="2"/>
      <c r="AC57" s="2" t="s">
        <v>3</v>
      </c>
      <c r="AD57" s="3">
        <v>41964.499305555553</v>
      </c>
      <c r="AE57" s="3">
        <v>41922.722916666666</v>
      </c>
      <c r="AF57" s="4"/>
      <c r="AG57" s="2"/>
      <c r="AH57" s="2" t="s">
        <v>1</v>
      </c>
      <c r="AI57" s="2"/>
      <c r="AJ57" s="3"/>
      <c r="AK57" s="3"/>
      <c r="AL57" s="2"/>
      <c r="AM57" s="2"/>
      <c r="AN57" s="2"/>
    </row>
    <row r="58" spans="1:40" ht="57" customHeight="1">
      <c r="A58" s="2" t="s">
        <v>259</v>
      </c>
      <c r="B58" s="2" t="s">
        <v>65</v>
      </c>
      <c r="C58" s="2" t="s">
        <v>21</v>
      </c>
      <c r="D58" s="2"/>
      <c r="E58" s="2"/>
      <c r="F58" s="2"/>
      <c r="G58" s="4">
        <v>2014</v>
      </c>
      <c r="H58" s="2">
        <v>2470588</v>
      </c>
      <c r="I58" s="2">
        <v>0</v>
      </c>
      <c r="J58" s="2" t="s">
        <v>268</v>
      </c>
      <c r="K58" s="2">
        <v>1974000</v>
      </c>
      <c r="L58" s="2" t="s">
        <v>141</v>
      </c>
      <c r="M58" s="3">
        <v>41974</v>
      </c>
      <c r="N58" s="2"/>
      <c r="O58" s="2" t="s">
        <v>53</v>
      </c>
      <c r="P58" s="2" t="s">
        <v>2</v>
      </c>
      <c r="Q58" s="2" t="s">
        <v>30</v>
      </c>
      <c r="R58" s="2" t="s">
        <v>257</v>
      </c>
      <c r="S58" s="2" t="s">
        <v>257</v>
      </c>
      <c r="T58" s="2" t="s">
        <v>65</v>
      </c>
      <c r="U58" s="2" t="s">
        <v>8</v>
      </c>
      <c r="V58" s="2" t="s">
        <v>64</v>
      </c>
      <c r="W58" s="2" t="s">
        <v>6</v>
      </c>
      <c r="X58" s="2" t="s">
        <v>2</v>
      </c>
      <c r="Y58" s="2" t="s">
        <v>5</v>
      </c>
      <c r="Z58" s="2" t="s">
        <v>4</v>
      </c>
      <c r="AA58" s="2">
        <v>221851</v>
      </c>
      <c r="AB58" s="2"/>
      <c r="AC58" s="2" t="s">
        <v>27</v>
      </c>
      <c r="AD58" s="3">
        <v>42054.472916666666</v>
      </c>
      <c r="AE58" s="3">
        <v>41976.488194444442</v>
      </c>
      <c r="AF58" s="4"/>
      <c r="AG58" s="2"/>
      <c r="AH58" s="2" t="s">
        <v>1</v>
      </c>
      <c r="AI58" s="2"/>
      <c r="AJ58" s="3"/>
      <c r="AK58" s="3"/>
      <c r="AL58" s="2"/>
      <c r="AM58" s="2"/>
      <c r="AN58" s="2"/>
    </row>
    <row r="59" spans="1:40" ht="45.75" customHeight="1">
      <c r="A59" s="2" t="s">
        <v>259</v>
      </c>
      <c r="B59" s="2" t="s">
        <v>132</v>
      </c>
      <c r="C59" s="2" t="s">
        <v>21</v>
      </c>
      <c r="D59" s="2"/>
      <c r="E59" s="2"/>
      <c r="F59" s="2"/>
      <c r="G59" s="4">
        <v>2014</v>
      </c>
      <c r="H59" s="2">
        <v>1261034</v>
      </c>
      <c r="I59" s="2">
        <v>0</v>
      </c>
      <c r="J59" s="2" t="s">
        <v>267</v>
      </c>
      <c r="K59" s="2">
        <v>1000000</v>
      </c>
      <c r="L59" s="2" t="s">
        <v>141</v>
      </c>
      <c r="M59" s="3">
        <v>41953</v>
      </c>
      <c r="N59" s="2"/>
      <c r="O59" s="2" t="s">
        <v>53</v>
      </c>
      <c r="P59" s="2" t="s">
        <v>2</v>
      </c>
      <c r="Q59" s="2" t="s">
        <v>12</v>
      </c>
      <c r="R59" s="2" t="s">
        <v>257</v>
      </c>
      <c r="S59" s="2" t="s">
        <v>257</v>
      </c>
      <c r="T59" s="2" t="s">
        <v>132</v>
      </c>
      <c r="U59" s="2" t="s">
        <v>51</v>
      </c>
      <c r="V59" s="2" t="s">
        <v>131</v>
      </c>
      <c r="W59" s="2" t="s">
        <v>6</v>
      </c>
      <c r="X59" s="2" t="s">
        <v>2</v>
      </c>
      <c r="Y59" s="2" t="s">
        <v>5</v>
      </c>
      <c r="Z59" s="2" t="s">
        <v>4</v>
      </c>
      <c r="AA59" s="2">
        <v>220537</v>
      </c>
      <c r="AB59" s="2"/>
      <c r="AC59" s="2" t="s">
        <v>3</v>
      </c>
      <c r="AD59" s="3">
        <v>41954.586805555555</v>
      </c>
      <c r="AE59" s="3">
        <v>41954.586805555555</v>
      </c>
      <c r="AF59" s="4"/>
      <c r="AG59" s="2"/>
      <c r="AH59" s="2" t="s">
        <v>1</v>
      </c>
      <c r="AI59" s="2"/>
      <c r="AJ59" s="3"/>
      <c r="AK59" s="3"/>
      <c r="AL59" s="2"/>
      <c r="AM59" s="2"/>
      <c r="AN59" s="2"/>
    </row>
    <row r="60" spans="1:40" ht="90.75" customHeight="1">
      <c r="A60" s="2" t="s">
        <v>259</v>
      </c>
      <c r="B60" s="2" t="s">
        <v>264</v>
      </c>
      <c r="C60" s="2" t="s">
        <v>49</v>
      </c>
      <c r="D60" s="2"/>
      <c r="E60" s="2"/>
      <c r="F60" s="2"/>
      <c r="G60" s="4">
        <v>2015</v>
      </c>
      <c r="H60" s="2">
        <v>18773467</v>
      </c>
      <c r="I60" s="2">
        <v>0</v>
      </c>
      <c r="J60" s="2" t="s">
        <v>266</v>
      </c>
      <c r="K60" s="2">
        <v>15000000</v>
      </c>
      <c r="L60" s="2" t="s">
        <v>141</v>
      </c>
      <c r="M60" s="3">
        <v>41988</v>
      </c>
      <c r="N60" s="2"/>
      <c r="O60" s="2" t="s">
        <v>53</v>
      </c>
      <c r="P60" s="2" t="s">
        <v>2</v>
      </c>
      <c r="Q60" s="2" t="s">
        <v>12</v>
      </c>
      <c r="R60" s="2" t="s">
        <v>257</v>
      </c>
      <c r="S60" s="2" t="s">
        <v>257</v>
      </c>
      <c r="T60" s="2" t="s">
        <v>264</v>
      </c>
      <c r="U60" s="2" t="s">
        <v>23</v>
      </c>
      <c r="V60" s="2" t="s">
        <v>263</v>
      </c>
      <c r="W60" s="2" t="s">
        <v>44</v>
      </c>
      <c r="X60" s="2" t="s">
        <v>2</v>
      </c>
      <c r="Y60" s="2" t="s">
        <v>5</v>
      </c>
      <c r="Z60" s="2" t="s">
        <v>4</v>
      </c>
      <c r="AA60" s="2">
        <v>223528</v>
      </c>
      <c r="AB60" s="2"/>
      <c r="AC60" s="2" t="s">
        <v>3</v>
      </c>
      <c r="AD60" s="3">
        <v>42059.473611111112</v>
      </c>
      <c r="AE60" s="3">
        <v>42016.547222222223</v>
      </c>
      <c r="AF60" s="4"/>
      <c r="AG60" s="2"/>
      <c r="AH60" s="2" t="s">
        <v>1</v>
      </c>
      <c r="AI60" s="2"/>
      <c r="AJ60" s="3"/>
      <c r="AK60" s="3"/>
      <c r="AL60" s="2"/>
      <c r="AM60" s="2"/>
      <c r="AN60" s="2"/>
    </row>
    <row r="61" spans="1:40" ht="90.75" customHeight="1">
      <c r="A61" s="2" t="s">
        <v>259</v>
      </c>
      <c r="B61" s="2" t="s">
        <v>264</v>
      </c>
      <c r="C61" s="2" t="s">
        <v>21</v>
      </c>
      <c r="D61" s="2"/>
      <c r="E61" s="2"/>
      <c r="F61" s="2"/>
      <c r="G61" s="4">
        <v>2014</v>
      </c>
      <c r="H61" s="2">
        <v>34759</v>
      </c>
      <c r="I61" s="2">
        <v>0</v>
      </c>
      <c r="J61" s="2" t="s">
        <v>265</v>
      </c>
      <c r="K61" s="2">
        <v>26000</v>
      </c>
      <c r="L61" s="2" t="s">
        <v>141</v>
      </c>
      <c r="M61" s="3">
        <v>41865</v>
      </c>
      <c r="N61" s="2"/>
      <c r="O61" s="2" t="s">
        <v>53</v>
      </c>
      <c r="P61" s="2" t="s">
        <v>2</v>
      </c>
      <c r="Q61" s="2" t="s">
        <v>12</v>
      </c>
      <c r="R61" s="2" t="s">
        <v>257</v>
      </c>
      <c r="S61" s="2" t="s">
        <v>257</v>
      </c>
      <c r="T61" s="2" t="s">
        <v>264</v>
      </c>
      <c r="U61" s="2" t="s">
        <v>23</v>
      </c>
      <c r="V61" s="2" t="s">
        <v>263</v>
      </c>
      <c r="W61" s="2" t="s">
        <v>6</v>
      </c>
      <c r="X61" s="2" t="s">
        <v>2</v>
      </c>
      <c r="Y61" s="2" t="s">
        <v>5</v>
      </c>
      <c r="Z61" s="2" t="s">
        <v>4</v>
      </c>
      <c r="AA61" s="2">
        <v>219030</v>
      </c>
      <c r="AB61" s="2"/>
      <c r="AC61" s="2" t="s">
        <v>3</v>
      </c>
      <c r="AD61" s="3">
        <v>41978.738194444442</v>
      </c>
      <c r="AE61" s="3">
        <v>41922.720833333333</v>
      </c>
      <c r="AF61" s="4"/>
      <c r="AG61" s="2"/>
      <c r="AH61" s="2" t="s">
        <v>1</v>
      </c>
      <c r="AI61" s="2"/>
      <c r="AJ61" s="3"/>
      <c r="AK61" s="3"/>
      <c r="AL61" s="2"/>
      <c r="AM61" s="2"/>
      <c r="AN61" s="2"/>
    </row>
    <row r="62" spans="1:40" ht="68.25" customHeight="1">
      <c r="A62" s="2" t="s">
        <v>259</v>
      </c>
      <c r="B62" s="2" t="s">
        <v>119</v>
      </c>
      <c r="C62" s="2" t="s">
        <v>21</v>
      </c>
      <c r="D62" s="2" t="s">
        <v>20</v>
      </c>
      <c r="E62" s="2" t="s">
        <v>123</v>
      </c>
      <c r="F62" s="2" t="s">
        <v>122</v>
      </c>
      <c r="G62" s="4">
        <v>2014</v>
      </c>
      <c r="H62" s="2">
        <v>635324</v>
      </c>
      <c r="I62" s="2">
        <v>0</v>
      </c>
      <c r="J62" s="2" t="s">
        <v>262</v>
      </c>
      <c r="K62" s="2">
        <v>500000</v>
      </c>
      <c r="L62" s="2" t="s">
        <v>141</v>
      </c>
      <c r="M62" s="3">
        <v>41921</v>
      </c>
      <c r="N62" s="2" t="s">
        <v>120</v>
      </c>
      <c r="O62" s="2" t="s">
        <v>53</v>
      </c>
      <c r="P62" s="2" t="s">
        <v>2</v>
      </c>
      <c r="Q62" s="2" t="s">
        <v>12</v>
      </c>
      <c r="R62" s="2" t="s">
        <v>257</v>
      </c>
      <c r="S62" s="2" t="s">
        <v>257</v>
      </c>
      <c r="T62" s="2" t="s">
        <v>119</v>
      </c>
      <c r="U62" s="2" t="s">
        <v>8</v>
      </c>
      <c r="V62" s="2" t="s">
        <v>118</v>
      </c>
      <c r="W62" s="2" t="s">
        <v>6</v>
      </c>
      <c r="X62" s="2" t="s">
        <v>2</v>
      </c>
      <c r="Y62" s="2" t="s">
        <v>5</v>
      </c>
      <c r="Z62" s="2" t="s">
        <v>4</v>
      </c>
      <c r="AA62" s="2">
        <v>219409</v>
      </c>
      <c r="AB62" s="2"/>
      <c r="AC62" s="2" t="s">
        <v>3</v>
      </c>
      <c r="AD62" s="3">
        <v>41984.71875</v>
      </c>
      <c r="AE62" s="3">
        <v>41929.468055555553</v>
      </c>
      <c r="AF62" s="4">
        <v>2014</v>
      </c>
      <c r="AG62" s="2" t="s">
        <v>2</v>
      </c>
      <c r="AH62" s="2" t="s">
        <v>1</v>
      </c>
      <c r="AI62" s="2">
        <v>2980700</v>
      </c>
      <c r="AJ62" s="3">
        <v>41866</v>
      </c>
      <c r="AK62" s="3">
        <v>42004</v>
      </c>
      <c r="AL62" s="2"/>
      <c r="AM62" s="2" t="s">
        <v>0</v>
      </c>
      <c r="AN62" s="2"/>
    </row>
    <row r="63" spans="1:40" ht="68.25" customHeight="1">
      <c r="A63" s="2" t="s">
        <v>259</v>
      </c>
      <c r="B63" s="2" t="s">
        <v>37</v>
      </c>
      <c r="C63" s="2" t="s">
        <v>21</v>
      </c>
      <c r="D63" s="2" t="s">
        <v>20</v>
      </c>
      <c r="E63" s="2" t="s">
        <v>42</v>
      </c>
      <c r="F63" s="2" t="s">
        <v>41</v>
      </c>
      <c r="G63" s="4">
        <v>2014</v>
      </c>
      <c r="H63" s="2">
        <v>1397713</v>
      </c>
      <c r="I63" s="2">
        <v>0</v>
      </c>
      <c r="J63" s="2" t="s">
        <v>261</v>
      </c>
      <c r="K63" s="2">
        <v>1100000</v>
      </c>
      <c r="L63" s="2" t="s">
        <v>141</v>
      </c>
      <c r="M63" s="3">
        <v>41936</v>
      </c>
      <c r="N63" s="2" t="s">
        <v>39</v>
      </c>
      <c r="O63" s="2" t="s">
        <v>38</v>
      </c>
      <c r="P63" s="2" t="s">
        <v>2</v>
      </c>
      <c r="Q63" s="2" t="s">
        <v>12</v>
      </c>
      <c r="R63" s="2" t="s">
        <v>257</v>
      </c>
      <c r="S63" s="2" t="s">
        <v>257</v>
      </c>
      <c r="T63" s="2" t="s">
        <v>37</v>
      </c>
      <c r="U63" s="2" t="s">
        <v>8</v>
      </c>
      <c r="V63" s="2" t="s">
        <v>36</v>
      </c>
      <c r="W63" s="2" t="s">
        <v>6</v>
      </c>
      <c r="X63" s="2" t="s">
        <v>2</v>
      </c>
      <c r="Y63" s="2" t="s">
        <v>5</v>
      </c>
      <c r="Z63" s="2" t="s">
        <v>4</v>
      </c>
      <c r="AA63" s="2">
        <v>219776</v>
      </c>
      <c r="AB63" s="2"/>
      <c r="AC63" s="2" t="s">
        <v>3</v>
      </c>
      <c r="AD63" s="3">
        <v>41984.715277777774</v>
      </c>
      <c r="AE63" s="3">
        <v>41939.492361111108</v>
      </c>
      <c r="AF63" s="4">
        <v>2014</v>
      </c>
      <c r="AG63" s="2" t="s">
        <v>2</v>
      </c>
      <c r="AH63" s="2" t="s">
        <v>1</v>
      </c>
      <c r="AI63" s="2">
        <v>11334510</v>
      </c>
      <c r="AJ63" s="3">
        <v>41866</v>
      </c>
      <c r="AK63" s="3">
        <v>42004</v>
      </c>
      <c r="AL63" s="2"/>
      <c r="AM63" s="2" t="s">
        <v>0</v>
      </c>
      <c r="AN63" s="2"/>
    </row>
    <row r="64" spans="1:40" ht="45.75" customHeight="1">
      <c r="A64" s="2" t="s">
        <v>259</v>
      </c>
      <c r="B64" s="2" t="s">
        <v>9</v>
      </c>
      <c r="C64" s="2" t="s">
        <v>21</v>
      </c>
      <c r="D64" s="2" t="s">
        <v>20</v>
      </c>
      <c r="E64" s="2" t="s">
        <v>19</v>
      </c>
      <c r="F64" s="2" t="s">
        <v>18</v>
      </c>
      <c r="G64" s="4">
        <v>2014</v>
      </c>
      <c r="H64" s="2">
        <v>1627034</v>
      </c>
      <c r="I64" s="2">
        <v>0</v>
      </c>
      <c r="J64" s="2" t="s">
        <v>260</v>
      </c>
      <c r="K64" s="2">
        <v>1300000</v>
      </c>
      <c r="L64" s="2" t="s">
        <v>141</v>
      </c>
      <c r="M64" s="3">
        <v>41996</v>
      </c>
      <c r="N64" s="2" t="s">
        <v>14</v>
      </c>
      <c r="O64" s="2" t="s">
        <v>13</v>
      </c>
      <c r="P64" s="2" t="s">
        <v>2</v>
      </c>
      <c r="Q64" s="2" t="s">
        <v>12</v>
      </c>
      <c r="R64" s="2" t="s">
        <v>257</v>
      </c>
      <c r="S64" s="2" t="s">
        <v>257</v>
      </c>
      <c r="T64" s="2" t="s">
        <v>9</v>
      </c>
      <c r="U64" s="2" t="s">
        <v>8</v>
      </c>
      <c r="V64" s="2" t="s">
        <v>7</v>
      </c>
      <c r="W64" s="2" t="s">
        <v>6</v>
      </c>
      <c r="X64" s="2" t="s">
        <v>2</v>
      </c>
      <c r="Y64" s="2" t="s">
        <v>5</v>
      </c>
      <c r="Z64" s="2" t="s">
        <v>4</v>
      </c>
      <c r="AA64" s="2">
        <v>224103</v>
      </c>
      <c r="AB64" s="2"/>
      <c r="AC64" s="2" t="s">
        <v>3</v>
      </c>
      <c r="AD64" s="3">
        <v>42031.752083333333</v>
      </c>
      <c r="AE64" s="3">
        <v>42031.752083333333</v>
      </c>
      <c r="AF64" s="4">
        <v>2014</v>
      </c>
      <c r="AG64" s="2" t="s">
        <v>2</v>
      </c>
      <c r="AH64" s="2" t="s">
        <v>1</v>
      </c>
      <c r="AI64" s="2">
        <v>5500000</v>
      </c>
      <c r="AJ64" s="3">
        <v>41866</v>
      </c>
      <c r="AK64" s="3">
        <v>42004</v>
      </c>
      <c r="AL64" s="2"/>
      <c r="AM64" s="2" t="s">
        <v>0</v>
      </c>
      <c r="AN64" s="2"/>
    </row>
    <row r="65" spans="1:40" ht="45.75" customHeight="1">
      <c r="A65" s="2" t="s">
        <v>259</v>
      </c>
      <c r="B65" s="2" t="s">
        <v>80</v>
      </c>
      <c r="C65" s="2" t="s">
        <v>21</v>
      </c>
      <c r="D65" s="2" t="s">
        <v>20</v>
      </c>
      <c r="E65" s="2" t="s">
        <v>221</v>
      </c>
      <c r="F65" s="2" t="s">
        <v>220</v>
      </c>
      <c r="G65" s="4">
        <v>2014</v>
      </c>
      <c r="H65" s="2">
        <v>1126408</v>
      </c>
      <c r="I65" s="2">
        <v>0</v>
      </c>
      <c r="J65" s="2" t="s">
        <v>258</v>
      </c>
      <c r="K65" s="2">
        <v>900000</v>
      </c>
      <c r="L65" s="2" t="s">
        <v>141</v>
      </c>
      <c r="M65" s="3">
        <v>41939</v>
      </c>
      <c r="N65" s="2" t="s">
        <v>84</v>
      </c>
      <c r="O65" s="2" t="s">
        <v>83</v>
      </c>
      <c r="P65" s="2" t="s">
        <v>2</v>
      </c>
      <c r="Q65" s="2" t="s">
        <v>30</v>
      </c>
      <c r="R65" s="2" t="s">
        <v>257</v>
      </c>
      <c r="S65" s="2" t="s">
        <v>257</v>
      </c>
      <c r="T65" s="2" t="s">
        <v>80</v>
      </c>
      <c r="U65" s="2" t="s">
        <v>8</v>
      </c>
      <c r="V65" s="2" t="s">
        <v>79</v>
      </c>
      <c r="W65" s="2" t="s">
        <v>6</v>
      </c>
      <c r="X65" s="2" t="s">
        <v>2</v>
      </c>
      <c r="Y65" s="2" t="s">
        <v>5</v>
      </c>
      <c r="Z65" s="2" t="s">
        <v>4</v>
      </c>
      <c r="AA65" s="2">
        <v>220139</v>
      </c>
      <c r="AB65" s="2"/>
      <c r="AC65" s="2" t="s">
        <v>27</v>
      </c>
      <c r="AD65" s="3">
        <v>42034.616666666661</v>
      </c>
      <c r="AE65" s="3">
        <v>41946.684027777774</v>
      </c>
      <c r="AF65" s="4">
        <v>2014</v>
      </c>
      <c r="AG65" s="2" t="s">
        <v>2</v>
      </c>
      <c r="AH65" s="2" t="s">
        <v>1</v>
      </c>
      <c r="AI65" s="2">
        <v>7740000</v>
      </c>
      <c r="AJ65" s="3">
        <v>41866</v>
      </c>
      <c r="AK65" s="3">
        <v>42004</v>
      </c>
      <c r="AL65" s="2"/>
      <c r="AM65" s="2" t="s">
        <v>0</v>
      </c>
      <c r="AN65" s="2"/>
    </row>
    <row r="66" spans="1:40" ht="45.75" hidden="1" customHeight="1">
      <c r="A66" s="2" t="s">
        <v>254</v>
      </c>
      <c r="B66" s="2" t="s">
        <v>73</v>
      </c>
      <c r="C66" s="2" t="s">
        <v>21</v>
      </c>
      <c r="D66" s="2"/>
      <c r="E66" s="2"/>
      <c r="F66" s="2"/>
      <c r="G66" s="4">
        <v>2014</v>
      </c>
      <c r="H66" s="2">
        <v>683995</v>
      </c>
      <c r="I66" s="2">
        <v>0</v>
      </c>
      <c r="J66" s="2" t="s">
        <v>256</v>
      </c>
      <c r="K66" s="2">
        <v>500000</v>
      </c>
      <c r="L66" s="2" t="s">
        <v>141</v>
      </c>
      <c r="M66" s="3">
        <v>41719</v>
      </c>
      <c r="N66" s="2"/>
      <c r="O66" s="2" t="s">
        <v>83</v>
      </c>
      <c r="P66" s="2" t="s">
        <v>2</v>
      </c>
      <c r="Q66" s="2" t="s">
        <v>12</v>
      </c>
      <c r="R66" s="2" t="s">
        <v>254</v>
      </c>
      <c r="S66" s="2" t="s">
        <v>254</v>
      </c>
      <c r="T66" s="2" t="s">
        <v>73</v>
      </c>
      <c r="U66" s="2" t="s">
        <v>72</v>
      </c>
      <c r="V66" s="2" t="s">
        <v>71</v>
      </c>
      <c r="W66" s="2" t="s">
        <v>6</v>
      </c>
      <c r="X66" s="2" t="s">
        <v>2</v>
      </c>
      <c r="Y66" s="2" t="s">
        <v>5</v>
      </c>
      <c r="Z66" s="2" t="s">
        <v>4</v>
      </c>
      <c r="AA66" s="2">
        <v>210366</v>
      </c>
      <c r="AB66" s="2"/>
      <c r="AC66" s="2" t="s">
        <v>3</v>
      </c>
      <c r="AD66" s="3">
        <v>41803.552083333328</v>
      </c>
      <c r="AE66" s="3">
        <v>41739.388194444444</v>
      </c>
      <c r="AF66" s="4"/>
      <c r="AG66" s="2"/>
      <c r="AH66" s="2" t="s">
        <v>1</v>
      </c>
      <c r="AI66" s="2"/>
      <c r="AJ66" s="3"/>
      <c r="AK66" s="3"/>
      <c r="AL66" s="2"/>
      <c r="AM66" s="2"/>
      <c r="AN66" s="2"/>
    </row>
    <row r="67" spans="1:40" ht="68.25" hidden="1" customHeight="1">
      <c r="A67" s="2" t="s">
        <v>254</v>
      </c>
      <c r="B67" s="2" t="s">
        <v>37</v>
      </c>
      <c r="C67" s="2" t="s">
        <v>21</v>
      </c>
      <c r="D67" s="2" t="s">
        <v>20</v>
      </c>
      <c r="E67" s="2" t="s">
        <v>42</v>
      </c>
      <c r="F67" s="2" t="s">
        <v>41</v>
      </c>
      <c r="G67" s="4">
        <v>2014</v>
      </c>
      <c r="H67" s="2">
        <v>658762</v>
      </c>
      <c r="I67" s="2">
        <v>0</v>
      </c>
      <c r="J67" s="2" t="s">
        <v>255</v>
      </c>
      <c r="K67" s="2">
        <v>500000</v>
      </c>
      <c r="L67" s="2" t="s">
        <v>141</v>
      </c>
      <c r="M67" s="3">
        <v>41878</v>
      </c>
      <c r="N67" s="2" t="s">
        <v>39</v>
      </c>
      <c r="O67" s="2" t="s">
        <v>38</v>
      </c>
      <c r="P67" s="2" t="s">
        <v>2</v>
      </c>
      <c r="Q67" s="2" t="s">
        <v>30</v>
      </c>
      <c r="R67" s="2" t="s">
        <v>254</v>
      </c>
      <c r="S67" s="2" t="s">
        <v>254</v>
      </c>
      <c r="T67" s="2" t="s">
        <v>37</v>
      </c>
      <c r="U67" s="2" t="s">
        <v>8</v>
      </c>
      <c r="V67" s="2" t="s">
        <v>36</v>
      </c>
      <c r="W67" s="2" t="s">
        <v>6</v>
      </c>
      <c r="X67" s="2" t="s">
        <v>2</v>
      </c>
      <c r="Y67" s="2" t="s">
        <v>5</v>
      </c>
      <c r="Z67" s="2" t="s">
        <v>4</v>
      </c>
      <c r="AA67" s="2">
        <v>218448</v>
      </c>
      <c r="AB67" s="2"/>
      <c r="AC67" s="2" t="s">
        <v>27</v>
      </c>
      <c r="AD67" s="3">
        <v>41984.709722222222</v>
      </c>
      <c r="AE67" s="3">
        <v>41908.649305555555</v>
      </c>
      <c r="AF67" s="4">
        <v>2014</v>
      </c>
      <c r="AG67" s="2" t="s">
        <v>2</v>
      </c>
      <c r="AH67" s="2" t="s">
        <v>1</v>
      </c>
      <c r="AI67" s="2">
        <v>11334510</v>
      </c>
      <c r="AJ67" s="3">
        <v>41866</v>
      </c>
      <c r="AK67" s="3">
        <v>42004</v>
      </c>
      <c r="AL67" s="2"/>
      <c r="AM67" s="2" t="s">
        <v>0</v>
      </c>
      <c r="AN67" s="2"/>
    </row>
    <row r="68" spans="1:40" ht="68.25" hidden="1" customHeight="1">
      <c r="A68" s="2" t="s">
        <v>252</v>
      </c>
      <c r="B68" s="2" t="s">
        <v>158</v>
      </c>
      <c r="C68" s="2" t="s">
        <v>21</v>
      </c>
      <c r="D68" s="2"/>
      <c r="E68" s="2"/>
      <c r="F68" s="2"/>
      <c r="G68" s="4">
        <v>2014</v>
      </c>
      <c r="H68" s="2">
        <v>34014</v>
      </c>
      <c r="I68" s="2">
        <v>0</v>
      </c>
      <c r="J68" s="2" t="s">
        <v>253</v>
      </c>
      <c r="K68" s="2">
        <v>25000</v>
      </c>
      <c r="L68" s="2" t="s">
        <v>141</v>
      </c>
      <c r="M68" s="3">
        <v>41805</v>
      </c>
      <c r="N68" s="2"/>
      <c r="O68" s="2" t="s">
        <v>66</v>
      </c>
      <c r="P68" s="2" t="s">
        <v>2</v>
      </c>
      <c r="Q68" s="2" t="s">
        <v>12</v>
      </c>
      <c r="R68" s="2" t="s">
        <v>252</v>
      </c>
      <c r="S68" s="2" t="s">
        <v>252</v>
      </c>
      <c r="T68" s="2" t="s">
        <v>159</v>
      </c>
      <c r="U68" s="2" t="s">
        <v>51</v>
      </c>
      <c r="V68" s="2" t="s">
        <v>158</v>
      </c>
      <c r="W68" s="2" t="s">
        <v>6</v>
      </c>
      <c r="X68" s="2" t="s">
        <v>2</v>
      </c>
      <c r="Y68" s="2" t="s">
        <v>5</v>
      </c>
      <c r="Z68" s="2" t="s">
        <v>4</v>
      </c>
      <c r="AA68" s="2">
        <v>219022</v>
      </c>
      <c r="AB68" s="2"/>
      <c r="AC68" s="2" t="s">
        <v>3</v>
      </c>
      <c r="AD68" s="3">
        <v>41922.711805555555</v>
      </c>
      <c r="AE68" s="3">
        <v>41922.711805555555</v>
      </c>
      <c r="AF68" s="4"/>
      <c r="AG68" s="2"/>
      <c r="AH68" s="2" t="s">
        <v>1</v>
      </c>
      <c r="AI68" s="2"/>
      <c r="AJ68" s="3"/>
      <c r="AK68" s="3"/>
      <c r="AL68" s="2"/>
      <c r="AM68" s="2"/>
      <c r="AN68" s="2"/>
    </row>
    <row r="69" spans="1:40" ht="68.25" hidden="1" customHeight="1">
      <c r="A69" s="2" t="s">
        <v>252</v>
      </c>
      <c r="B69" s="2" t="s">
        <v>136</v>
      </c>
      <c r="C69" s="2" t="s">
        <v>21</v>
      </c>
      <c r="D69" s="2"/>
      <c r="E69" s="2"/>
      <c r="F69" s="2"/>
      <c r="G69" s="4">
        <v>2014</v>
      </c>
      <c r="H69" s="2">
        <v>6803</v>
      </c>
      <c r="I69" s="2">
        <v>0</v>
      </c>
      <c r="J69" s="2" t="s">
        <v>253</v>
      </c>
      <c r="K69" s="2">
        <v>5000</v>
      </c>
      <c r="L69" s="2" t="s">
        <v>141</v>
      </c>
      <c r="M69" s="3">
        <v>41805</v>
      </c>
      <c r="N69" s="2"/>
      <c r="O69" s="2" t="s">
        <v>66</v>
      </c>
      <c r="P69" s="2" t="s">
        <v>2</v>
      </c>
      <c r="Q69" s="2" t="s">
        <v>12</v>
      </c>
      <c r="R69" s="2" t="s">
        <v>252</v>
      </c>
      <c r="S69" s="2" t="s">
        <v>252</v>
      </c>
      <c r="T69" s="2" t="s">
        <v>136</v>
      </c>
      <c r="U69" s="2" t="s">
        <v>112</v>
      </c>
      <c r="V69" s="2" t="s">
        <v>136</v>
      </c>
      <c r="W69" s="2" t="s">
        <v>6</v>
      </c>
      <c r="X69" s="2" t="s">
        <v>2</v>
      </c>
      <c r="Y69" s="2" t="s">
        <v>5</v>
      </c>
      <c r="Z69" s="2" t="s">
        <v>4</v>
      </c>
      <c r="AA69" s="2">
        <v>219023</v>
      </c>
      <c r="AB69" s="2"/>
      <c r="AC69" s="2" t="s">
        <v>3</v>
      </c>
      <c r="AD69" s="3">
        <v>41922.712500000001</v>
      </c>
      <c r="AE69" s="3">
        <v>41922.712500000001</v>
      </c>
      <c r="AF69" s="4"/>
      <c r="AG69" s="2"/>
      <c r="AH69" s="2" t="s">
        <v>1</v>
      </c>
      <c r="AI69" s="2"/>
      <c r="AJ69" s="3"/>
      <c r="AK69" s="3"/>
      <c r="AL69" s="2"/>
      <c r="AM69" s="2"/>
      <c r="AN69" s="2"/>
    </row>
    <row r="70" spans="1:40" ht="57" hidden="1" customHeight="1">
      <c r="A70" s="2" t="s">
        <v>232</v>
      </c>
      <c r="B70" s="2" t="s">
        <v>250</v>
      </c>
      <c r="C70" s="2" t="s">
        <v>21</v>
      </c>
      <c r="D70" s="2"/>
      <c r="E70" s="2"/>
      <c r="F70" s="2"/>
      <c r="G70" s="4">
        <v>2014</v>
      </c>
      <c r="H70" s="2">
        <v>630517</v>
      </c>
      <c r="I70" s="2">
        <v>0</v>
      </c>
      <c r="J70" s="2" t="s">
        <v>251</v>
      </c>
      <c r="K70" s="2">
        <v>500000</v>
      </c>
      <c r="L70" s="2" t="s">
        <v>141</v>
      </c>
      <c r="M70" s="3">
        <v>41968</v>
      </c>
      <c r="N70" s="2"/>
      <c r="O70" s="2" t="s">
        <v>53</v>
      </c>
      <c r="P70" s="2" t="s">
        <v>2</v>
      </c>
      <c r="Q70" s="2" t="s">
        <v>12</v>
      </c>
      <c r="R70" s="2" t="s">
        <v>232</v>
      </c>
      <c r="S70" s="2" t="s">
        <v>232</v>
      </c>
      <c r="T70" s="2" t="s">
        <v>250</v>
      </c>
      <c r="U70" s="2" t="s">
        <v>51</v>
      </c>
      <c r="V70" s="2" t="s">
        <v>249</v>
      </c>
      <c r="W70" s="2" t="s">
        <v>6</v>
      </c>
      <c r="X70" s="2" t="s">
        <v>2</v>
      </c>
      <c r="Y70" s="2" t="s">
        <v>5</v>
      </c>
      <c r="Z70" s="2" t="s">
        <v>4</v>
      </c>
      <c r="AA70" s="2">
        <v>221571</v>
      </c>
      <c r="AB70" s="2"/>
      <c r="AC70" s="2" t="s">
        <v>3</v>
      </c>
      <c r="AD70" s="3">
        <v>41969.443749999999</v>
      </c>
      <c r="AE70" s="3">
        <v>41969.443749999999</v>
      </c>
      <c r="AF70" s="4"/>
      <c r="AG70" s="2"/>
      <c r="AH70" s="2" t="s">
        <v>1</v>
      </c>
      <c r="AI70" s="2"/>
      <c r="AJ70" s="3"/>
      <c r="AK70" s="3"/>
      <c r="AL70" s="2"/>
      <c r="AM70" s="2"/>
      <c r="AN70" s="2"/>
    </row>
    <row r="71" spans="1:40" ht="57" hidden="1" customHeight="1">
      <c r="A71" s="2" t="s">
        <v>232</v>
      </c>
      <c r="B71" s="2" t="s">
        <v>158</v>
      </c>
      <c r="C71" s="2" t="s">
        <v>49</v>
      </c>
      <c r="D71" s="2" t="s">
        <v>49</v>
      </c>
      <c r="E71" s="2" t="s">
        <v>248</v>
      </c>
      <c r="F71" s="2" t="s">
        <v>32</v>
      </c>
      <c r="G71" s="4">
        <v>2015</v>
      </c>
      <c r="H71" s="2">
        <v>2040816</v>
      </c>
      <c r="I71" s="2">
        <v>0</v>
      </c>
      <c r="J71" s="2" t="s">
        <v>247</v>
      </c>
      <c r="K71" s="2">
        <v>1800000</v>
      </c>
      <c r="L71" s="2" t="s">
        <v>141</v>
      </c>
      <c r="M71" s="3">
        <v>42047</v>
      </c>
      <c r="N71" s="2" t="s">
        <v>171</v>
      </c>
      <c r="O71" s="2" t="s">
        <v>31</v>
      </c>
      <c r="P71" s="2" t="s">
        <v>2</v>
      </c>
      <c r="Q71" s="2" t="s">
        <v>12</v>
      </c>
      <c r="R71" s="2" t="s">
        <v>232</v>
      </c>
      <c r="S71" s="2" t="s">
        <v>232</v>
      </c>
      <c r="T71" s="2" t="s">
        <v>159</v>
      </c>
      <c r="U71" s="2" t="s">
        <v>51</v>
      </c>
      <c r="V71" s="2" t="s">
        <v>158</v>
      </c>
      <c r="W71" s="2" t="s">
        <v>44</v>
      </c>
      <c r="X71" s="2" t="s">
        <v>2</v>
      </c>
      <c r="Y71" s="2" t="s">
        <v>5</v>
      </c>
      <c r="Z71" s="2" t="s">
        <v>4</v>
      </c>
      <c r="AA71" s="2">
        <v>225011</v>
      </c>
      <c r="AB71" s="2"/>
      <c r="AC71" s="2" t="s">
        <v>3</v>
      </c>
      <c r="AD71" s="3">
        <v>42055.593055555553</v>
      </c>
      <c r="AE71" s="3">
        <v>42055.593055555553</v>
      </c>
      <c r="AF71" s="4">
        <v>2015</v>
      </c>
      <c r="AG71" s="2" t="s">
        <v>2</v>
      </c>
      <c r="AH71" s="2" t="s">
        <v>1</v>
      </c>
      <c r="AI71" s="2">
        <v>0</v>
      </c>
      <c r="AJ71" s="3">
        <v>42005</v>
      </c>
      <c r="AK71" s="3">
        <v>42004</v>
      </c>
      <c r="AL71" s="2" t="s">
        <v>0</v>
      </c>
      <c r="AM71" s="2" t="s">
        <v>0</v>
      </c>
      <c r="AN71" s="2"/>
    </row>
    <row r="72" spans="1:40" ht="45.75" hidden="1" customHeight="1">
      <c r="A72" s="2" t="s">
        <v>232</v>
      </c>
      <c r="B72" s="2" t="s">
        <v>158</v>
      </c>
      <c r="C72" s="2" t="s">
        <v>21</v>
      </c>
      <c r="D72" s="2"/>
      <c r="E72" s="2"/>
      <c r="F72" s="2"/>
      <c r="G72" s="4">
        <v>2014</v>
      </c>
      <c r="H72" s="2">
        <v>597628</v>
      </c>
      <c r="I72" s="2">
        <v>0</v>
      </c>
      <c r="J72" s="2" t="s">
        <v>246</v>
      </c>
      <c r="K72" s="2">
        <v>453600</v>
      </c>
      <c r="L72" s="2" t="s">
        <v>141</v>
      </c>
      <c r="M72" s="3">
        <v>41911</v>
      </c>
      <c r="N72" s="2"/>
      <c r="O72" s="2" t="s">
        <v>53</v>
      </c>
      <c r="P72" s="2" t="s">
        <v>2</v>
      </c>
      <c r="Q72" s="2" t="s">
        <v>12</v>
      </c>
      <c r="R72" s="2" t="s">
        <v>232</v>
      </c>
      <c r="S72" s="2" t="s">
        <v>232</v>
      </c>
      <c r="T72" s="2" t="s">
        <v>159</v>
      </c>
      <c r="U72" s="2" t="s">
        <v>51</v>
      </c>
      <c r="V72" s="2" t="s">
        <v>158</v>
      </c>
      <c r="W72" s="2" t="s">
        <v>6</v>
      </c>
      <c r="X72" s="2" t="s">
        <v>2</v>
      </c>
      <c r="Y72" s="2" t="s">
        <v>5</v>
      </c>
      <c r="Z72" s="2" t="s">
        <v>4</v>
      </c>
      <c r="AA72" s="2">
        <v>219020</v>
      </c>
      <c r="AB72" s="2"/>
      <c r="AC72" s="2" t="s">
        <v>3</v>
      </c>
      <c r="AD72" s="3">
        <v>41922.709027777775</v>
      </c>
      <c r="AE72" s="3">
        <v>41922.709027777775</v>
      </c>
      <c r="AF72" s="4"/>
      <c r="AG72" s="2"/>
      <c r="AH72" s="2" t="s">
        <v>1</v>
      </c>
      <c r="AI72" s="2"/>
      <c r="AJ72" s="3"/>
      <c r="AK72" s="3"/>
      <c r="AL72" s="2"/>
      <c r="AM72" s="2"/>
      <c r="AN72" s="2"/>
    </row>
    <row r="73" spans="1:40" ht="57" hidden="1" customHeight="1">
      <c r="A73" s="2" t="s">
        <v>232</v>
      </c>
      <c r="B73" s="2" t="s">
        <v>244</v>
      </c>
      <c r="C73" s="2" t="s">
        <v>21</v>
      </c>
      <c r="D73" s="2"/>
      <c r="E73" s="2"/>
      <c r="F73" s="2"/>
      <c r="G73" s="4">
        <v>2014</v>
      </c>
      <c r="H73" s="2">
        <v>652174</v>
      </c>
      <c r="I73" s="2">
        <v>0</v>
      </c>
      <c r="J73" s="2" t="s">
        <v>245</v>
      </c>
      <c r="K73" s="2">
        <v>495000</v>
      </c>
      <c r="L73" s="2" t="s">
        <v>141</v>
      </c>
      <c r="M73" s="3">
        <v>41911</v>
      </c>
      <c r="N73" s="2"/>
      <c r="O73" s="2" t="s">
        <v>53</v>
      </c>
      <c r="P73" s="2" t="s">
        <v>2</v>
      </c>
      <c r="Q73" s="2" t="s">
        <v>12</v>
      </c>
      <c r="R73" s="2" t="s">
        <v>232</v>
      </c>
      <c r="S73" s="2" t="s">
        <v>232</v>
      </c>
      <c r="T73" s="2" t="s">
        <v>244</v>
      </c>
      <c r="U73" s="2" t="s">
        <v>51</v>
      </c>
      <c r="V73" s="2" t="s">
        <v>244</v>
      </c>
      <c r="W73" s="2" t="s">
        <v>6</v>
      </c>
      <c r="X73" s="2" t="s">
        <v>2</v>
      </c>
      <c r="Y73" s="2" t="s">
        <v>5</v>
      </c>
      <c r="Z73" s="2" t="s">
        <v>4</v>
      </c>
      <c r="AA73" s="2">
        <v>219006</v>
      </c>
      <c r="AB73" s="2"/>
      <c r="AC73" s="2" t="s">
        <v>3</v>
      </c>
      <c r="AD73" s="3">
        <v>41922.686805555553</v>
      </c>
      <c r="AE73" s="3">
        <v>41922.686805555553</v>
      </c>
      <c r="AF73" s="4"/>
      <c r="AG73" s="2"/>
      <c r="AH73" s="2" t="s">
        <v>1</v>
      </c>
      <c r="AI73" s="2"/>
      <c r="AJ73" s="3"/>
      <c r="AK73" s="3"/>
      <c r="AL73" s="2"/>
      <c r="AM73" s="2"/>
      <c r="AN73" s="2"/>
    </row>
    <row r="74" spans="1:40" ht="45.75" hidden="1" customHeight="1">
      <c r="A74" s="2" t="s">
        <v>232</v>
      </c>
      <c r="B74" s="2" t="s">
        <v>241</v>
      </c>
      <c r="C74" s="2" t="s">
        <v>21</v>
      </c>
      <c r="D74" s="2"/>
      <c r="E74" s="2"/>
      <c r="F74" s="2"/>
      <c r="G74" s="4">
        <v>2014</v>
      </c>
      <c r="H74" s="2">
        <v>1842973</v>
      </c>
      <c r="I74" s="2">
        <v>0</v>
      </c>
      <c r="J74" s="2" t="s">
        <v>243</v>
      </c>
      <c r="K74" s="2">
        <v>1450420</v>
      </c>
      <c r="L74" s="2" t="s">
        <v>141</v>
      </c>
      <c r="M74" s="3">
        <v>41925</v>
      </c>
      <c r="N74" s="2"/>
      <c r="O74" s="2" t="s">
        <v>53</v>
      </c>
      <c r="P74" s="2" t="s">
        <v>2</v>
      </c>
      <c r="Q74" s="2" t="s">
        <v>12</v>
      </c>
      <c r="R74" s="2" t="s">
        <v>232</v>
      </c>
      <c r="S74" s="2" t="s">
        <v>232</v>
      </c>
      <c r="T74" s="2" t="s">
        <v>241</v>
      </c>
      <c r="U74" s="2" t="s">
        <v>72</v>
      </c>
      <c r="V74" s="2" t="s">
        <v>240</v>
      </c>
      <c r="W74" s="2" t="s">
        <v>6</v>
      </c>
      <c r="X74" s="2" t="s">
        <v>2</v>
      </c>
      <c r="Y74" s="2" t="s">
        <v>5</v>
      </c>
      <c r="Z74" s="2" t="s">
        <v>4</v>
      </c>
      <c r="AA74" s="2">
        <v>219340</v>
      </c>
      <c r="AB74" s="2"/>
      <c r="AC74" s="2" t="s">
        <v>3</v>
      </c>
      <c r="AD74" s="3">
        <v>41927.481944444444</v>
      </c>
      <c r="AE74" s="3">
        <v>41927.481944444444</v>
      </c>
      <c r="AF74" s="4"/>
      <c r="AG74" s="2"/>
      <c r="AH74" s="2" t="s">
        <v>1</v>
      </c>
      <c r="AI74" s="2"/>
      <c r="AJ74" s="3"/>
      <c r="AK74" s="3"/>
      <c r="AL74" s="2"/>
      <c r="AM74" s="2"/>
      <c r="AN74" s="2"/>
    </row>
    <row r="75" spans="1:40" ht="45.75" hidden="1" customHeight="1">
      <c r="A75" s="2" t="s">
        <v>232</v>
      </c>
      <c r="B75" s="2" t="s">
        <v>241</v>
      </c>
      <c r="C75" s="2" t="s">
        <v>21</v>
      </c>
      <c r="D75" s="2"/>
      <c r="E75" s="2"/>
      <c r="F75" s="2"/>
      <c r="G75" s="4">
        <v>2014</v>
      </c>
      <c r="H75" s="2">
        <v>1336898</v>
      </c>
      <c r="I75" s="2">
        <v>0</v>
      </c>
      <c r="J75" s="2" t="s">
        <v>242</v>
      </c>
      <c r="K75" s="2">
        <v>1000000</v>
      </c>
      <c r="L75" s="2" t="s">
        <v>141</v>
      </c>
      <c r="M75" s="3">
        <v>41858</v>
      </c>
      <c r="N75" s="2"/>
      <c r="O75" s="2" t="s">
        <v>25</v>
      </c>
      <c r="P75" s="2" t="s">
        <v>2</v>
      </c>
      <c r="Q75" s="2" t="s">
        <v>12</v>
      </c>
      <c r="R75" s="2" t="s">
        <v>232</v>
      </c>
      <c r="S75" s="2" t="s">
        <v>232</v>
      </c>
      <c r="T75" s="2" t="s">
        <v>241</v>
      </c>
      <c r="U75" s="2" t="s">
        <v>72</v>
      </c>
      <c r="V75" s="2" t="s">
        <v>240</v>
      </c>
      <c r="W75" s="2" t="s">
        <v>6</v>
      </c>
      <c r="X75" s="2" t="s">
        <v>2</v>
      </c>
      <c r="Y75" s="2" t="s">
        <v>5</v>
      </c>
      <c r="Z75" s="2" t="s">
        <v>4</v>
      </c>
      <c r="AA75" s="2">
        <v>217117</v>
      </c>
      <c r="AB75" s="2"/>
      <c r="AC75" s="2" t="s">
        <v>3</v>
      </c>
      <c r="AD75" s="3">
        <v>41876.447222222218</v>
      </c>
      <c r="AE75" s="3">
        <v>41876.446527777778</v>
      </c>
      <c r="AF75" s="4"/>
      <c r="AG75" s="2"/>
      <c r="AH75" s="2" t="s">
        <v>1</v>
      </c>
      <c r="AI75" s="2"/>
      <c r="AJ75" s="3"/>
      <c r="AK75" s="3"/>
      <c r="AL75" s="2"/>
      <c r="AM75" s="2"/>
      <c r="AN75" s="2"/>
    </row>
    <row r="76" spans="1:40" ht="45.75" hidden="1" customHeight="1">
      <c r="A76" s="2" t="s">
        <v>232</v>
      </c>
      <c r="B76" s="2" t="s">
        <v>73</v>
      </c>
      <c r="C76" s="2" t="s">
        <v>49</v>
      </c>
      <c r="D76" s="2"/>
      <c r="E76" s="2"/>
      <c r="F76" s="2"/>
      <c r="G76" s="4">
        <v>2015</v>
      </c>
      <c r="H76" s="2">
        <v>1133787</v>
      </c>
      <c r="I76" s="2">
        <v>0</v>
      </c>
      <c r="J76" s="2" t="s">
        <v>239</v>
      </c>
      <c r="K76" s="2">
        <v>1000000</v>
      </c>
      <c r="L76" s="2" t="s">
        <v>141</v>
      </c>
      <c r="M76" s="3">
        <v>42048</v>
      </c>
      <c r="N76" s="2"/>
      <c r="O76" s="2" t="s">
        <v>53</v>
      </c>
      <c r="P76" s="2" t="s">
        <v>2</v>
      </c>
      <c r="Q76" s="2" t="s">
        <v>12</v>
      </c>
      <c r="R76" s="2" t="s">
        <v>232</v>
      </c>
      <c r="S76" s="2" t="s">
        <v>232</v>
      </c>
      <c r="T76" s="2" t="s">
        <v>73</v>
      </c>
      <c r="U76" s="2" t="s">
        <v>72</v>
      </c>
      <c r="V76" s="2" t="s">
        <v>71</v>
      </c>
      <c r="W76" s="2" t="s">
        <v>44</v>
      </c>
      <c r="X76" s="2" t="s">
        <v>2</v>
      </c>
      <c r="Y76" s="2" t="s">
        <v>5</v>
      </c>
      <c r="Z76" s="2" t="s">
        <v>4</v>
      </c>
      <c r="AA76" s="2">
        <v>224879</v>
      </c>
      <c r="AB76" s="2"/>
      <c r="AC76" s="2" t="s">
        <v>3</v>
      </c>
      <c r="AD76" s="3">
        <v>42052.45208333333</v>
      </c>
      <c r="AE76" s="3">
        <v>42052.45208333333</v>
      </c>
      <c r="AF76" s="4"/>
      <c r="AG76" s="2"/>
      <c r="AH76" s="2" t="s">
        <v>1</v>
      </c>
      <c r="AI76" s="2"/>
      <c r="AJ76" s="3"/>
      <c r="AK76" s="3"/>
      <c r="AL76" s="2"/>
      <c r="AM76" s="2"/>
      <c r="AN76" s="2"/>
    </row>
    <row r="77" spans="1:40" ht="45.75" hidden="1" customHeight="1">
      <c r="A77" s="2" t="s">
        <v>232</v>
      </c>
      <c r="B77" s="2" t="s">
        <v>73</v>
      </c>
      <c r="C77" s="2" t="s">
        <v>49</v>
      </c>
      <c r="D77" s="2"/>
      <c r="E77" s="2"/>
      <c r="F77" s="2"/>
      <c r="G77" s="4">
        <v>2015</v>
      </c>
      <c r="H77" s="2">
        <v>0</v>
      </c>
      <c r="I77" s="2">
        <v>8163265</v>
      </c>
      <c r="J77" s="2" t="s">
        <v>238</v>
      </c>
      <c r="K77" s="2">
        <v>7200000</v>
      </c>
      <c r="L77" s="2" t="s">
        <v>141</v>
      </c>
      <c r="M77" s="3">
        <v>42053</v>
      </c>
      <c r="N77" s="2"/>
      <c r="O77" s="2" t="s">
        <v>53</v>
      </c>
      <c r="P77" s="2" t="s">
        <v>2</v>
      </c>
      <c r="Q77" s="2" t="s">
        <v>45</v>
      </c>
      <c r="R77" s="2" t="s">
        <v>232</v>
      </c>
      <c r="S77" s="2" t="s">
        <v>232</v>
      </c>
      <c r="T77" s="2" t="s">
        <v>73</v>
      </c>
      <c r="U77" s="2" t="s">
        <v>72</v>
      </c>
      <c r="V77" s="2" t="s">
        <v>71</v>
      </c>
      <c r="W77" s="2" t="s">
        <v>44</v>
      </c>
      <c r="X77" s="2" t="s">
        <v>2</v>
      </c>
      <c r="Y77" s="2" t="s">
        <v>5</v>
      </c>
      <c r="Z77" s="2" t="s">
        <v>4</v>
      </c>
      <c r="AA77" s="2">
        <v>225152</v>
      </c>
      <c r="AB77" s="2"/>
      <c r="AC77" s="2" t="s">
        <v>3</v>
      </c>
      <c r="AD77" s="3">
        <v>42059.458333333328</v>
      </c>
      <c r="AE77" s="3">
        <v>42059.458333333328</v>
      </c>
      <c r="AF77" s="4"/>
      <c r="AG77" s="2"/>
      <c r="AH77" s="2" t="s">
        <v>1</v>
      </c>
      <c r="AI77" s="2"/>
      <c r="AJ77" s="3"/>
      <c r="AK77" s="3"/>
      <c r="AL77" s="2"/>
      <c r="AM77" s="2"/>
      <c r="AN77" s="2"/>
    </row>
    <row r="78" spans="1:40" ht="45.75" hidden="1" customHeight="1">
      <c r="A78" s="2" t="s">
        <v>232</v>
      </c>
      <c r="B78" s="2" t="s">
        <v>73</v>
      </c>
      <c r="C78" s="2" t="s">
        <v>21</v>
      </c>
      <c r="D78" s="2"/>
      <c r="E78" s="2"/>
      <c r="F78" s="2"/>
      <c r="G78" s="4">
        <v>2014</v>
      </c>
      <c r="H78" s="2">
        <v>1336898</v>
      </c>
      <c r="I78" s="2">
        <v>0</v>
      </c>
      <c r="J78" s="2" t="s">
        <v>237</v>
      </c>
      <c r="K78" s="2">
        <v>1000000</v>
      </c>
      <c r="L78" s="2" t="s">
        <v>141</v>
      </c>
      <c r="M78" s="3">
        <v>41872</v>
      </c>
      <c r="N78" s="2"/>
      <c r="O78" s="2" t="s">
        <v>53</v>
      </c>
      <c r="P78" s="2" t="s">
        <v>2</v>
      </c>
      <c r="Q78" s="2" t="s">
        <v>12</v>
      </c>
      <c r="R78" s="2" t="s">
        <v>232</v>
      </c>
      <c r="S78" s="2" t="s">
        <v>232</v>
      </c>
      <c r="T78" s="2" t="s">
        <v>73</v>
      </c>
      <c r="U78" s="2" t="s">
        <v>72</v>
      </c>
      <c r="V78" s="2" t="s">
        <v>71</v>
      </c>
      <c r="W78" s="2" t="s">
        <v>6</v>
      </c>
      <c r="X78" s="2" t="s">
        <v>2</v>
      </c>
      <c r="Y78" s="2" t="s">
        <v>5</v>
      </c>
      <c r="Z78" s="2" t="s">
        <v>4</v>
      </c>
      <c r="AA78" s="2">
        <v>217116</v>
      </c>
      <c r="AB78" s="2"/>
      <c r="AC78" s="2" t="s">
        <v>3</v>
      </c>
      <c r="AD78" s="3">
        <v>41876.445833333331</v>
      </c>
      <c r="AE78" s="3">
        <v>41876.445833333331</v>
      </c>
      <c r="AF78" s="4"/>
      <c r="AG78" s="2"/>
      <c r="AH78" s="2" t="s">
        <v>1</v>
      </c>
      <c r="AI78" s="2"/>
      <c r="AJ78" s="3"/>
      <c r="AK78" s="3"/>
      <c r="AL78" s="2"/>
      <c r="AM78" s="2"/>
      <c r="AN78" s="2"/>
    </row>
    <row r="79" spans="1:40" ht="57" hidden="1" customHeight="1">
      <c r="A79" s="2" t="s">
        <v>232</v>
      </c>
      <c r="B79" s="2" t="s">
        <v>65</v>
      </c>
      <c r="C79" s="2" t="s">
        <v>21</v>
      </c>
      <c r="D79" s="2" t="s">
        <v>20</v>
      </c>
      <c r="E79" s="2" t="s">
        <v>70</v>
      </c>
      <c r="F79" s="2" t="s">
        <v>69</v>
      </c>
      <c r="G79" s="4">
        <v>2014</v>
      </c>
      <c r="H79" s="2">
        <v>851064</v>
      </c>
      <c r="I79" s="2">
        <v>0</v>
      </c>
      <c r="J79" s="2" t="s">
        <v>236</v>
      </c>
      <c r="K79" s="2">
        <v>680000</v>
      </c>
      <c r="L79" s="2" t="s">
        <v>141</v>
      </c>
      <c r="M79" s="3">
        <v>41964</v>
      </c>
      <c r="N79" s="2" t="s">
        <v>67</v>
      </c>
      <c r="O79" s="2" t="s">
        <v>66</v>
      </c>
      <c r="P79" s="2" t="s">
        <v>2</v>
      </c>
      <c r="Q79" s="2" t="s">
        <v>30</v>
      </c>
      <c r="R79" s="2" t="s">
        <v>232</v>
      </c>
      <c r="S79" s="2" t="s">
        <v>232</v>
      </c>
      <c r="T79" s="2" t="s">
        <v>65</v>
      </c>
      <c r="U79" s="2" t="s">
        <v>8</v>
      </c>
      <c r="V79" s="2" t="s">
        <v>64</v>
      </c>
      <c r="W79" s="2" t="s">
        <v>6</v>
      </c>
      <c r="X79" s="2" t="s">
        <v>2</v>
      </c>
      <c r="Y79" s="2" t="s">
        <v>5</v>
      </c>
      <c r="Z79" s="2" t="s">
        <v>4</v>
      </c>
      <c r="AA79" s="2">
        <v>221461</v>
      </c>
      <c r="AB79" s="2"/>
      <c r="AC79" s="2" t="s">
        <v>27</v>
      </c>
      <c r="AD79" s="3">
        <v>42054.464583333334</v>
      </c>
      <c r="AE79" s="3">
        <v>41968.41805555555</v>
      </c>
      <c r="AF79" s="4">
        <v>2014</v>
      </c>
      <c r="AG79" s="2" t="s">
        <v>2</v>
      </c>
      <c r="AH79" s="2" t="s">
        <v>1</v>
      </c>
      <c r="AI79" s="2">
        <v>1620000</v>
      </c>
      <c r="AJ79" s="3">
        <v>41866</v>
      </c>
      <c r="AK79" s="3">
        <v>42004</v>
      </c>
      <c r="AL79" s="2"/>
      <c r="AM79" s="2" t="s">
        <v>0</v>
      </c>
      <c r="AN79" s="2"/>
    </row>
    <row r="80" spans="1:40" ht="68.25" hidden="1" customHeight="1">
      <c r="A80" s="2" t="s">
        <v>232</v>
      </c>
      <c r="B80" s="2" t="s">
        <v>57</v>
      </c>
      <c r="C80" s="2" t="s">
        <v>21</v>
      </c>
      <c r="D80" s="2" t="s">
        <v>20</v>
      </c>
      <c r="E80" s="2" t="s">
        <v>204</v>
      </c>
      <c r="F80" s="2" t="s">
        <v>203</v>
      </c>
      <c r="G80" s="4">
        <v>2014</v>
      </c>
      <c r="H80" s="2">
        <v>658762</v>
      </c>
      <c r="I80" s="2">
        <v>0</v>
      </c>
      <c r="J80" s="2" t="s">
        <v>235</v>
      </c>
      <c r="K80" s="2">
        <v>500000</v>
      </c>
      <c r="L80" s="2" t="s">
        <v>141</v>
      </c>
      <c r="M80" s="3">
        <v>41827</v>
      </c>
      <c r="N80" s="2" t="s">
        <v>120</v>
      </c>
      <c r="O80" s="2" t="s">
        <v>53</v>
      </c>
      <c r="P80" s="2" t="s">
        <v>2</v>
      </c>
      <c r="Q80" s="2" t="s">
        <v>30</v>
      </c>
      <c r="R80" s="2" t="s">
        <v>232</v>
      </c>
      <c r="S80" s="2" t="s">
        <v>232</v>
      </c>
      <c r="T80" s="2" t="s">
        <v>57</v>
      </c>
      <c r="U80" s="2" t="s">
        <v>8</v>
      </c>
      <c r="V80" s="2" t="s">
        <v>56</v>
      </c>
      <c r="W80" s="2" t="s">
        <v>6</v>
      </c>
      <c r="X80" s="2" t="s">
        <v>2</v>
      </c>
      <c r="Y80" s="2" t="s">
        <v>5</v>
      </c>
      <c r="Z80" s="2" t="s">
        <v>4</v>
      </c>
      <c r="AA80" s="2">
        <v>215018</v>
      </c>
      <c r="AB80" s="2"/>
      <c r="AC80" s="2" t="s">
        <v>27</v>
      </c>
      <c r="AD80" s="3">
        <v>42031.761111111111</v>
      </c>
      <c r="AE80" s="3">
        <v>41835.477777777778</v>
      </c>
      <c r="AF80" s="4">
        <v>2014</v>
      </c>
      <c r="AG80" s="2" t="s">
        <v>2</v>
      </c>
      <c r="AH80" s="2" t="s">
        <v>1</v>
      </c>
      <c r="AI80" s="2">
        <v>1043890</v>
      </c>
      <c r="AJ80" s="3">
        <v>41866</v>
      </c>
      <c r="AK80" s="3">
        <v>42004</v>
      </c>
      <c r="AL80" s="2"/>
      <c r="AM80" s="2" t="s">
        <v>0</v>
      </c>
      <c r="AN80" s="2"/>
    </row>
    <row r="81" spans="1:40" ht="68.25" hidden="1" customHeight="1">
      <c r="A81" s="2" t="s">
        <v>232</v>
      </c>
      <c r="B81" s="2" t="s">
        <v>37</v>
      </c>
      <c r="C81" s="2" t="s">
        <v>21</v>
      </c>
      <c r="D81" s="2" t="s">
        <v>20</v>
      </c>
      <c r="E81" s="2" t="s">
        <v>42</v>
      </c>
      <c r="F81" s="2" t="s">
        <v>41</v>
      </c>
      <c r="G81" s="4">
        <v>2014</v>
      </c>
      <c r="H81" s="2">
        <v>1336898</v>
      </c>
      <c r="I81" s="2">
        <v>0</v>
      </c>
      <c r="J81" s="2" t="s">
        <v>234</v>
      </c>
      <c r="K81" s="2">
        <v>1000000</v>
      </c>
      <c r="L81" s="2" t="s">
        <v>141</v>
      </c>
      <c r="M81" s="3">
        <v>41873</v>
      </c>
      <c r="N81" s="2" t="s">
        <v>39</v>
      </c>
      <c r="O81" s="2" t="s">
        <v>38</v>
      </c>
      <c r="P81" s="2" t="s">
        <v>2</v>
      </c>
      <c r="Q81" s="2" t="s">
        <v>30</v>
      </c>
      <c r="R81" s="2" t="s">
        <v>232</v>
      </c>
      <c r="S81" s="2" t="s">
        <v>232</v>
      </c>
      <c r="T81" s="2" t="s">
        <v>37</v>
      </c>
      <c r="U81" s="2" t="s">
        <v>8</v>
      </c>
      <c r="V81" s="2" t="s">
        <v>36</v>
      </c>
      <c r="W81" s="2" t="s">
        <v>6</v>
      </c>
      <c r="X81" s="2" t="s">
        <v>2</v>
      </c>
      <c r="Y81" s="2" t="s">
        <v>5</v>
      </c>
      <c r="Z81" s="2" t="s">
        <v>4</v>
      </c>
      <c r="AA81" s="2">
        <v>219017</v>
      </c>
      <c r="AB81" s="2"/>
      <c r="AC81" s="2" t="s">
        <v>27</v>
      </c>
      <c r="AD81" s="3">
        <v>41984.710416666661</v>
      </c>
      <c r="AE81" s="3">
        <v>41922.703472222223</v>
      </c>
      <c r="AF81" s="4">
        <v>2014</v>
      </c>
      <c r="AG81" s="2" t="s">
        <v>2</v>
      </c>
      <c r="AH81" s="2" t="s">
        <v>1</v>
      </c>
      <c r="AI81" s="2">
        <v>11334510</v>
      </c>
      <c r="AJ81" s="3">
        <v>41866</v>
      </c>
      <c r="AK81" s="3">
        <v>42004</v>
      </c>
      <c r="AL81" s="2"/>
      <c r="AM81" s="2" t="s">
        <v>0</v>
      </c>
      <c r="AN81" s="2"/>
    </row>
    <row r="82" spans="1:40" ht="45.75" hidden="1" customHeight="1">
      <c r="A82" s="2" t="s">
        <v>232</v>
      </c>
      <c r="B82" s="2" t="s">
        <v>9</v>
      </c>
      <c r="C82" s="2" t="s">
        <v>21</v>
      </c>
      <c r="D82" s="2" t="s">
        <v>20</v>
      </c>
      <c r="E82" s="2" t="s">
        <v>19</v>
      </c>
      <c r="F82" s="2" t="s">
        <v>18</v>
      </c>
      <c r="G82" s="4">
        <v>2014</v>
      </c>
      <c r="H82" s="2">
        <v>630517</v>
      </c>
      <c r="I82" s="2">
        <v>0</v>
      </c>
      <c r="J82" s="2" t="s">
        <v>233</v>
      </c>
      <c r="K82" s="2">
        <v>500000</v>
      </c>
      <c r="L82" s="2" t="s">
        <v>141</v>
      </c>
      <c r="M82" s="3">
        <v>41964</v>
      </c>
      <c r="N82" s="2" t="s">
        <v>14</v>
      </c>
      <c r="O82" s="2" t="s">
        <v>13</v>
      </c>
      <c r="P82" s="2" t="s">
        <v>2</v>
      </c>
      <c r="Q82" s="2" t="s">
        <v>12</v>
      </c>
      <c r="R82" s="2" t="s">
        <v>232</v>
      </c>
      <c r="S82" s="2" t="s">
        <v>232</v>
      </c>
      <c r="T82" s="2" t="s">
        <v>9</v>
      </c>
      <c r="U82" s="2" t="s">
        <v>8</v>
      </c>
      <c r="V82" s="2" t="s">
        <v>7</v>
      </c>
      <c r="W82" s="2" t="s">
        <v>6</v>
      </c>
      <c r="X82" s="2" t="s">
        <v>2</v>
      </c>
      <c r="Y82" s="2" t="s">
        <v>5</v>
      </c>
      <c r="Z82" s="2" t="s">
        <v>4</v>
      </c>
      <c r="AA82" s="2">
        <v>221462</v>
      </c>
      <c r="AB82" s="2"/>
      <c r="AC82" s="2" t="s">
        <v>3</v>
      </c>
      <c r="AD82" s="3">
        <v>41984.722222222219</v>
      </c>
      <c r="AE82" s="3">
        <v>41968.429166666661</v>
      </c>
      <c r="AF82" s="4">
        <v>2014</v>
      </c>
      <c r="AG82" s="2" t="s">
        <v>2</v>
      </c>
      <c r="AH82" s="2" t="s">
        <v>1</v>
      </c>
      <c r="AI82" s="2">
        <v>5500000</v>
      </c>
      <c r="AJ82" s="3">
        <v>41866</v>
      </c>
      <c r="AK82" s="3">
        <v>42004</v>
      </c>
      <c r="AL82" s="2"/>
      <c r="AM82" s="2" t="s">
        <v>0</v>
      </c>
      <c r="AN82" s="2"/>
    </row>
    <row r="83" spans="1:40" ht="57" hidden="1" customHeight="1">
      <c r="A83" s="2" t="s">
        <v>222</v>
      </c>
      <c r="B83" s="2" t="s">
        <v>230</v>
      </c>
      <c r="C83" s="2" t="s">
        <v>21</v>
      </c>
      <c r="D83" s="2"/>
      <c r="E83" s="2"/>
      <c r="F83" s="2"/>
      <c r="G83" s="4">
        <v>2014</v>
      </c>
      <c r="H83" s="2">
        <v>80461</v>
      </c>
      <c r="I83" s="2">
        <v>0</v>
      </c>
      <c r="J83" s="2" t="s">
        <v>231</v>
      </c>
      <c r="K83" s="2">
        <v>18345175</v>
      </c>
      <c r="L83" s="2" t="s">
        <v>223</v>
      </c>
      <c r="M83" s="3">
        <v>41718</v>
      </c>
      <c r="N83" s="2"/>
      <c r="O83" s="2" t="s">
        <v>31</v>
      </c>
      <c r="P83" s="2" t="s">
        <v>2</v>
      </c>
      <c r="Q83" s="2" t="s">
        <v>12</v>
      </c>
      <c r="R83" s="2" t="s">
        <v>222</v>
      </c>
      <c r="S83" s="2" t="s">
        <v>222</v>
      </c>
      <c r="T83" s="2" t="s">
        <v>228</v>
      </c>
      <c r="U83" s="2" t="s">
        <v>51</v>
      </c>
      <c r="V83" s="2" t="s">
        <v>227</v>
      </c>
      <c r="W83" s="2" t="s">
        <v>6</v>
      </c>
      <c r="X83" s="2" t="s">
        <v>2</v>
      </c>
      <c r="Y83" s="2" t="s">
        <v>5</v>
      </c>
      <c r="Z83" s="2" t="s">
        <v>4</v>
      </c>
      <c r="AA83" s="2">
        <v>219027</v>
      </c>
      <c r="AB83" s="2"/>
      <c r="AC83" s="2" t="s">
        <v>3</v>
      </c>
      <c r="AD83" s="3">
        <v>41922.716666666667</v>
      </c>
      <c r="AE83" s="3">
        <v>41922.716666666667</v>
      </c>
      <c r="AF83" s="4"/>
      <c r="AG83" s="2"/>
      <c r="AH83" s="2" t="s">
        <v>1</v>
      </c>
      <c r="AI83" s="2"/>
      <c r="AJ83" s="3"/>
      <c r="AK83" s="3"/>
      <c r="AL83" s="2"/>
      <c r="AM83" s="2"/>
      <c r="AN83" s="2"/>
    </row>
    <row r="84" spans="1:40" ht="45.75" hidden="1" customHeight="1">
      <c r="A84" s="2" t="s">
        <v>222</v>
      </c>
      <c r="B84" s="2" t="s">
        <v>230</v>
      </c>
      <c r="C84" s="2" t="s">
        <v>21</v>
      </c>
      <c r="D84" s="2"/>
      <c r="E84" s="2"/>
      <c r="F84" s="2"/>
      <c r="G84" s="4">
        <v>2014</v>
      </c>
      <c r="H84" s="2">
        <v>8757</v>
      </c>
      <c r="I84" s="2">
        <v>0</v>
      </c>
      <c r="J84" s="2" t="s">
        <v>229</v>
      </c>
      <c r="K84" s="2">
        <v>2000000</v>
      </c>
      <c r="L84" s="2" t="s">
        <v>223</v>
      </c>
      <c r="M84" s="3">
        <v>41696</v>
      </c>
      <c r="N84" s="2"/>
      <c r="O84" s="2" t="s">
        <v>83</v>
      </c>
      <c r="P84" s="2" t="s">
        <v>2</v>
      </c>
      <c r="Q84" s="2" t="s">
        <v>12</v>
      </c>
      <c r="R84" s="2" t="s">
        <v>222</v>
      </c>
      <c r="S84" s="2" t="s">
        <v>222</v>
      </c>
      <c r="T84" s="2" t="s">
        <v>228</v>
      </c>
      <c r="U84" s="2" t="s">
        <v>51</v>
      </c>
      <c r="V84" s="2" t="s">
        <v>227</v>
      </c>
      <c r="W84" s="2" t="s">
        <v>6</v>
      </c>
      <c r="X84" s="2" t="s">
        <v>2</v>
      </c>
      <c r="Y84" s="2" t="s">
        <v>5</v>
      </c>
      <c r="Z84" s="2" t="s">
        <v>4</v>
      </c>
      <c r="AA84" s="2">
        <v>219028</v>
      </c>
      <c r="AB84" s="2"/>
      <c r="AC84" s="2" t="s">
        <v>3</v>
      </c>
      <c r="AD84" s="3">
        <v>41922.717361111107</v>
      </c>
      <c r="AE84" s="3">
        <v>41922.717361111107</v>
      </c>
      <c r="AF84" s="4"/>
      <c r="AG84" s="2"/>
      <c r="AH84" s="2" t="s">
        <v>1</v>
      </c>
      <c r="AI84" s="2"/>
      <c r="AJ84" s="3"/>
      <c r="AK84" s="3"/>
      <c r="AL84" s="2"/>
      <c r="AM84" s="2"/>
      <c r="AN84" s="2"/>
    </row>
    <row r="85" spans="1:40" ht="45.75" hidden="1" customHeight="1">
      <c r="A85" s="2" t="s">
        <v>222</v>
      </c>
      <c r="B85" s="2" t="s">
        <v>161</v>
      </c>
      <c r="C85" s="2" t="s">
        <v>21</v>
      </c>
      <c r="D85" s="2"/>
      <c r="E85" s="2"/>
      <c r="F85" s="2"/>
      <c r="G85" s="4">
        <v>2014</v>
      </c>
      <c r="H85" s="2">
        <v>43860</v>
      </c>
      <c r="I85" s="2">
        <v>0</v>
      </c>
      <c r="J85" s="2" t="s">
        <v>226</v>
      </c>
      <c r="K85" s="2">
        <v>10000000</v>
      </c>
      <c r="L85" s="2" t="s">
        <v>223</v>
      </c>
      <c r="M85" s="3">
        <v>41718</v>
      </c>
      <c r="N85" s="2"/>
      <c r="O85" s="2" t="s">
        <v>83</v>
      </c>
      <c r="P85" s="2" t="s">
        <v>2</v>
      </c>
      <c r="Q85" s="2" t="s">
        <v>12</v>
      </c>
      <c r="R85" s="2" t="s">
        <v>222</v>
      </c>
      <c r="S85" s="2" t="s">
        <v>222</v>
      </c>
      <c r="T85" s="2" t="s">
        <v>161</v>
      </c>
      <c r="U85" s="2" t="s">
        <v>125</v>
      </c>
      <c r="V85" s="2" t="s">
        <v>161</v>
      </c>
      <c r="W85" s="2" t="s">
        <v>6</v>
      </c>
      <c r="X85" s="2" t="s">
        <v>2</v>
      </c>
      <c r="Y85" s="2" t="s">
        <v>5</v>
      </c>
      <c r="Z85" s="2" t="s">
        <v>4</v>
      </c>
      <c r="AA85" s="2">
        <v>219025</v>
      </c>
      <c r="AB85" s="2"/>
      <c r="AC85" s="2" t="s">
        <v>3</v>
      </c>
      <c r="AD85" s="3">
        <v>41922.715277777774</v>
      </c>
      <c r="AE85" s="3">
        <v>41922.715277777774</v>
      </c>
      <c r="AF85" s="4"/>
      <c r="AG85" s="2"/>
      <c r="AH85" s="2" t="s">
        <v>1</v>
      </c>
      <c r="AI85" s="2"/>
      <c r="AJ85" s="3"/>
      <c r="AK85" s="3"/>
      <c r="AL85" s="2"/>
      <c r="AM85" s="2"/>
      <c r="AN85" s="2"/>
    </row>
    <row r="86" spans="1:40" ht="45.75" hidden="1" customHeight="1">
      <c r="A86" s="2" t="s">
        <v>222</v>
      </c>
      <c r="B86" s="2" t="s">
        <v>161</v>
      </c>
      <c r="C86" s="2" t="s">
        <v>21</v>
      </c>
      <c r="D86" s="2"/>
      <c r="E86" s="2"/>
      <c r="F86" s="2"/>
      <c r="G86" s="4">
        <v>2014</v>
      </c>
      <c r="H86" s="2">
        <v>7258</v>
      </c>
      <c r="I86" s="2">
        <v>0</v>
      </c>
      <c r="J86" s="2" t="s">
        <v>225</v>
      </c>
      <c r="K86" s="2">
        <v>1654825</v>
      </c>
      <c r="L86" s="2" t="s">
        <v>223</v>
      </c>
      <c r="M86" s="3">
        <v>41718</v>
      </c>
      <c r="N86" s="2"/>
      <c r="O86" s="2" t="s">
        <v>83</v>
      </c>
      <c r="P86" s="2" t="s">
        <v>2</v>
      </c>
      <c r="Q86" s="2" t="s">
        <v>12</v>
      </c>
      <c r="R86" s="2" t="s">
        <v>222</v>
      </c>
      <c r="S86" s="2" t="s">
        <v>222</v>
      </c>
      <c r="T86" s="2" t="s">
        <v>161</v>
      </c>
      <c r="U86" s="2" t="s">
        <v>125</v>
      </c>
      <c r="V86" s="2" t="s">
        <v>161</v>
      </c>
      <c r="W86" s="2" t="s">
        <v>6</v>
      </c>
      <c r="X86" s="2" t="s">
        <v>2</v>
      </c>
      <c r="Y86" s="2" t="s">
        <v>5</v>
      </c>
      <c r="Z86" s="2" t="s">
        <v>4</v>
      </c>
      <c r="AA86" s="2">
        <v>219026</v>
      </c>
      <c r="AB86" s="2"/>
      <c r="AC86" s="2" t="s">
        <v>3</v>
      </c>
      <c r="AD86" s="3">
        <v>41922.71597222222</v>
      </c>
      <c r="AE86" s="3">
        <v>41922.71597222222</v>
      </c>
      <c r="AF86" s="4"/>
      <c r="AG86" s="2"/>
      <c r="AH86" s="2" t="s">
        <v>1</v>
      </c>
      <c r="AI86" s="2"/>
      <c r="AJ86" s="3"/>
      <c r="AK86" s="3"/>
      <c r="AL86" s="2"/>
      <c r="AM86" s="2"/>
      <c r="AN86" s="2"/>
    </row>
    <row r="87" spans="1:40" ht="45.75" hidden="1" customHeight="1">
      <c r="A87" s="2" t="s">
        <v>222</v>
      </c>
      <c r="B87" s="2" t="s">
        <v>161</v>
      </c>
      <c r="C87" s="2" t="s">
        <v>21</v>
      </c>
      <c r="D87" s="2"/>
      <c r="E87" s="2"/>
      <c r="F87" s="2"/>
      <c r="G87" s="4">
        <v>2014</v>
      </c>
      <c r="H87" s="2">
        <v>5423</v>
      </c>
      <c r="I87" s="2">
        <v>0</v>
      </c>
      <c r="J87" s="2" t="s">
        <v>224</v>
      </c>
      <c r="K87" s="2">
        <v>1329285</v>
      </c>
      <c r="L87" s="2" t="s">
        <v>223</v>
      </c>
      <c r="M87" s="3">
        <v>41989</v>
      </c>
      <c r="N87" s="2"/>
      <c r="O87" s="2" t="s">
        <v>53</v>
      </c>
      <c r="P87" s="2" t="s">
        <v>2</v>
      </c>
      <c r="Q87" s="2" t="s">
        <v>12</v>
      </c>
      <c r="R87" s="2" t="s">
        <v>222</v>
      </c>
      <c r="S87" s="2" t="s">
        <v>222</v>
      </c>
      <c r="T87" s="2" t="s">
        <v>161</v>
      </c>
      <c r="U87" s="2" t="s">
        <v>125</v>
      </c>
      <c r="V87" s="2" t="s">
        <v>161</v>
      </c>
      <c r="W87" s="2" t="s">
        <v>6</v>
      </c>
      <c r="X87" s="2" t="s">
        <v>2</v>
      </c>
      <c r="Y87" s="2" t="s">
        <v>5</v>
      </c>
      <c r="Z87" s="2" t="s">
        <v>4</v>
      </c>
      <c r="AA87" s="2">
        <v>224102</v>
      </c>
      <c r="AB87" s="2"/>
      <c r="AC87" s="2" t="s">
        <v>3</v>
      </c>
      <c r="AD87" s="3">
        <v>42031.750694444439</v>
      </c>
      <c r="AE87" s="3">
        <v>42031.750694444439</v>
      </c>
      <c r="AF87" s="4"/>
      <c r="AG87" s="2"/>
      <c r="AH87" s="2" t="s">
        <v>1</v>
      </c>
      <c r="AI87" s="2"/>
      <c r="AJ87" s="3"/>
      <c r="AK87" s="3"/>
      <c r="AL87" s="2"/>
      <c r="AM87" s="2"/>
      <c r="AN87" s="2"/>
    </row>
    <row r="88" spans="1:40" ht="45.75" hidden="1" customHeight="1">
      <c r="A88" s="2" t="s">
        <v>218</v>
      </c>
      <c r="B88" s="2" t="s">
        <v>80</v>
      </c>
      <c r="C88" s="2" t="s">
        <v>21</v>
      </c>
      <c r="D88" s="2" t="s">
        <v>20</v>
      </c>
      <c r="E88" s="2" t="s">
        <v>221</v>
      </c>
      <c r="F88" s="2" t="s">
        <v>220</v>
      </c>
      <c r="G88" s="4">
        <v>2014</v>
      </c>
      <c r="H88" s="2">
        <v>40223</v>
      </c>
      <c r="I88" s="2">
        <v>0</v>
      </c>
      <c r="J88" s="2" t="s">
        <v>219</v>
      </c>
      <c r="K88" s="2" t="s">
        <v>16</v>
      </c>
      <c r="L88" s="2" t="s">
        <v>15</v>
      </c>
      <c r="M88" s="3">
        <v>41953</v>
      </c>
      <c r="N88" s="2" t="s">
        <v>84</v>
      </c>
      <c r="O88" s="2" t="s">
        <v>83</v>
      </c>
      <c r="P88" s="2" t="s">
        <v>2</v>
      </c>
      <c r="Q88" s="2" t="s">
        <v>30</v>
      </c>
      <c r="R88" s="2" t="s">
        <v>218</v>
      </c>
      <c r="S88" s="2" t="s">
        <v>218</v>
      </c>
      <c r="T88" s="2" t="s">
        <v>80</v>
      </c>
      <c r="U88" s="2" t="s">
        <v>8</v>
      </c>
      <c r="V88" s="2" t="s">
        <v>79</v>
      </c>
      <c r="W88" s="2" t="s">
        <v>6</v>
      </c>
      <c r="X88" s="2" t="s">
        <v>2</v>
      </c>
      <c r="Y88" s="2" t="s">
        <v>5</v>
      </c>
      <c r="Z88" s="2" t="s">
        <v>4</v>
      </c>
      <c r="AA88" s="2">
        <v>220779</v>
      </c>
      <c r="AB88" s="2"/>
      <c r="AC88" s="2" t="s">
        <v>55</v>
      </c>
      <c r="AD88" s="3">
        <v>41984.720833333333</v>
      </c>
      <c r="AE88" s="3">
        <v>41956.718055555553</v>
      </c>
      <c r="AF88" s="4">
        <v>2014</v>
      </c>
      <c r="AG88" s="2" t="s">
        <v>2</v>
      </c>
      <c r="AH88" s="2" t="s">
        <v>1</v>
      </c>
      <c r="AI88" s="2">
        <v>7740000</v>
      </c>
      <c r="AJ88" s="3">
        <v>41866</v>
      </c>
      <c r="AK88" s="3">
        <v>42004</v>
      </c>
      <c r="AL88" s="2"/>
      <c r="AM88" s="2" t="s">
        <v>0</v>
      </c>
      <c r="AN88" s="2"/>
    </row>
    <row r="89" spans="1:40" ht="45.75" hidden="1" customHeight="1">
      <c r="A89" s="2" t="s">
        <v>214</v>
      </c>
      <c r="B89" s="2" t="s">
        <v>73</v>
      </c>
      <c r="C89" s="2" t="s">
        <v>49</v>
      </c>
      <c r="D89" s="2"/>
      <c r="E89" s="2"/>
      <c r="F89" s="2"/>
      <c r="G89" s="4">
        <v>2015</v>
      </c>
      <c r="H89" s="2">
        <v>121951</v>
      </c>
      <c r="I89" s="2">
        <v>0</v>
      </c>
      <c r="J89" s="2" t="s">
        <v>217</v>
      </c>
      <c r="K89" s="2">
        <v>100000</v>
      </c>
      <c r="L89" s="2" t="s">
        <v>141</v>
      </c>
      <c r="M89" s="3">
        <v>42032</v>
      </c>
      <c r="N89" s="2"/>
      <c r="O89" s="2" t="s">
        <v>53</v>
      </c>
      <c r="P89" s="2" t="s">
        <v>2</v>
      </c>
      <c r="Q89" s="2" t="s">
        <v>12</v>
      </c>
      <c r="R89" s="2" t="s">
        <v>214</v>
      </c>
      <c r="S89" s="2" t="s">
        <v>214</v>
      </c>
      <c r="T89" s="2" t="s">
        <v>73</v>
      </c>
      <c r="U89" s="2" t="s">
        <v>72</v>
      </c>
      <c r="V89" s="2" t="s">
        <v>71</v>
      </c>
      <c r="W89" s="2" t="s">
        <v>44</v>
      </c>
      <c r="X89" s="2" t="s">
        <v>2</v>
      </c>
      <c r="Y89" s="2" t="s">
        <v>5</v>
      </c>
      <c r="Z89" s="2" t="s">
        <v>4</v>
      </c>
      <c r="AA89" s="2">
        <v>224465</v>
      </c>
      <c r="AB89" s="2"/>
      <c r="AC89" s="2" t="s">
        <v>3</v>
      </c>
      <c r="AD89" s="3">
        <v>42039.602777777778</v>
      </c>
      <c r="AE89" s="3">
        <v>42039.602777777778</v>
      </c>
      <c r="AF89" s="4"/>
      <c r="AG89" s="2"/>
      <c r="AH89" s="2" t="s">
        <v>1</v>
      </c>
      <c r="AI89" s="2"/>
      <c r="AJ89" s="3"/>
      <c r="AK89" s="3"/>
      <c r="AL89" s="2"/>
      <c r="AM89" s="2"/>
      <c r="AN89" s="2"/>
    </row>
    <row r="90" spans="1:40" ht="79.5" hidden="1" customHeight="1">
      <c r="A90" s="2" t="s">
        <v>214</v>
      </c>
      <c r="B90" s="2" t="s">
        <v>211</v>
      </c>
      <c r="C90" s="2" t="s">
        <v>21</v>
      </c>
      <c r="D90" s="2"/>
      <c r="E90" s="2"/>
      <c r="F90" s="2"/>
      <c r="G90" s="4">
        <v>2014</v>
      </c>
      <c r="H90" s="2">
        <v>68399</v>
      </c>
      <c r="I90" s="2">
        <v>0</v>
      </c>
      <c r="J90" s="2" t="s">
        <v>216</v>
      </c>
      <c r="K90" s="2">
        <v>50000</v>
      </c>
      <c r="L90" s="2" t="s">
        <v>141</v>
      </c>
      <c r="M90" s="3">
        <v>41709</v>
      </c>
      <c r="N90" s="2"/>
      <c r="O90" s="2" t="s">
        <v>53</v>
      </c>
      <c r="P90" s="2" t="s">
        <v>2</v>
      </c>
      <c r="Q90" s="2" t="s">
        <v>12</v>
      </c>
      <c r="R90" s="2" t="s">
        <v>214</v>
      </c>
      <c r="S90" s="2" t="s">
        <v>214</v>
      </c>
      <c r="T90" s="2" t="s">
        <v>211</v>
      </c>
      <c r="U90" s="2" t="s">
        <v>72</v>
      </c>
      <c r="V90" s="2" t="s">
        <v>210</v>
      </c>
      <c r="W90" s="2" t="s">
        <v>6</v>
      </c>
      <c r="X90" s="2" t="s">
        <v>2</v>
      </c>
      <c r="Y90" s="2" t="s">
        <v>5</v>
      </c>
      <c r="Z90" s="2" t="s">
        <v>4</v>
      </c>
      <c r="AA90" s="2">
        <v>219024</v>
      </c>
      <c r="AB90" s="2"/>
      <c r="AC90" s="2" t="s">
        <v>3</v>
      </c>
      <c r="AD90" s="3">
        <v>41988.68472222222</v>
      </c>
      <c r="AE90" s="3">
        <v>41922.714583333334</v>
      </c>
      <c r="AF90" s="4"/>
      <c r="AG90" s="2"/>
      <c r="AH90" s="2" t="s">
        <v>1</v>
      </c>
      <c r="AI90" s="2"/>
      <c r="AJ90" s="3"/>
      <c r="AK90" s="3"/>
      <c r="AL90" s="2"/>
      <c r="AM90" s="2"/>
      <c r="AN90" s="2"/>
    </row>
    <row r="91" spans="1:40" ht="159" hidden="1" customHeight="1">
      <c r="A91" s="2" t="s">
        <v>214</v>
      </c>
      <c r="B91" s="2" t="s">
        <v>37</v>
      </c>
      <c r="C91" s="2" t="s">
        <v>49</v>
      </c>
      <c r="D91" s="2" t="s">
        <v>49</v>
      </c>
      <c r="E91" s="2" t="s">
        <v>48</v>
      </c>
      <c r="F91" s="2" t="s">
        <v>47</v>
      </c>
      <c r="G91" s="4">
        <v>2015</v>
      </c>
      <c r="H91" s="2">
        <v>135870</v>
      </c>
      <c r="I91" s="2">
        <v>0</v>
      </c>
      <c r="J91" s="2" t="s">
        <v>215</v>
      </c>
      <c r="K91" s="2">
        <v>100000</v>
      </c>
      <c r="L91" s="2" t="s">
        <v>141</v>
      </c>
      <c r="M91" s="3">
        <v>42032</v>
      </c>
      <c r="N91" s="2" t="s">
        <v>39</v>
      </c>
      <c r="O91" s="2" t="s">
        <v>38</v>
      </c>
      <c r="P91" s="2" t="s">
        <v>2</v>
      </c>
      <c r="Q91" s="2" t="s">
        <v>30</v>
      </c>
      <c r="R91" s="2" t="s">
        <v>214</v>
      </c>
      <c r="S91" s="2" t="s">
        <v>214</v>
      </c>
      <c r="T91" s="2" t="s">
        <v>37</v>
      </c>
      <c r="U91" s="2" t="s">
        <v>8</v>
      </c>
      <c r="V91" s="2" t="s">
        <v>36</v>
      </c>
      <c r="W91" s="2" t="s">
        <v>44</v>
      </c>
      <c r="X91" s="2" t="s">
        <v>2</v>
      </c>
      <c r="Y91" s="2" t="s">
        <v>5</v>
      </c>
      <c r="Z91" s="2" t="s">
        <v>4</v>
      </c>
      <c r="AA91" s="2">
        <v>224573</v>
      </c>
      <c r="AB91" s="2"/>
      <c r="AC91" s="2" t="s">
        <v>27</v>
      </c>
      <c r="AD91" s="3">
        <v>42065.75277777778</v>
      </c>
      <c r="AE91" s="3">
        <v>42045.648611111108</v>
      </c>
      <c r="AF91" s="4">
        <v>2015</v>
      </c>
      <c r="AG91" s="2" t="s">
        <v>2</v>
      </c>
      <c r="AH91" s="2" t="s">
        <v>1</v>
      </c>
      <c r="AI91" s="2">
        <v>0</v>
      </c>
      <c r="AJ91" s="3">
        <v>42005</v>
      </c>
      <c r="AK91" s="3">
        <v>42004</v>
      </c>
      <c r="AL91" s="2" t="s">
        <v>0</v>
      </c>
      <c r="AM91" s="2" t="s">
        <v>0</v>
      </c>
      <c r="AN91" s="2"/>
    </row>
    <row r="92" spans="1:40" ht="45.75" hidden="1" customHeight="1">
      <c r="A92" s="2" t="s">
        <v>207</v>
      </c>
      <c r="B92" s="2" t="s">
        <v>73</v>
      </c>
      <c r="C92" s="2" t="s">
        <v>21</v>
      </c>
      <c r="D92" s="2"/>
      <c r="E92" s="2"/>
      <c r="F92" s="2"/>
      <c r="G92" s="4">
        <v>2014</v>
      </c>
      <c r="H92" s="2">
        <v>150000</v>
      </c>
      <c r="I92" s="2">
        <v>0</v>
      </c>
      <c r="J92" s="2" t="s">
        <v>213</v>
      </c>
      <c r="K92" s="2" t="s">
        <v>16</v>
      </c>
      <c r="L92" s="2" t="s">
        <v>15</v>
      </c>
      <c r="M92" s="3">
        <v>41891</v>
      </c>
      <c r="N92" s="2"/>
      <c r="O92" s="2" t="s">
        <v>83</v>
      </c>
      <c r="P92" s="2" t="s">
        <v>2</v>
      </c>
      <c r="Q92" s="2" t="s">
        <v>30</v>
      </c>
      <c r="R92" s="2" t="s">
        <v>207</v>
      </c>
      <c r="S92" s="2" t="s">
        <v>207</v>
      </c>
      <c r="T92" s="2" t="s">
        <v>73</v>
      </c>
      <c r="U92" s="2" t="s">
        <v>72</v>
      </c>
      <c r="V92" s="2" t="s">
        <v>71</v>
      </c>
      <c r="W92" s="2" t="s">
        <v>6</v>
      </c>
      <c r="X92" s="2" t="s">
        <v>2</v>
      </c>
      <c r="Y92" s="2" t="s">
        <v>5</v>
      </c>
      <c r="Z92" s="2" t="s">
        <v>4</v>
      </c>
      <c r="AA92" s="2">
        <v>219461</v>
      </c>
      <c r="AB92" s="2"/>
      <c r="AC92" s="2" t="s">
        <v>3</v>
      </c>
      <c r="AD92" s="3">
        <v>41932.619444444441</v>
      </c>
      <c r="AE92" s="3">
        <v>41932.619444444441</v>
      </c>
      <c r="AF92" s="4"/>
      <c r="AG92" s="2"/>
      <c r="AH92" s="2" t="s">
        <v>1</v>
      </c>
      <c r="AI92" s="2"/>
      <c r="AJ92" s="3"/>
      <c r="AK92" s="3"/>
      <c r="AL92" s="2"/>
      <c r="AM92" s="2"/>
      <c r="AN92" s="2"/>
    </row>
    <row r="93" spans="1:40" ht="79.5" hidden="1" customHeight="1">
      <c r="A93" s="2" t="s">
        <v>207</v>
      </c>
      <c r="B93" s="2" t="s">
        <v>211</v>
      </c>
      <c r="C93" s="2" t="s">
        <v>21</v>
      </c>
      <c r="D93" s="2"/>
      <c r="E93" s="2"/>
      <c r="F93" s="2"/>
      <c r="G93" s="4">
        <v>2014</v>
      </c>
      <c r="H93" s="2">
        <v>133630</v>
      </c>
      <c r="I93" s="2">
        <v>0</v>
      </c>
      <c r="J93" s="2" t="s">
        <v>212</v>
      </c>
      <c r="K93" s="2">
        <v>120000</v>
      </c>
      <c r="L93" s="2" t="s">
        <v>101</v>
      </c>
      <c r="M93" s="3">
        <v>41801</v>
      </c>
      <c r="N93" s="2"/>
      <c r="O93" s="2" t="s">
        <v>66</v>
      </c>
      <c r="P93" s="2" t="s">
        <v>2</v>
      </c>
      <c r="Q93" s="2" t="s">
        <v>30</v>
      </c>
      <c r="R93" s="2" t="s">
        <v>207</v>
      </c>
      <c r="S93" s="2" t="s">
        <v>207</v>
      </c>
      <c r="T93" s="2" t="s">
        <v>211</v>
      </c>
      <c r="U93" s="2" t="s">
        <v>72</v>
      </c>
      <c r="V93" s="2" t="s">
        <v>210</v>
      </c>
      <c r="W93" s="2" t="s">
        <v>6</v>
      </c>
      <c r="X93" s="2" t="s">
        <v>2</v>
      </c>
      <c r="Y93" s="2" t="s">
        <v>5</v>
      </c>
      <c r="Z93" s="2" t="s">
        <v>4</v>
      </c>
      <c r="AA93" s="2">
        <v>214706</v>
      </c>
      <c r="AB93" s="2"/>
      <c r="AC93" s="2" t="s">
        <v>3</v>
      </c>
      <c r="AD93" s="3">
        <v>41824.502083333333</v>
      </c>
      <c r="AE93" s="3">
        <v>41824.502083333333</v>
      </c>
      <c r="AF93" s="4"/>
      <c r="AG93" s="2"/>
      <c r="AH93" s="2" t="s">
        <v>1</v>
      </c>
      <c r="AI93" s="2"/>
      <c r="AJ93" s="3"/>
      <c r="AK93" s="3"/>
      <c r="AL93" s="2"/>
      <c r="AM93" s="2"/>
      <c r="AN93" s="2"/>
    </row>
    <row r="94" spans="1:40" ht="57" hidden="1" customHeight="1">
      <c r="A94" s="2" t="s">
        <v>207</v>
      </c>
      <c r="B94" s="2" t="s">
        <v>65</v>
      </c>
      <c r="C94" s="2" t="s">
        <v>49</v>
      </c>
      <c r="D94" s="2" t="s">
        <v>49</v>
      </c>
      <c r="E94" s="2" t="s">
        <v>173</v>
      </c>
      <c r="F94" s="2" t="s">
        <v>32</v>
      </c>
      <c r="G94" s="4">
        <v>2015</v>
      </c>
      <c r="H94" s="2">
        <v>1000000</v>
      </c>
      <c r="I94" s="2">
        <v>0</v>
      </c>
      <c r="J94" s="2" t="s">
        <v>209</v>
      </c>
      <c r="K94" s="2" t="s">
        <v>16</v>
      </c>
      <c r="L94" s="2" t="s">
        <v>15</v>
      </c>
      <c r="M94" s="3">
        <v>42058</v>
      </c>
      <c r="N94" s="2" t="s">
        <v>171</v>
      </c>
      <c r="O94" s="2" t="s">
        <v>31</v>
      </c>
      <c r="P94" s="2" t="s">
        <v>2</v>
      </c>
      <c r="Q94" s="2" t="s">
        <v>30</v>
      </c>
      <c r="R94" s="2" t="s">
        <v>207</v>
      </c>
      <c r="S94" s="2" t="s">
        <v>207</v>
      </c>
      <c r="T94" s="2" t="s">
        <v>65</v>
      </c>
      <c r="U94" s="2" t="s">
        <v>8</v>
      </c>
      <c r="V94" s="2" t="s">
        <v>64</v>
      </c>
      <c r="W94" s="2" t="s">
        <v>44</v>
      </c>
      <c r="X94" s="2" t="s">
        <v>2</v>
      </c>
      <c r="Y94" s="2" t="s">
        <v>5</v>
      </c>
      <c r="Z94" s="2" t="s">
        <v>4</v>
      </c>
      <c r="AA94" s="2">
        <v>225461</v>
      </c>
      <c r="AB94" s="2"/>
      <c r="AC94" s="2" t="s">
        <v>55</v>
      </c>
      <c r="AD94" s="3">
        <v>42062.597916666666</v>
      </c>
      <c r="AE94" s="3">
        <v>42062.597916666666</v>
      </c>
      <c r="AF94" s="4">
        <v>2015</v>
      </c>
      <c r="AG94" s="2" t="s">
        <v>2</v>
      </c>
      <c r="AH94" s="2" t="s">
        <v>1</v>
      </c>
      <c r="AI94" s="2">
        <v>0</v>
      </c>
      <c r="AJ94" s="3">
        <v>42005</v>
      </c>
      <c r="AK94" s="3">
        <v>42004</v>
      </c>
      <c r="AL94" s="2" t="s">
        <v>0</v>
      </c>
      <c r="AM94" s="2" t="s">
        <v>0</v>
      </c>
      <c r="AN94" s="2"/>
    </row>
    <row r="95" spans="1:40" ht="68.25" hidden="1" customHeight="1">
      <c r="A95" s="2" t="s">
        <v>207</v>
      </c>
      <c r="B95" s="2" t="s">
        <v>119</v>
      </c>
      <c r="C95" s="2" t="s">
        <v>21</v>
      </c>
      <c r="D95" s="2" t="s">
        <v>20</v>
      </c>
      <c r="E95" s="2" t="s">
        <v>123</v>
      </c>
      <c r="F95" s="2" t="s">
        <v>122</v>
      </c>
      <c r="G95" s="4">
        <v>2014</v>
      </c>
      <c r="H95" s="2">
        <v>140000</v>
      </c>
      <c r="I95" s="2">
        <v>0</v>
      </c>
      <c r="J95" s="2" t="s">
        <v>208</v>
      </c>
      <c r="K95" s="2" t="s">
        <v>16</v>
      </c>
      <c r="L95" s="2" t="s">
        <v>15</v>
      </c>
      <c r="M95" s="3">
        <v>41800</v>
      </c>
      <c r="N95" s="2" t="s">
        <v>120</v>
      </c>
      <c r="O95" s="2" t="s">
        <v>53</v>
      </c>
      <c r="P95" s="2" t="s">
        <v>2</v>
      </c>
      <c r="Q95" s="2" t="s">
        <v>30</v>
      </c>
      <c r="R95" s="2" t="s">
        <v>207</v>
      </c>
      <c r="S95" s="2" t="s">
        <v>207</v>
      </c>
      <c r="T95" s="2" t="s">
        <v>119</v>
      </c>
      <c r="U95" s="2" t="s">
        <v>8</v>
      </c>
      <c r="V95" s="2" t="s">
        <v>118</v>
      </c>
      <c r="W95" s="2" t="s">
        <v>6</v>
      </c>
      <c r="X95" s="2" t="s">
        <v>2</v>
      </c>
      <c r="Y95" s="2" t="s">
        <v>5</v>
      </c>
      <c r="Z95" s="2" t="s">
        <v>4</v>
      </c>
      <c r="AA95" s="2">
        <v>217582</v>
      </c>
      <c r="AB95" s="2"/>
      <c r="AC95" s="2" t="s">
        <v>3</v>
      </c>
      <c r="AD95" s="3">
        <v>41984.71875</v>
      </c>
      <c r="AE95" s="3">
        <v>41883.73333333333</v>
      </c>
      <c r="AF95" s="4">
        <v>2014</v>
      </c>
      <c r="AG95" s="2" t="s">
        <v>2</v>
      </c>
      <c r="AH95" s="2" t="s">
        <v>1</v>
      </c>
      <c r="AI95" s="2">
        <v>2980700</v>
      </c>
      <c r="AJ95" s="3">
        <v>41866</v>
      </c>
      <c r="AK95" s="3">
        <v>42004</v>
      </c>
      <c r="AL95" s="2"/>
      <c r="AM95" s="2" t="s">
        <v>0</v>
      </c>
      <c r="AN95" s="2"/>
    </row>
    <row r="96" spans="1:40" ht="68.25" hidden="1" customHeight="1">
      <c r="A96" s="2" t="s">
        <v>207</v>
      </c>
      <c r="B96" s="2" t="s">
        <v>37</v>
      </c>
      <c r="C96" s="2" t="s">
        <v>21</v>
      </c>
      <c r="D96" s="2" t="s">
        <v>20</v>
      </c>
      <c r="E96" s="2" t="s">
        <v>42</v>
      </c>
      <c r="F96" s="2" t="s">
        <v>41</v>
      </c>
      <c r="G96" s="4">
        <v>2014</v>
      </c>
      <c r="H96" s="2">
        <v>150000</v>
      </c>
      <c r="I96" s="2">
        <v>0</v>
      </c>
      <c r="J96" s="2" t="s">
        <v>137</v>
      </c>
      <c r="K96" s="2" t="s">
        <v>16</v>
      </c>
      <c r="L96" s="2" t="s">
        <v>15</v>
      </c>
      <c r="M96" s="3">
        <v>41912</v>
      </c>
      <c r="N96" s="2" t="s">
        <v>39</v>
      </c>
      <c r="O96" s="2" t="s">
        <v>38</v>
      </c>
      <c r="P96" s="2" t="s">
        <v>2</v>
      </c>
      <c r="Q96" s="2" t="s">
        <v>30</v>
      </c>
      <c r="R96" s="2" t="s">
        <v>207</v>
      </c>
      <c r="S96" s="2" t="s">
        <v>207</v>
      </c>
      <c r="T96" s="2" t="s">
        <v>37</v>
      </c>
      <c r="U96" s="2" t="s">
        <v>8</v>
      </c>
      <c r="V96" s="2" t="s">
        <v>36</v>
      </c>
      <c r="W96" s="2" t="s">
        <v>6</v>
      </c>
      <c r="X96" s="2" t="s">
        <v>2</v>
      </c>
      <c r="Y96" s="2" t="s">
        <v>5</v>
      </c>
      <c r="Z96" s="2" t="s">
        <v>4</v>
      </c>
      <c r="AA96" s="2">
        <v>219287</v>
      </c>
      <c r="AB96" s="2"/>
      <c r="AC96" s="2" t="s">
        <v>27</v>
      </c>
      <c r="AD96" s="3">
        <v>41984.710416666661</v>
      </c>
      <c r="AE96" s="3">
        <v>41926.636111111111</v>
      </c>
      <c r="AF96" s="4">
        <v>2014</v>
      </c>
      <c r="AG96" s="2" t="s">
        <v>2</v>
      </c>
      <c r="AH96" s="2" t="s">
        <v>1</v>
      </c>
      <c r="AI96" s="2">
        <v>11334510</v>
      </c>
      <c r="AJ96" s="3">
        <v>41866</v>
      </c>
      <c r="AK96" s="3">
        <v>42004</v>
      </c>
      <c r="AL96" s="2"/>
      <c r="AM96" s="2" t="s">
        <v>0</v>
      </c>
      <c r="AN96" s="2"/>
    </row>
    <row r="97" spans="1:40" ht="45.75" hidden="1" customHeight="1">
      <c r="A97" s="2" t="s">
        <v>205</v>
      </c>
      <c r="B97" s="2" t="s">
        <v>161</v>
      </c>
      <c r="C97" s="2" t="s">
        <v>114</v>
      </c>
      <c r="D97" s="2"/>
      <c r="E97" s="2"/>
      <c r="F97" s="2"/>
      <c r="G97" s="4">
        <v>2011</v>
      </c>
      <c r="H97" s="2">
        <v>2860400</v>
      </c>
      <c r="I97" s="2">
        <v>0</v>
      </c>
      <c r="J97" s="2" t="s">
        <v>206</v>
      </c>
      <c r="K97" s="2">
        <v>2000000</v>
      </c>
      <c r="L97" s="2" t="s">
        <v>141</v>
      </c>
      <c r="M97" s="3">
        <v>40652</v>
      </c>
      <c r="N97" s="2"/>
      <c r="O97" s="2" t="s">
        <v>66</v>
      </c>
      <c r="P97" s="2" t="s">
        <v>2</v>
      </c>
      <c r="Q97" s="2" t="s">
        <v>30</v>
      </c>
      <c r="R97" s="2" t="s">
        <v>205</v>
      </c>
      <c r="S97" s="2" t="s">
        <v>205</v>
      </c>
      <c r="T97" s="2" t="s">
        <v>161</v>
      </c>
      <c r="U97" s="2" t="s">
        <v>125</v>
      </c>
      <c r="V97" s="2" t="s">
        <v>161</v>
      </c>
      <c r="W97" s="2" t="s">
        <v>44</v>
      </c>
      <c r="X97" s="2" t="s">
        <v>2</v>
      </c>
      <c r="Y97" s="2" t="s">
        <v>105</v>
      </c>
      <c r="Z97" s="2" t="s">
        <v>4</v>
      </c>
      <c r="AA97" s="2">
        <v>174032</v>
      </c>
      <c r="AB97" s="2"/>
      <c r="AC97" s="2" t="s">
        <v>3</v>
      </c>
      <c r="AD97" s="3">
        <v>40935.459722222222</v>
      </c>
      <c r="AE97" s="3">
        <v>40836.738194444442</v>
      </c>
      <c r="AF97" s="4"/>
      <c r="AG97" s="2"/>
      <c r="AH97" s="2" t="s">
        <v>1</v>
      </c>
      <c r="AI97" s="2"/>
      <c r="AJ97" s="3"/>
      <c r="AK97" s="3"/>
      <c r="AL97" s="2"/>
      <c r="AM97" s="2"/>
      <c r="AN97" s="2"/>
    </row>
    <row r="98" spans="1:40" ht="68.25" hidden="1" customHeight="1">
      <c r="A98" s="2" t="s">
        <v>201</v>
      </c>
      <c r="B98" s="2" t="s">
        <v>57</v>
      </c>
      <c r="C98" s="2" t="s">
        <v>21</v>
      </c>
      <c r="D98" s="2" t="s">
        <v>20</v>
      </c>
      <c r="E98" s="2" t="s">
        <v>204</v>
      </c>
      <c r="F98" s="2" t="s">
        <v>203</v>
      </c>
      <c r="G98" s="4">
        <v>2014</v>
      </c>
      <c r="H98" s="2">
        <v>100000</v>
      </c>
      <c r="I98" s="2">
        <v>0</v>
      </c>
      <c r="J98" s="2" t="s">
        <v>202</v>
      </c>
      <c r="K98" s="2" t="s">
        <v>16</v>
      </c>
      <c r="L98" s="2" t="s">
        <v>15</v>
      </c>
      <c r="M98" s="3">
        <v>41925</v>
      </c>
      <c r="N98" s="2" t="s">
        <v>120</v>
      </c>
      <c r="O98" s="2" t="s">
        <v>53</v>
      </c>
      <c r="P98" s="2" t="s">
        <v>2</v>
      </c>
      <c r="Q98" s="2" t="s">
        <v>30</v>
      </c>
      <c r="R98" s="2" t="s">
        <v>201</v>
      </c>
      <c r="S98" s="2" t="s">
        <v>201</v>
      </c>
      <c r="T98" s="2" t="s">
        <v>57</v>
      </c>
      <c r="U98" s="2" t="s">
        <v>8</v>
      </c>
      <c r="V98" s="2" t="s">
        <v>56</v>
      </c>
      <c r="W98" s="2" t="s">
        <v>6</v>
      </c>
      <c r="X98" s="2" t="s">
        <v>2</v>
      </c>
      <c r="Y98" s="2" t="s">
        <v>5</v>
      </c>
      <c r="Z98" s="2" t="s">
        <v>4</v>
      </c>
      <c r="AA98" s="2">
        <v>219353</v>
      </c>
      <c r="AB98" s="2"/>
      <c r="AC98" s="2" t="s">
        <v>27</v>
      </c>
      <c r="AD98" s="3">
        <v>41984.719444444439</v>
      </c>
      <c r="AE98" s="3">
        <v>41927.666666666664</v>
      </c>
      <c r="AF98" s="4">
        <v>2014</v>
      </c>
      <c r="AG98" s="2" t="s">
        <v>2</v>
      </c>
      <c r="AH98" s="2" t="s">
        <v>1</v>
      </c>
      <c r="AI98" s="2">
        <v>1043890</v>
      </c>
      <c r="AJ98" s="3">
        <v>41866</v>
      </c>
      <c r="AK98" s="3">
        <v>42004</v>
      </c>
      <c r="AL98" s="2"/>
      <c r="AM98" s="2" t="s">
        <v>0</v>
      </c>
      <c r="AN98" s="2"/>
    </row>
    <row r="99" spans="1:40" ht="68.25" hidden="1" customHeight="1">
      <c r="A99" s="2" t="s">
        <v>201</v>
      </c>
      <c r="B99" s="2" t="s">
        <v>37</v>
      </c>
      <c r="C99" s="2" t="s">
        <v>21</v>
      </c>
      <c r="D99" s="2" t="s">
        <v>20</v>
      </c>
      <c r="E99" s="2" t="s">
        <v>42</v>
      </c>
      <c r="F99" s="2" t="s">
        <v>41</v>
      </c>
      <c r="G99" s="4">
        <v>2014</v>
      </c>
      <c r="H99" s="2">
        <v>300000</v>
      </c>
      <c r="I99" s="2">
        <v>0</v>
      </c>
      <c r="J99" s="2" t="s">
        <v>137</v>
      </c>
      <c r="K99" s="2" t="s">
        <v>16</v>
      </c>
      <c r="L99" s="2" t="s">
        <v>15</v>
      </c>
      <c r="M99" s="3">
        <v>41912</v>
      </c>
      <c r="N99" s="2" t="s">
        <v>39</v>
      </c>
      <c r="O99" s="2" t="s">
        <v>38</v>
      </c>
      <c r="P99" s="2" t="s">
        <v>2</v>
      </c>
      <c r="Q99" s="2" t="s">
        <v>30</v>
      </c>
      <c r="R99" s="2" t="s">
        <v>201</v>
      </c>
      <c r="S99" s="2" t="s">
        <v>201</v>
      </c>
      <c r="T99" s="2" t="s">
        <v>37</v>
      </c>
      <c r="U99" s="2" t="s">
        <v>8</v>
      </c>
      <c r="V99" s="2" t="s">
        <v>36</v>
      </c>
      <c r="W99" s="2" t="s">
        <v>6</v>
      </c>
      <c r="X99" s="2" t="s">
        <v>2</v>
      </c>
      <c r="Y99" s="2" t="s">
        <v>5</v>
      </c>
      <c r="Z99" s="2" t="s">
        <v>4</v>
      </c>
      <c r="AA99" s="2">
        <v>219290</v>
      </c>
      <c r="AB99" s="2"/>
      <c r="AC99" s="2" t="s">
        <v>55</v>
      </c>
      <c r="AD99" s="3">
        <v>41984.711111111108</v>
      </c>
      <c r="AE99" s="3">
        <v>41926.63680555555</v>
      </c>
      <c r="AF99" s="4">
        <v>2014</v>
      </c>
      <c r="AG99" s="2" t="s">
        <v>2</v>
      </c>
      <c r="AH99" s="2" t="s">
        <v>1</v>
      </c>
      <c r="AI99" s="2">
        <v>11334510</v>
      </c>
      <c r="AJ99" s="3">
        <v>41866</v>
      </c>
      <c r="AK99" s="3">
        <v>42004</v>
      </c>
      <c r="AL99" s="2"/>
      <c r="AM99" s="2" t="s">
        <v>0</v>
      </c>
      <c r="AN99" s="2"/>
    </row>
    <row r="100" spans="1:40" ht="45.75" hidden="1" customHeight="1">
      <c r="A100" s="2" t="s">
        <v>193</v>
      </c>
      <c r="B100" s="2" t="s">
        <v>161</v>
      </c>
      <c r="C100" s="2" t="s">
        <v>21</v>
      </c>
      <c r="D100" s="2"/>
      <c r="E100" s="2"/>
      <c r="F100" s="2"/>
      <c r="G100" s="4">
        <v>2014</v>
      </c>
      <c r="H100" s="2">
        <v>39526</v>
      </c>
      <c r="I100" s="2">
        <v>0</v>
      </c>
      <c r="J100" s="2" t="s">
        <v>200</v>
      </c>
      <c r="K100" s="2">
        <v>30000</v>
      </c>
      <c r="L100" s="2" t="s">
        <v>141</v>
      </c>
      <c r="M100" s="3">
        <v>41912</v>
      </c>
      <c r="N100" s="2"/>
      <c r="O100" s="2" t="s">
        <v>83</v>
      </c>
      <c r="P100" s="2" t="s">
        <v>2</v>
      </c>
      <c r="Q100" s="2" t="s">
        <v>12</v>
      </c>
      <c r="R100" s="2" t="s">
        <v>193</v>
      </c>
      <c r="S100" s="2" t="s">
        <v>193</v>
      </c>
      <c r="T100" s="2" t="s">
        <v>161</v>
      </c>
      <c r="U100" s="2" t="s">
        <v>125</v>
      </c>
      <c r="V100" s="2" t="s">
        <v>161</v>
      </c>
      <c r="W100" s="2" t="s">
        <v>6</v>
      </c>
      <c r="X100" s="2" t="s">
        <v>2</v>
      </c>
      <c r="Y100" s="2" t="s">
        <v>5</v>
      </c>
      <c r="Z100" s="2" t="s">
        <v>147</v>
      </c>
      <c r="AA100" s="2">
        <v>219407</v>
      </c>
      <c r="AB100" s="2"/>
      <c r="AC100" s="2" t="s">
        <v>3</v>
      </c>
      <c r="AD100" s="3">
        <v>41929.456944444442</v>
      </c>
      <c r="AE100" s="3">
        <v>41929.456944444442</v>
      </c>
      <c r="AF100" s="4"/>
      <c r="AG100" s="2"/>
      <c r="AH100" s="2" t="s">
        <v>1</v>
      </c>
      <c r="AI100" s="2"/>
      <c r="AJ100" s="3"/>
      <c r="AK100" s="3"/>
      <c r="AL100" s="2"/>
      <c r="AM100" s="2"/>
      <c r="AN100" s="2"/>
    </row>
    <row r="101" spans="1:40" ht="45.75" hidden="1" customHeight="1">
      <c r="A101" s="2" t="s">
        <v>193</v>
      </c>
      <c r="B101" s="2" t="s">
        <v>161</v>
      </c>
      <c r="C101" s="2" t="s">
        <v>21</v>
      </c>
      <c r="D101" s="2"/>
      <c r="E101" s="2"/>
      <c r="F101" s="2"/>
      <c r="G101" s="4">
        <v>2014</v>
      </c>
      <c r="H101" s="2">
        <v>20775</v>
      </c>
      <c r="I101" s="2">
        <v>0</v>
      </c>
      <c r="J101" s="2" t="s">
        <v>199</v>
      </c>
      <c r="K101" s="2">
        <v>15311</v>
      </c>
      <c r="L101" s="2" t="s">
        <v>141</v>
      </c>
      <c r="M101" s="3">
        <v>41688</v>
      </c>
      <c r="N101" s="2"/>
      <c r="O101" s="2" t="s">
        <v>83</v>
      </c>
      <c r="P101" s="2" t="s">
        <v>2</v>
      </c>
      <c r="Q101" s="2" t="s">
        <v>12</v>
      </c>
      <c r="R101" s="2" t="s">
        <v>193</v>
      </c>
      <c r="S101" s="2" t="s">
        <v>193</v>
      </c>
      <c r="T101" s="2" t="s">
        <v>161</v>
      </c>
      <c r="U101" s="2" t="s">
        <v>125</v>
      </c>
      <c r="V101" s="2" t="s">
        <v>161</v>
      </c>
      <c r="W101" s="2" t="s">
        <v>6</v>
      </c>
      <c r="X101" s="2" t="s">
        <v>2</v>
      </c>
      <c r="Y101" s="2" t="s">
        <v>5</v>
      </c>
      <c r="Z101" s="2" t="s">
        <v>147</v>
      </c>
      <c r="AA101" s="2">
        <v>219408</v>
      </c>
      <c r="AB101" s="2"/>
      <c r="AC101" s="2" t="s">
        <v>3</v>
      </c>
      <c r="AD101" s="3">
        <v>41929.457638888889</v>
      </c>
      <c r="AE101" s="3">
        <v>41929.457638888889</v>
      </c>
      <c r="AF101" s="4"/>
      <c r="AG101" s="2"/>
      <c r="AH101" s="2" t="s">
        <v>1</v>
      </c>
      <c r="AI101" s="2"/>
      <c r="AJ101" s="3"/>
      <c r="AK101" s="3"/>
      <c r="AL101" s="2"/>
      <c r="AM101" s="2"/>
      <c r="AN101" s="2"/>
    </row>
    <row r="102" spans="1:40" ht="45.75" hidden="1" customHeight="1">
      <c r="A102" s="2" t="s">
        <v>193</v>
      </c>
      <c r="B102" s="2" t="s">
        <v>196</v>
      </c>
      <c r="C102" s="2" t="s">
        <v>21</v>
      </c>
      <c r="D102" s="2"/>
      <c r="E102" s="2"/>
      <c r="F102" s="2"/>
      <c r="G102" s="4">
        <v>2014</v>
      </c>
      <c r="H102" s="2">
        <v>40706</v>
      </c>
      <c r="I102" s="2">
        <v>0</v>
      </c>
      <c r="J102" s="2" t="s">
        <v>198</v>
      </c>
      <c r="K102" s="2">
        <v>30000</v>
      </c>
      <c r="L102" s="2" t="s">
        <v>141</v>
      </c>
      <c r="M102" s="3">
        <v>41694</v>
      </c>
      <c r="N102" s="2"/>
      <c r="O102" s="2" t="s">
        <v>83</v>
      </c>
      <c r="P102" s="2" t="s">
        <v>2</v>
      </c>
      <c r="Q102" s="2" t="s">
        <v>12</v>
      </c>
      <c r="R102" s="2" t="s">
        <v>193</v>
      </c>
      <c r="S102" s="2" t="s">
        <v>193</v>
      </c>
      <c r="T102" s="2" t="s">
        <v>196</v>
      </c>
      <c r="U102" s="2" t="s">
        <v>72</v>
      </c>
      <c r="V102" s="2" t="s">
        <v>195</v>
      </c>
      <c r="W102" s="2" t="s">
        <v>6</v>
      </c>
      <c r="X102" s="2" t="s">
        <v>2</v>
      </c>
      <c r="Y102" s="2" t="s">
        <v>5</v>
      </c>
      <c r="Z102" s="2" t="s">
        <v>147</v>
      </c>
      <c r="AA102" s="2">
        <v>219019</v>
      </c>
      <c r="AB102" s="2"/>
      <c r="AC102" s="2" t="s">
        <v>3</v>
      </c>
      <c r="AD102" s="3">
        <v>41922.705555555556</v>
      </c>
      <c r="AE102" s="3">
        <v>41922.705555555556</v>
      </c>
      <c r="AF102" s="4"/>
      <c r="AG102" s="2"/>
      <c r="AH102" s="2" t="s">
        <v>1</v>
      </c>
      <c r="AI102" s="2"/>
      <c r="AJ102" s="3"/>
      <c r="AK102" s="3"/>
      <c r="AL102" s="2"/>
      <c r="AM102" s="2"/>
      <c r="AN102" s="2"/>
    </row>
    <row r="103" spans="1:40" ht="45.75" hidden="1" customHeight="1">
      <c r="A103" s="2" t="s">
        <v>193</v>
      </c>
      <c r="B103" s="2" t="s">
        <v>196</v>
      </c>
      <c r="C103" s="2" t="s">
        <v>21</v>
      </c>
      <c r="D103" s="2"/>
      <c r="E103" s="2"/>
      <c r="F103" s="2"/>
      <c r="G103" s="4">
        <v>2014</v>
      </c>
      <c r="H103" s="2">
        <v>147059</v>
      </c>
      <c r="I103" s="2">
        <v>0</v>
      </c>
      <c r="J103" s="2" t="s">
        <v>197</v>
      </c>
      <c r="K103" s="2">
        <v>110000</v>
      </c>
      <c r="L103" s="2" t="s">
        <v>141</v>
      </c>
      <c r="M103" s="3">
        <v>41876</v>
      </c>
      <c r="N103" s="2"/>
      <c r="O103" s="2" t="s">
        <v>83</v>
      </c>
      <c r="P103" s="2" t="s">
        <v>2</v>
      </c>
      <c r="Q103" s="2" t="s">
        <v>12</v>
      </c>
      <c r="R103" s="2" t="s">
        <v>193</v>
      </c>
      <c r="S103" s="2" t="s">
        <v>193</v>
      </c>
      <c r="T103" s="2" t="s">
        <v>196</v>
      </c>
      <c r="U103" s="2" t="s">
        <v>72</v>
      </c>
      <c r="V103" s="2" t="s">
        <v>195</v>
      </c>
      <c r="W103" s="2" t="s">
        <v>6</v>
      </c>
      <c r="X103" s="2" t="s">
        <v>2</v>
      </c>
      <c r="Y103" s="2" t="s">
        <v>5</v>
      </c>
      <c r="Z103" s="2" t="s">
        <v>147</v>
      </c>
      <c r="AA103" s="2">
        <v>219406</v>
      </c>
      <c r="AB103" s="2"/>
      <c r="AC103" s="2" t="s">
        <v>3</v>
      </c>
      <c r="AD103" s="3">
        <v>41929.456249999996</v>
      </c>
      <c r="AE103" s="3">
        <v>41929.455555555556</v>
      </c>
      <c r="AF103" s="4"/>
      <c r="AG103" s="2"/>
      <c r="AH103" s="2" t="s">
        <v>1</v>
      </c>
      <c r="AI103" s="2"/>
      <c r="AJ103" s="3"/>
      <c r="AK103" s="3"/>
      <c r="AL103" s="2"/>
      <c r="AM103" s="2"/>
      <c r="AN103" s="2"/>
    </row>
    <row r="104" spans="1:40" ht="45.75" hidden="1" customHeight="1">
      <c r="A104" s="2" t="s">
        <v>193</v>
      </c>
      <c r="B104" s="2" t="s">
        <v>192</v>
      </c>
      <c r="C104" s="2" t="s">
        <v>21</v>
      </c>
      <c r="D104" s="2"/>
      <c r="E104" s="2"/>
      <c r="F104" s="2"/>
      <c r="G104" s="4">
        <v>2014</v>
      </c>
      <c r="H104" s="2">
        <v>40323</v>
      </c>
      <c r="I104" s="2">
        <v>0</v>
      </c>
      <c r="J104" s="2" t="s">
        <v>194</v>
      </c>
      <c r="K104" s="2">
        <v>29718</v>
      </c>
      <c r="L104" s="2" t="s">
        <v>141</v>
      </c>
      <c r="M104" s="3">
        <v>41694</v>
      </c>
      <c r="N104" s="2"/>
      <c r="O104" s="2" t="s">
        <v>83</v>
      </c>
      <c r="P104" s="2" t="s">
        <v>2</v>
      </c>
      <c r="Q104" s="2" t="s">
        <v>12</v>
      </c>
      <c r="R104" s="2" t="s">
        <v>193</v>
      </c>
      <c r="S104" s="2" t="s">
        <v>193</v>
      </c>
      <c r="T104" s="2" t="s">
        <v>192</v>
      </c>
      <c r="U104" s="2" t="s">
        <v>72</v>
      </c>
      <c r="V104" s="2" t="s">
        <v>191</v>
      </c>
      <c r="W104" s="2" t="s">
        <v>6</v>
      </c>
      <c r="X104" s="2" t="s">
        <v>2</v>
      </c>
      <c r="Y104" s="2" t="s">
        <v>5</v>
      </c>
      <c r="Z104" s="2" t="s">
        <v>147</v>
      </c>
      <c r="AA104" s="2">
        <v>219007</v>
      </c>
      <c r="AB104" s="2"/>
      <c r="AC104" s="2" t="s">
        <v>3</v>
      </c>
      <c r="AD104" s="3">
        <v>41922.688888888886</v>
      </c>
      <c r="AE104" s="3">
        <v>41922.688888888886</v>
      </c>
      <c r="AF104" s="4"/>
      <c r="AG104" s="2"/>
      <c r="AH104" s="2" t="s">
        <v>1</v>
      </c>
      <c r="AI104" s="2"/>
      <c r="AJ104" s="3"/>
      <c r="AK104" s="3"/>
      <c r="AL104" s="2"/>
      <c r="AM104" s="2"/>
      <c r="AN104" s="2"/>
    </row>
    <row r="105" spans="1:40" ht="45.75" hidden="1" customHeight="1">
      <c r="A105" s="2" t="s">
        <v>183</v>
      </c>
      <c r="B105" s="2" t="s">
        <v>161</v>
      </c>
      <c r="C105" s="2" t="s">
        <v>21</v>
      </c>
      <c r="D105" s="2"/>
      <c r="E105" s="2"/>
      <c r="F105" s="2"/>
      <c r="G105" s="4">
        <v>2014</v>
      </c>
      <c r="H105" s="2">
        <v>0</v>
      </c>
      <c r="I105" s="2">
        <v>121413</v>
      </c>
      <c r="J105" s="2" t="s">
        <v>190</v>
      </c>
      <c r="K105" s="2">
        <v>330000</v>
      </c>
      <c r="L105" s="2" t="s">
        <v>184</v>
      </c>
      <c r="M105" s="3">
        <v>41915</v>
      </c>
      <c r="N105" s="2"/>
      <c r="O105" s="2" t="s">
        <v>53</v>
      </c>
      <c r="P105" s="2" t="s">
        <v>2</v>
      </c>
      <c r="Q105" s="2" t="s">
        <v>45</v>
      </c>
      <c r="R105" s="2" t="s">
        <v>183</v>
      </c>
      <c r="S105" s="2" t="s">
        <v>183</v>
      </c>
      <c r="T105" s="2" t="s">
        <v>161</v>
      </c>
      <c r="U105" s="2" t="s">
        <v>125</v>
      </c>
      <c r="V105" s="2" t="s">
        <v>161</v>
      </c>
      <c r="W105" s="2" t="s">
        <v>6</v>
      </c>
      <c r="X105" s="2" t="s">
        <v>2</v>
      </c>
      <c r="Y105" s="2" t="s">
        <v>5</v>
      </c>
      <c r="Z105" s="2" t="s">
        <v>147</v>
      </c>
      <c r="AA105" s="2">
        <v>220601</v>
      </c>
      <c r="AB105" s="2"/>
      <c r="AC105" s="2" t="s">
        <v>3</v>
      </c>
      <c r="AD105" s="3">
        <v>42027.516666666663</v>
      </c>
      <c r="AE105" s="3">
        <v>41955.429166666661</v>
      </c>
      <c r="AF105" s="4"/>
      <c r="AG105" s="2"/>
      <c r="AH105" s="2" t="s">
        <v>1</v>
      </c>
      <c r="AI105" s="2"/>
      <c r="AJ105" s="3"/>
      <c r="AK105" s="3"/>
      <c r="AL105" s="2"/>
      <c r="AM105" s="2"/>
      <c r="AN105" s="2"/>
    </row>
    <row r="106" spans="1:40" ht="45.75" hidden="1" customHeight="1">
      <c r="A106" s="2" t="s">
        <v>183</v>
      </c>
      <c r="B106" s="2" t="s">
        <v>161</v>
      </c>
      <c r="C106" s="2" t="s">
        <v>21</v>
      </c>
      <c r="D106" s="2"/>
      <c r="E106" s="2"/>
      <c r="F106" s="2"/>
      <c r="G106" s="4">
        <v>2014</v>
      </c>
      <c r="H106" s="2">
        <v>0</v>
      </c>
      <c r="I106" s="2">
        <v>55188</v>
      </c>
      <c r="J106" s="2" t="s">
        <v>189</v>
      </c>
      <c r="K106" s="2">
        <v>150000</v>
      </c>
      <c r="L106" s="2" t="s">
        <v>184</v>
      </c>
      <c r="M106" s="3">
        <v>41675</v>
      </c>
      <c r="N106" s="2"/>
      <c r="O106" s="2" t="s">
        <v>53</v>
      </c>
      <c r="P106" s="2" t="s">
        <v>2</v>
      </c>
      <c r="Q106" s="2" t="s">
        <v>45</v>
      </c>
      <c r="R106" s="2" t="s">
        <v>183</v>
      </c>
      <c r="S106" s="2" t="s">
        <v>183</v>
      </c>
      <c r="T106" s="2" t="s">
        <v>161</v>
      </c>
      <c r="U106" s="2" t="s">
        <v>125</v>
      </c>
      <c r="V106" s="2" t="s">
        <v>161</v>
      </c>
      <c r="W106" s="2" t="s">
        <v>6</v>
      </c>
      <c r="X106" s="2" t="s">
        <v>2</v>
      </c>
      <c r="Y106" s="2" t="s">
        <v>5</v>
      </c>
      <c r="Z106" s="2" t="s">
        <v>147</v>
      </c>
      <c r="AA106" s="2">
        <v>220602</v>
      </c>
      <c r="AB106" s="2"/>
      <c r="AC106" s="2" t="s">
        <v>3</v>
      </c>
      <c r="AD106" s="3">
        <v>42027.516666666663</v>
      </c>
      <c r="AE106" s="3">
        <v>41955.430555555555</v>
      </c>
      <c r="AF106" s="4"/>
      <c r="AG106" s="2"/>
      <c r="AH106" s="2" t="s">
        <v>1</v>
      </c>
      <c r="AI106" s="2"/>
      <c r="AJ106" s="3"/>
      <c r="AK106" s="3"/>
      <c r="AL106" s="2"/>
      <c r="AM106" s="2"/>
      <c r="AN106" s="2"/>
    </row>
    <row r="107" spans="1:40" ht="68.25" hidden="1" customHeight="1">
      <c r="A107" s="2" t="s">
        <v>183</v>
      </c>
      <c r="B107" s="2" t="s">
        <v>161</v>
      </c>
      <c r="C107" s="2" t="s">
        <v>21</v>
      </c>
      <c r="D107" s="2"/>
      <c r="E107" s="2"/>
      <c r="F107" s="2"/>
      <c r="G107" s="4">
        <v>2014</v>
      </c>
      <c r="H107" s="2">
        <v>88904</v>
      </c>
      <c r="I107" s="2">
        <v>0</v>
      </c>
      <c r="J107" s="2" t="s">
        <v>188</v>
      </c>
      <c r="K107" s="2">
        <v>66500</v>
      </c>
      <c r="L107" s="2" t="s">
        <v>141</v>
      </c>
      <c r="M107" s="3">
        <v>41878</v>
      </c>
      <c r="N107" s="2"/>
      <c r="O107" s="2" t="s">
        <v>53</v>
      </c>
      <c r="P107" s="2" t="s">
        <v>2</v>
      </c>
      <c r="Q107" s="2" t="s">
        <v>30</v>
      </c>
      <c r="R107" s="2" t="s">
        <v>183</v>
      </c>
      <c r="S107" s="2" t="s">
        <v>183</v>
      </c>
      <c r="T107" s="2" t="s">
        <v>161</v>
      </c>
      <c r="U107" s="2" t="s">
        <v>125</v>
      </c>
      <c r="V107" s="2" t="s">
        <v>161</v>
      </c>
      <c r="W107" s="2" t="s">
        <v>6</v>
      </c>
      <c r="X107" s="2" t="s">
        <v>2</v>
      </c>
      <c r="Y107" s="2" t="s">
        <v>5</v>
      </c>
      <c r="Z107" s="2" t="s">
        <v>147</v>
      </c>
      <c r="AA107" s="2">
        <v>224096</v>
      </c>
      <c r="AB107" s="2"/>
      <c r="AC107" s="2" t="s">
        <v>3</v>
      </c>
      <c r="AD107" s="3">
        <v>42031.742361111108</v>
      </c>
      <c r="AE107" s="3">
        <v>42031.742361111108</v>
      </c>
      <c r="AF107" s="4"/>
      <c r="AG107" s="2"/>
      <c r="AH107" s="2" t="s">
        <v>1</v>
      </c>
      <c r="AI107" s="2"/>
      <c r="AJ107" s="3"/>
      <c r="AK107" s="3"/>
      <c r="AL107" s="2"/>
      <c r="AM107" s="2"/>
      <c r="AN107" s="2"/>
    </row>
    <row r="108" spans="1:40" ht="45.75" hidden="1" customHeight="1">
      <c r="A108" s="2" t="s">
        <v>183</v>
      </c>
      <c r="B108" s="2" t="s">
        <v>158</v>
      </c>
      <c r="C108" s="2" t="s">
        <v>21</v>
      </c>
      <c r="D108" s="2"/>
      <c r="E108" s="2"/>
      <c r="F108" s="2"/>
      <c r="G108" s="4">
        <v>2014</v>
      </c>
      <c r="H108" s="2">
        <v>0</v>
      </c>
      <c r="I108" s="2">
        <v>18123</v>
      </c>
      <c r="J108" s="2" t="s">
        <v>187</v>
      </c>
      <c r="K108" s="2">
        <v>50000</v>
      </c>
      <c r="L108" s="2" t="s">
        <v>184</v>
      </c>
      <c r="M108" s="3">
        <v>41983</v>
      </c>
      <c r="N108" s="2"/>
      <c r="O108" s="2" t="s">
        <v>25</v>
      </c>
      <c r="P108" s="2" t="s">
        <v>2</v>
      </c>
      <c r="Q108" s="2" t="s">
        <v>45</v>
      </c>
      <c r="R108" s="2" t="s">
        <v>183</v>
      </c>
      <c r="S108" s="2" t="s">
        <v>183</v>
      </c>
      <c r="T108" s="2" t="s">
        <v>159</v>
      </c>
      <c r="U108" s="2" t="s">
        <v>51</v>
      </c>
      <c r="V108" s="2" t="s">
        <v>158</v>
      </c>
      <c r="W108" s="2" t="s">
        <v>6</v>
      </c>
      <c r="X108" s="2" t="s">
        <v>2</v>
      </c>
      <c r="Y108" s="2" t="s">
        <v>5</v>
      </c>
      <c r="Z108" s="2" t="s">
        <v>4</v>
      </c>
      <c r="AA108" s="2">
        <v>224097</v>
      </c>
      <c r="AB108" s="2"/>
      <c r="AC108" s="2" t="s">
        <v>3</v>
      </c>
      <c r="AD108" s="3">
        <v>42031.743750000001</v>
      </c>
      <c r="AE108" s="3">
        <v>42031.743750000001</v>
      </c>
      <c r="AF108" s="4"/>
      <c r="AG108" s="2"/>
      <c r="AH108" s="2" t="s">
        <v>1</v>
      </c>
      <c r="AI108" s="2"/>
      <c r="AJ108" s="3"/>
      <c r="AK108" s="3"/>
      <c r="AL108" s="2"/>
      <c r="AM108" s="2"/>
      <c r="AN108" s="2"/>
    </row>
    <row r="109" spans="1:40" ht="68.25" hidden="1" customHeight="1">
      <c r="A109" s="2" t="s">
        <v>183</v>
      </c>
      <c r="B109" s="2" t="s">
        <v>37</v>
      </c>
      <c r="C109" s="2" t="s">
        <v>21</v>
      </c>
      <c r="D109" s="2" t="s">
        <v>20</v>
      </c>
      <c r="E109" s="2" t="s">
        <v>42</v>
      </c>
      <c r="F109" s="2" t="s">
        <v>41</v>
      </c>
      <c r="G109" s="4">
        <v>2014</v>
      </c>
      <c r="H109" s="2">
        <v>0</v>
      </c>
      <c r="I109" s="2">
        <v>63915</v>
      </c>
      <c r="J109" s="2" t="s">
        <v>186</v>
      </c>
      <c r="K109" s="2">
        <v>175000</v>
      </c>
      <c r="L109" s="2" t="s">
        <v>184</v>
      </c>
      <c r="M109" s="3">
        <v>41948</v>
      </c>
      <c r="N109" s="2" t="s">
        <v>39</v>
      </c>
      <c r="O109" s="2" t="s">
        <v>38</v>
      </c>
      <c r="P109" s="2" t="s">
        <v>2</v>
      </c>
      <c r="Q109" s="2" t="s">
        <v>45</v>
      </c>
      <c r="R109" s="2" t="s">
        <v>183</v>
      </c>
      <c r="S109" s="2" t="s">
        <v>183</v>
      </c>
      <c r="T109" s="2" t="s">
        <v>37</v>
      </c>
      <c r="U109" s="2" t="s">
        <v>8</v>
      </c>
      <c r="V109" s="2" t="s">
        <v>36</v>
      </c>
      <c r="W109" s="2" t="s">
        <v>6</v>
      </c>
      <c r="X109" s="2" t="s">
        <v>2</v>
      </c>
      <c r="Y109" s="2" t="s">
        <v>5</v>
      </c>
      <c r="Z109" s="2" t="s">
        <v>4</v>
      </c>
      <c r="AA109" s="2">
        <v>224099</v>
      </c>
      <c r="AB109" s="2"/>
      <c r="AC109" s="2" t="s">
        <v>3</v>
      </c>
      <c r="AD109" s="3">
        <v>42031.746527777774</v>
      </c>
      <c r="AE109" s="3">
        <v>42031.746527777774</v>
      </c>
      <c r="AF109" s="4">
        <v>2014</v>
      </c>
      <c r="AG109" s="2" t="s">
        <v>2</v>
      </c>
      <c r="AH109" s="2" t="s">
        <v>1</v>
      </c>
      <c r="AI109" s="2">
        <v>11334510</v>
      </c>
      <c r="AJ109" s="3">
        <v>41866</v>
      </c>
      <c r="AK109" s="3">
        <v>42004</v>
      </c>
      <c r="AL109" s="2"/>
      <c r="AM109" s="2" t="s">
        <v>0</v>
      </c>
      <c r="AN109" s="2"/>
    </row>
    <row r="110" spans="1:40" ht="57" hidden="1" customHeight="1">
      <c r="A110" s="2" t="s">
        <v>183</v>
      </c>
      <c r="B110" s="2" t="s">
        <v>24</v>
      </c>
      <c r="C110" s="2" t="s">
        <v>21</v>
      </c>
      <c r="D110" s="2"/>
      <c r="E110" s="2"/>
      <c r="F110" s="2"/>
      <c r="G110" s="4">
        <v>2014</v>
      </c>
      <c r="H110" s="2">
        <v>0</v>
      </c>
      <c r="I110" s="2">
        <v>54730</v>
      </c>
      <c r="J110" s="2" t="s">
        <v>185</v>
      </c>
      <c r="K110" s="2">
        <v>151000</v>
      </c>
      <c r="L110" s="2" t="s">
        <v>184</v>
      </c>
      <c r="M110" s="3">
        <v>41988</v>
      </c>
      <c r="N110" s="2"/>
      <c r="O110" s="2" t="s">
        <v>83</v>
      </c>
      <c r="P110" s="2" t="s">
        <v>2</v>
      </c>
      <c r="Q110" s="2" t="s">
        <v>45</v>
      </c>
      <c r="R110" s="2" t="s">
        <v>183</v>
      </c>
      <c r="S110" s="2" t="s">
        <v>183</v>
      </c>
      <c r="T110" s="2" t="s">
        <v>24</v>
      </c>
      <c r="U110" s="2" t="s">
        <v>23</v>
      </c>
      <c r="V110" s="2" t="s">
        <v>22</v>
      </c>
      <c r="W110" s="2" t="s">
        <v>6</v>
      </c>
      <c r="X110" s="2" t="s">
        <v>2</v>
      </c>
      <c r="Y110" s="2" t="s">
        <v>5</v>
      </c>
      <c r="Z110" s="2" t="s">
        <v>147</v>
      </c>
      <c r="AA110" s="2">
        <v>224098</v>
      </c>
      <c r="AB110" s="2"/>
      <c r="AC110" s="2" t="s">
        <v>3</v>
      </c>
      <c r="AD110" s="3">
        <v>42031.745138888888</v>
      </c>
      <c r="AE110" s="3">
        <v>42031.745138888888</v>
      </c>
      <c r="AF110" s="4"/>
      <c r="AG110" s="2"/>
      <c r="AH110" s="2" t="s">
        <v>1</v>
      </c>
      <c r="AI110" s="2"/>
      <c r="AJ110" s="3"/>
      <c r="AK110" s="3"/>
      <c r="AL110" s="2"/>
      <c r="AM110" s="2"/>
      <c r="AN110" s="2"/>
    </row>
    <row r="111" spans="1:40" ht="45.75" hidden="1" customHeight="1">
      <c r="A111" s="2" t="s">
        <v>181</v>
      </c>
      <c r="B111" s="2" t="s">
        <v>180</v>
      </c>
      <c r="C111" s="2" t="s">
        <v>21</v>
      </c>
      <c r="D111" s="2"/>
      <c r="E111" s="2"/>
      <c r="F111" s="2"/>
      <c r="G111" s="4">
        <v>2014</v>
      </c>
      <c r="H111" s="2">
        <v>101922</v>
      </c>
      <c r="I111" s="2">
        <v>0</v>
      </c>
      <c r="J111" s="2" t="s">
        <v>182</v>
      </c>
      <c r="K111" s="2">
        <v>80213</v>
      </c>
      <c r="L111" s="2" t="s">
        <v>141</v>
      </c>
      <c r="M111" s="3">
        <v>41926</v>
      </c>
      <c r="N111" s="2"/>
      <c r="O111" s="2" t="s">
        <v>66</v>
      </c>
      <c r="P111" s="2" t="s">
        <v>2</v>
      </c>
      <c r="Q111" s="2" t="s">
        <v>12</v>
      </c>
      <c r="R111" s="2" t="s">
        <v>181</v>
      </c>
      <c r="S111" s="2" t="s">
        <v>181</v>
      </c>
      <c r="T111" s="2" t="s">
        <v>180</v>
      </c>
      <c r="U111" s="2" t="s">
        <v>72</v>
      </c>
      <c r="V111" s="2" t="s">
        <v>179</v>
      </c>
      <c r="W111" s="2" t="s">
        <v>6</v>
      </c>
      <c r="X111" s="2" t="s">
        <v>2</v>
      </c>
      <c r="Y111" s="2" t="s">
        <v>5</v>
      </c>
      <c r="Z111" s="2" t="s">
        <v>4</v>
      </c>
      <c r="AA111" s="2">
        <v>219341</v>
      </c>
      <c r="AB111" s="2"/>
      <c r="AC111" s="2" t="s">
        <v>3</v>
      </c>
      <c r="AD111" s="3">
        <v>41927.482638888891</v>
      </c>
      <c r="AE111" s="3">
        <v>41927.482638888891</v>
      </c>
      <c r="AF111" s="4"/>
      <c r="AG111" s="2"/>
      <c r="AH111" s="2" t="s">
        <v>1</v>
      </c>
      <c r="AI111" s="2"/>
      <c r="AJ111" s="3"/>
      <c r="AK111" s="3"/>
      <c r="AL111" s="2"/>
      <c r="AM111" s="2"/>
      <c r="AN111" s="2"/>
    </row>
    <row r="112" spans="1:40" ht="68.25" hidden="1" customHeight="1">
      <c r="A112" s="2" t="s">
        <v>177</v>
      </c>
      <c r="B112" s="2" t="s">
        <v>37</v>
      </c>
      <c r="C112" s="2" t="s">
        <v>21</v>
      </c>
      <c r="D112" s="2" t="s">
        <v>20</v>
      </c>
      <c r="E112" s="2" t="s">
        <v>42</v>
      </c>
      <c r="F112" s="2" t="s">
        <v>41</v>
      </c>
      <c r="G112" s="4">
        <v>2014</v>
      </c>
      <c r="H112" s="2">
        <v>63052</v>
      </c>
      <c r="I112" s="2">
        <v>0</v>
      </c>
      <c r="J112" s="2" t="s">
        <v>178</v>
      </c>
      <c r="K112" s="2">
        <v>50000</v>
      </c>
      <c r="L112" s="2" t="s">
        <v>141</v>
      </c>
      <c r="M112" s="3">
        <v>41962</v>
      </c>
      <c r="N112" s="2" t="s">
        <v>39</v>
      </c>
      <c r="O112" s="2" t="s">
        <v>38</v>
      </c>
      <c r="P112" s="2" t="s">
        <v>2</v>
      </c>
      <c r="Q112" s="2" t="s">
        <v>12</v>
      </c>
      <c r="R112" s="2" t="s">
        <v>177</v>
      </c>
      <c r="S112" s="2" t="s">
        <v>177</v>
      </c>
      <c r="T112" s="2" t="s">
        <v>37</v>
      </c>
      <c r="U112" s="2" t="s">
        <v>8</v>
      </c>
      <c r="V112" s="2" t="s">
        <v>36</v>
      </c>
      <c r="W112" s="2" t="s">
        <v>6</v>
      </c>
      <c r="X112" s="2" t="s">
        <v>2</v>
      </c>
      <c r="Y112" s="2" t="s">
        <v>5</v>
      </c>
      <c r="Z112" s="2" t="s">
        <v>4</v>
      </c>
      <c r="AA112" s="2">
        <v>224104</v>
      </c>
      <c r="AB112" s="2"/>
      <c r="AC112" s="2" t="s">
        <v>3</v>
      </c>
      <c r="AD112" s="3">
        <v>42031.753472222219</v>
      </c>
      <c r="AE112" s="3">
        <v>42031.753472222219</v>
      </c>
      <c r="AF112" s="4">
        <v>2014</v>
      </c>
      <c r="AG112" s="2" t="s">
        <v>2</v>
      </c>
      <c r="AH112" s="2" t="s">
        <v>1</v>
      </c>
      <c r="AI112" s="2">
        <v>11334510</v>
      </c>
      <c r="AJ112" s="3">
        <v>41866</v>
      </c>
      <c r="AK112" s="3">
        <v>42004</v>
      </c>
      <c r="AL112" s="2"/>
      <c r="AM112" s="2" t="s">
        <v>0</v>
      </c>
      <c r="AN112" s="2"/>
    </row>
    <row r="113" spans="1:40" ht="68.25" hidden="1" customHeight="1">
      <c r="A113" s="2" t="s">
        <v>175</v>
      </c>
      <c r="B113" s="2" t="s">
        <v>37</v>
      </c>
      <c r="C113" s="2" t="s">
        <v>21</v>
      </c>
      <c r="D113" s="2" t="s">
        <v>20</v>
      </c>
      <c r="E113" s="2" t="s">
        <v>42</v>
      </c>
      <c r="F113" s="2" t="s">
        <v>41</v>
      </c>
      <c r="G113" s="4">
        <v>2014</v>
      </c>
      <c r="H113" s="2">
        <v>635324</v>
      </c>
      <c r="I113" s="2">
        <v>0</v>
      </c>
      <c r="J113" s="2" t="s">
        <v>176</v>
      </c>
      <c r="K113" s="2">
        <v>500000</v>
      </c>
      <c r="L113" s="2" t="s">
        <v>141</v>
      </c>
      <c r="M113" s="3">
        <v>41908</v>
      </c>
      <c r="N113" s="2" t="s">
        <v>39</v>
      </c>
      <c r="O113" s="2" t="s">
        <v>38</v>
      </c>
      <c r="P113" s="2" t="s">
        <v>2</v>
      </c>
      <c r="Q113" s="2" t="s">
        <v>30</v>
      </c>
      <c r="R113" s="2" t="s">
        <v>175</v>
      </c>
      <c r="S113" s="2" t="s">
        <v>175</v>
      </c>
      <c r="T113" s="2" t="s">
        <v>37</v>
      </c>
      <c r="U113" s="2" t="s">
        <v>8</v>
      </c>
      <c r="V113" s="2" t="s">
        <v>36</v>
      </c>
      <c r="W113" s="2" t="s">
        <v>6</v>
      </c>
      <c r="X113" s="2" t="s">
        <v>2</v>
      </c>
      <c r="Y113" s="2" t="s">
        <v>5</v>
      </c>
      <c r="Z113" s="2" t="s">
        <v>4</v>
      </c>
      <c r="AA113" s="2">
        <v>219021</v>
      </c>
      <c r="AB113" s="2"/>
      <c r="AC113" s="2" t="s">
        <v>27</v>
      </c>
      <c r="AD113" s="3">
        <v>41984.709027777775</v>
      </c>
      <c r="AE113" s="3">
        <v>41922.710416666661</v>
      </c>
      <c r="AF113" s="4">
        <v>2014</v>
      </c>
      <c r="AG113" s="2" t="s">
        <v>2</v>
      </c>
      <c r="AH113" s="2" t="s">
        <v>1</v>
      </c>
      <c r="AI113" s="2">
        <v>11334510</v>
      </c>
      <c r="AJ113" s="3">
        <v>41866</v>
      </c>
      <c r="AK113" s="3">
        <v>42004</v>
      </c>
      <c r="AL113" s="2"/>
      <c r="AM113" s="2" t="s">
        <v>0</v>
      </c>
      <c r="AN113" s="2"/>
    </row>
    <row r="114" spans="1:40" ht="45.75" hidden="1" customHeight="1">
      <c r="A114" s="2" t="s">
        <v>164</v>
      </c>
      <c r="B114" s="2" t="s">
        <v>73</v>
      </c>
      <c r="C114" s="2" t="s">
        <v>21</v>
      </c>
      <c r="D114" s="2"/>
      <c r="E114" s="2"/>
      <c r="F114" s="2"/>
      <c r="G114" s="4">
        <v>2014</v>
      </c>
      <c r="H114" s="2">
        <v>733460</v>
      </c>
      <c r="I114" s="2">
        <v>0</v>
      </c>
      <c r="J114" s="2" t="s">
        <v>174</v>
      </c>
      <c r="K114" s="2">
        <v>5000000</v>
      </c>
      <c r="L114" s="2" t="s">
        <v>168</v>
      </c>
      <c r="M114" s="3">
        <v>41985</v>
      </c>
      <c r="N114" s="2"/>
      <c r="O114" s="2" t="s">
        <v>53</v>
      </c>
      <c r="P114" s="2" t="s">
        <v>2</v>
      </c>
      <c r="Q114" s="2" t="s">
        <v>12</v>
      </c>
      <c r="R114" s="2" t="s">
        <v>164</v>
      </c>
      <c r="S114" s="2" t="s">
        <v>164</v>
      </c>
      <c r="T114" s="2" t="s">
        <v>73</v>
      </c>
      <c r="U114" s="2" t="s">
        <v>72</v>
      </c>
      <c r="V114" s="2" t="s">
        <v>71</v>
      </c>
      <c r="W114" s="2" t="s">
        <v>6</v>
      </c>
      <c r="X114" s="2" t="s">
        <v>2</v>
      </c>
      <c r="Y114" s="2" t="s">
        <v>5</v>
      </c>
      <c r="Z114" s="2" t="s">
        <v>4</v>
      </c>
      <c r="AA114" s="2">
        <v>222493</v>
      </c>
      <c r="AB114" s="2"/>
      <c r="AC114" s="2" t="s">
        <v>3</v>
      </c>
      <c r="AD114" s="3">
        <v>41985.49722222222</v>
      </c>
      <c r="AE114" s="3">
        <v>41985.49722222222</v>
      </c>
      <c r="AF114" s="4"/>
      <c r="AG114" s="2"/>
      <c r="AH114" s="2" t="s">
        <v>1</v>
      </c>
      <c r="AI114" s="2"/>
      <c r="AJ114" s="3"/>
      <c r="AK114" s="3"/>
      <c r="AL114" s="2"/>
      <c r="AM114" s="2"/>
      <c r="AN114" s="2"/>
    </row>
    <row r="115" spans="1:40" ht="57" hidden="1" customHeight="1">
      <c r="A115" s="2" t="s">
        <v>164</v>
      </c>
      <c r="B115" s="2" t="s">
        <v>65</v>
      </c>
      <c r="C115" s="2" t="s">
        <v>49</v>
      </c>
      <c r="D115" s="2" t="s">
        <v>49</v>
      </c>
      <c r="E115" s="2" t="s">
        <v>173</v>
      </c>
      <c r="F115" s="2" t="s">
        <v>32</v>
      </c>
      <c r="G115" s="4">
        <v>2015</v>
      </c>
      <c r="H115" s="2">
        <v>900000</v>
      </c>
      <c r="I115" s="2">
        <v>0</v>
      </c>
      <c r="J115" s="2" t="s">
        <v>172</v>
      </c>
      <c r="K115" s="2" t="s">
        <v>16</v>
      </c>
      <c r="L115" s="2" t="s">
        <v>15</v>
      </c>
      <c r="M115" s="3">
        <v>41946</v>
      </c>
      <c r="N115" s="2" t="s">
        <v>171</v>
      </c>
      <c r="O115" s="2" t="s">
        <v>31</v>
      </c>
      <c r="P115" s="2" t="s">
        <v>2</v>
      </c>
      <c r="Q115" s="2" t="s">
        <v>30</v>
      </c>
      <c r="R115" s="2" t="s">
        <v>164</v>
      </c>
      <c r="S115" s="2" t="s">
        <v>164</v>
      </c>
      <c r="T115" s="2" t="s">
        <v>65</v>
      </c>
      <c r="U115" s="2" t="s">
        <v>8</v>
      </c>
      <c r="V115" s="2" t="s">
        <v>64</v>
      </c>
      <c r="W115" s="2" t="s">
        <v>44</v>
      </c>
      <c r="X115" s="2" t="s">
        <v>2</v>
      </c>
      <c r="Y115" s="2" t="s">
        <v>5</v>
      </c>
      <c r="Z115" s="2" t="s">
        <v>4</v>
      </c>
      <c r="AA115" s="2">
        <v>224943</v>
      </c>
      <c r="AB115" s="2"/>
      <c r="AC115" s="2" t="s">
        <v>55</v>
      </c>
      <c r="AD115" s="3">
        <v>42062.597222222219</v>
      </c>
      <c r="AE115" s="3">
        <v>42054.476388888885</v>
      </c>
      <c r="AF115" s="4">
        <v>2015</v>
      </c>
      <c r="AG115" s="2" t="s">
        <v>2</v>
      </c>
      <c r="AH115" s="2" t="s">
        <v>1</v>
      </c>
      <c r="AI115" s="2">
        <v>0</v>
      </c>
      <c r="AJ115" s="3">
        <v>42005</v>
      </c>
      <c r="AK115" s="3">
        <v>42004</v>
      </c>
      <c r="AL115" s="2" t="s">
        <v>0</v>
      </c>
      <c r="AM115" s="2" t="s">
        <v>0</v>
      </c>
      <c r="AN115" s="2"/>
    </row>
    <row r="116" spans="1:40" ht="409.6" hidden="1" customHeight="1">
      <c r="A116" s="2" t="s">
        <v>164</v>
      </c>
      <c r="B116" s="2" t="s">
        <v>166</v>
      </c>
      <c r="C116" s="2" t="s">
        <v>114</v>
      </c>
      <c r="D116" s="2"/>
      <c r="E116" s="2"/>
      <c r="F116" s="2"/>
      <c r="G116" s="4">
        <v>2011</v>
      </c>
      <c r="H116" s="2">
        <v>494879</v>
      </c>
      <c r="I116" s="2">
        <v>0</v>
      </c>
      <c r="J116" s="2" t="s">
        <v>170</v>
      </c>
      <c r="K116" s="2">
        <v>2947500</v>
      </c>
      <c r="L116" s="2" t="s">
        <v>168</v>
      </c>
      <c r="M116" s="3">
        <v>40574</v>
      </c>
      <c r="N116" s="2"/>
      <c r="O116" s="2" t="s">
        <v>167</v>
      </c>
      <c r="P116" s="2" t="s">
        <v>2</v>
      </c>
      <c r="Q116" s="2" t="s">
        <v>30</v>
      </c>
      <c r="R116" s="2" t="s">
        <v>164</v>
      </c>
      <c r="S116" s="2" t="s">
        <v>164</v>
      </c>
      <c r="T116" s="2" t="s">
        <v>166</v>
      </c>
      <c r="U116" s="2" t="s">
        <v>125</v>
      </c>
      <c r="V116" s="2" t="s">
        <v>165</v>
      </c>
      <c r="W116" s="2" t="s">
        <v>44</v>
      </c>
      <c r="X116" s="2" t="s">
        <v>2</v>
      </c>
      <c r="Y116" s="2" t="s">
        <v>105</v>
      </c>
      <c r="Z116" s="2" t="s">
        <v>4</v>
      </c>
      <c r="AA116" s="2">
        <v>165316</v>
      </c>
      <c r="AB116" s="2"/>
      <c r="AC116" s="2" t="s">
        <v>3</v>
      </c>
      <c r="AD116" s="3">
        <v>40612.726388888885</v>
      </c>
      <c r="AE116" s="3">
        <v>40612.724999999999</v>
      </c>
      <c r="AF116" s="4"/>
      <c r="AG116" s="2"/>
      <c r="AH116" s="2" t="s">
        <v>1</v>
      </c>
      <c r="AI116" s="2"/>
      <c r="AJ116" s="3"/>
      <c r="AK116" s="3"/>
      <c r="AL116" s="2"/>
      <c r="AM116" s="2"/>
      <c r="AN116" s="2"/>
    </row>
    <row r="117" spans="1:40" ht="409.6" hidden="1" customHeight="1">
      <c r="A117" s="2" t="s">
        <v>164</v>
      </c>
      <c r="B117" s="2" t="s">
        <v>166</v>
      </c>
      <c r="C117" s="2" t="s">
        <v>114</v>
      </c>
      <c r="D117" s="2"/>
      <c r="E117" s="2"/>
      <c r="F117" s="2"/>
      <c r="G117" s="4">
        <v>2011</v>
      </c>
      <c r="H117" s="2">
        <v>549201</v>
      </c>
      <c r="I117" s="2">
        <v>0</v>
      </c>
      <c r="J117" s="2" t="s">
        <v>169</v>
      </c>
      <c r="K117" s="2">
        <v>2894287</v>
      </c>
      <c r="L117" s="2" t="s">
        <v>168</v>
      </c>
      <c r="M117" s="3">
        <v>40694</v>
      </c>
      <c r="N117" s="2"/>
      <c r="O117" s="2" t="s">
        <v>167</v>
      </c>
      <c r="P117" s="2" t="s">
        <v>2</v>
      </c>
      <c r="Q117" s="2" t="s">
        <v>30</v>
      </c>
      <c r="R117" s="2" t="s">
        <v>164</v>
      </c>
      <c r="S117" s="2" t="s">
        <v>164</v>
      </c>
      <c r="T117" s="2" t="s">
        <v>166</v>
      </c>
      <c r="U117" s="2" t="s">
        <v>125</v>
      </c>
      <c r="V117" s="2" t="s">
        <v>165</v>
      </c>
      <c r="W117" s="2" t="s">
        <v>44</v>
      </c>
      <c r="X117" s="2" t="s">
        <v>2</v>
      </c>
      <c r="Y117" s="2" t="s">
        <v>105</v>
      </c>
      <c r="Z117" s="2" t="s">
        <v>4</v>
      </c>
      <c r="AA117" s="2">
        <v>170070</v>
      </c>
      <c r="AB117" s="2"/>
      <c r="AC117" s="2" t="s">
        <v>3</v>
      </c>
      <c r="AD117" s="3">
        <v>40714.729166666664</v>
      </c>
      <c r="AE117" s="3">
        <v>40714.729166666664</v>
      </c>
      <c r="AF117" s="4"/>
      <c r="AG117" s="2"/>
      <c r="AH117" s="2" t="s">
        <v>1</v>
      </c>
      <c r="AI117" s="2"/>
      <c r="AJ117" s="3"/>
      <c r="AK117" s="3"/>
      <c r="AL117" s="2"/>
      <c r="AM117" s="2"/>
      <c r="AN117" s="2"/>
    </row>
    <row r="118" spans="1:40" ht="68.25" hidden="1" customHeight="1">
      <c r="A118" s="2" t="s">
        <v>164</v>
      </c>
      <c r="B118" s="2" t="s">
        <v>37</v>
      </c>
      <c r="C118" s="2" t="s">
        <v>21</v>
      </c>
      <c r="D118" s="2" t="s">
        <v>20</v>
      </c>
      <c r="E118" s="2" t="s">
        <v>42</v>
      </c>
      <c r="F118" s="2" t="s">
        <v>41</v>
      </c>
      <c r="G118" s="4">
        <v>2014</v>
      </c>
      <c r="H118" s="2">
        <v>282760</v>
      </c>
      <c r="I118" s="2">
        <v>0</v>
      </c>
      <c r="J118" s="2" t="s">
        <v>137</v>
      </c>
      <c r="K118" s="2" t="s">
        <v>16</v>
      </c>
      <c r="L118" s="2" t="s">
        <v>15</v>
      </c>
      <c r="M118" s="3">
        <v>41912</v>
      </c>
      <c r="N118" s="2" t="s">
        <v>39</v>
      </c>
      <c r="O118" s="2" t="s">
        <v>38</v>
      </c>
      <c r="P118" s="2" t="s">
        <v>2</v>
      </c>
      <c r="Q118" s="2" t="s">
        <v>30</v>
      </c>
      <c r="R118" s="2" t="s">
        <v>164</v>
      </c>
      <c r="S118" s="2" t="s">
        <v>164</v>
      </c>
      <c r="T118" s="2" t="s">
        <v>37</v>
      </c>
      <c r="U118" s="2" t="s">
        <v>8</v>
      </c>
      <c r="V118" s="2" t="s">
        <v>36</v>
      </c>
      <c r="W118" s="2" t="s">
        <v>6</v>
      </c>
      <c r="X118" s="2" t="s">
        <v>2</v>
      </c>
      <c r="Y118" s="2" t="s">
        <v>5</v>
      </c>
      <c r="Z118" s="2" t="s">
        <v>4</v>
      </c>
      <c r="AA118" s="2">
        <v>219289</v>
      </c>
      <c r="AB118" s="2"/>
      <c r="AC118" s="2" t="s">
        <v>55</v>
      </c>
      <c r="AD118" s="3">
        <v>41984.711111111108</v>
      </c>
      <c r="AE118" s="3">
        <v>41926.63680555555</v>
      </c>
      <c r="AF118" s="4">
        <v>2014</v>
      </c>
      <c r="AG118" s="2" t="s">
        <v>2</v>
      </c>
      <c r="AH118" s="2" t="s">
        <v>1</v>
      </c>
      <c r="AI118" s="2">
        <v>11334510</v>
      </c>
      <c r="AJ118" s="3">
        <v>41866</v>
      </c>
      <c r="AK118" s="3">
        <v>42004</v>
      </c>
      <c r="AL118" s="2"/>
      <c r="AM118" s="2" t="s">
        <v>0</v>
      </c>
      <c r="AN118" s="2"/>
    </row>
    <row r="119" spans="1:40" ht="45.75" hidden="1" customHeight="1">
      <c r="A119" s="2" t="s">
        <v>138</v>
      </c>
      <c r="B119" s="2" t="s">
        <v>161</v>
      </c>
      <c r="C119" s="2" t="s">
        <v>114</v>
      </c>
      <c r="D119" s="2"/>
      <c r="E119" s="2"/>
      <c r="F119" s="2"/>
      <c r="G119" s="4">
        <v>2011</v>
      </c>
      <c r="H119" s="2">
        <v>39470</v>
      </c>
      <c r="I119" s="2">
        <v>0</v>
      </c>
      <c r="J119" s="2" t="s">
        <v>163</v>
      </c>
      <c r="K119" s="2">
        <v>28024</v>
      </c>
      <c r="L119" s="2" t="s">
        <v>141</v>
      </c>
      <c r="M119" s="3">
        <v>40634</v>
      </c>
      <c r="N119" s="2"/>
      <c r="O119" s="2" t="s">
        <v>162</v>
      </c>
      <c r="P119" s="2" t="s">
        <v>2</v>
      </c>
      <c r="Q119" s="2" t="s">
        <v>12</v>
      </c>
      <c r="R119" s="2" t="s">
        <v>138</v>
      </c>
      <c r="S119" s="2" t="s">
        <v>138</v>
      </c>
      <c r="T119" s="2" t="s">
        <v>161</v>
      </c>
      <c r="U119" s="2" t="s">
        <v>125</v>
      </c>
      <c r="V119" s="2" t="s">
        <v>161</v>
      </c>
      <c r="W119" s="2" t="s">
        <v>44</v>
      </c>
      <c r="X119" s="2" t="s">
        <v>2</v>
      </c>
      <c r="Y119" s="2" t="s">
        <v>105</v>
      </c>
      <c r="Z119" s="2" t="s">
        <v>4</v>
      </c>
      <c r="AA119" s="2">
        <v>177746</v>
      </c>
      <c r="AB119" s="2"/>
      <c r="AC119" s="2" t="s">
        <v>3</v>
      </c>
      <c r="AD119" s="3">
        <v>40947.402777777774</v>
      </c>
      <c r="AE119" s="3">
        <v>40947.401388888888</v>
      </c>
      <c r="AF119" s="4"/>
      <c r="AG119" s="2"/>
      <c r="AH119" s="2" t="s">
        <v>1</v>
      </c>
      <c r="AI119" s="2"/>
      <c r="AJ119" s="3"/>
      <c r="AK119" s="3"/>
      <c r="AL119" s="2"/>
      <c r="AM119" s="2"/>
      <c r="AN119" s="2"/>
    </row>
    <row r="120" spans="1:40" ht="45.75" hidden="1" customHeight="1">
      <c r="A120" s="2" t="s">
        <v>138</v>
      </c>
      <c r="B120" s="2" t="s">
        <v>158</v>
      </c>
      <c r="C120" s="2" t="s">
        <v>21</v>
      </c>
      <c r="D120" s="2"/>
      <c r="E120" s="2"/>
      <c r="F120" s="2"/>
      <c r="G120" s="4">
        <v>2014</v>
      </c>
      <c r="H120" s="2">
        <v>78076</v>
      </c>
      <c r="I120" s="2">
        <v>0</v>
      </c>
      <c r="J120" s="2" t="s">
        <v>160</v>
      </c>
      <c r="K120" s="2">
        <v>250000</v>
      </c>
      <c r="L120" s="2" t="s">
        <v>139</v>
      </c>
      <c r="M120" s="3">
        <v>41899</v>
      </c>
      <c r="N120" s="2"/>
      <c r="O120" s="2" t="s">
        <v>53</v>
      </c>
      <c r="P120" s="2" t="s">
        <v>2</v>
      </c>
      <c r="Q120" s="2" t="s">
        <v>12</v>
      </c>
      <c r="R120" s="2" t="s">
        <v>138</v>
      </c>
      <c r="S120" s="2" t="s">
        <v>138</v>
      </c>
      <c r="T120" s="2" t="s">
        <v>159</v>
      </c>
      <c r="U120" s="2" t="s">
        <v>51</v>
      </c>
      <c r="V120" s="2" t="s">
        <v>158</v>
      </c>
      <c r="W120" s="2" t="s">
        <v>6</v>
      </c>
      <c r="X120" s="2" t="s">
        <v>2</v>
      </c>
      <c r="Y120" s="2" t="s">
        <v>5</v>
      </c>
      <c r="Z120" s="2" t="s">
        <v>4</v>
      </c>
      <c r="AA120" s="2">
        <v>219818</v>
      </c>
      <c r="AB120" s="2"/>
      <c r="AC120" s="2" t="s">
        <v>3</v>
      </c>
      <c r="AD120" s="3">
        <v>41939.663194444445</v>
      </c>
      <c r="AE120" s="3">
        <v>41939.663194444445</v>
      </c>
      <c r="AF120" s="4"/>
      <c r="AG120" s="2"/>
      <c r="AH120" s="2" t="s">
        <v>1</v>
      </c>
      <c r="AI120" s="2"/>
      <c r="AJ120" s="3"/>
      <c r="AK120" s="3"/>
      <c r="AL120" s="2"/>
      <c r="AM120" s="2"/>
      <c r="AN120" s="2"/>
    </row>
    <row r="121" spans="1:40" ht="45.75" hidden="1" customHeight="1">
      <c r="A121" s="2" t="s">
        <v>138</v>
      </c>
      <c r="B121" s="2" t="s">
        <v>73</v>
      </c>
      <c r="C121" s="2" t="s">
        <v>21</v>
      </c>
      <c r="D121" s="2"/>
      <c r="E121" s="2"/>
      <c r="F121" s="2"/>
      <c r="G121" s="4">
        <v>2014</v>
      </c>
      <c r="H121" s="2">
        <v>303674</v>
      </c>
      <c r="I121" s="2">
        <v>0</v>
      </c>
      <c r="J121" s="2" t="s">
        <v>157</v>
      </c>
      <c r="K121" s="2">
        <v>1000000</v>
      </c>
      <c r="L121" s="2" t="s">
        <v>139</v>
      </c>
      <c r="M121" s="3">
        <v>41934</v>
      </c>
      <c r="N121" s="2"/>
      <c r="O121" s="2" t="s">
        <v>53</v>
      </c>
      <c r="P121" s="2" t="s">
        <v>2</v>
      </c>
      <c r="Q121" s="2" t="s">
        <v>12</v>
      </c>
      <c r="R121" s="2" t="s">
        <v>138</v>
      </c>
      <c r="S121" s="2" t="s">
        <v>138</v>
      </c>
      <c r="T121" s="2" t="s">
        <v>73</v>
      </c>
      <c r="U121" s="2" t="s">
        <v>72</v>
      </c>
      <c r="V121" s="2" t="s">
        <v>71</v>
      </c>
      <c r="W121" s="2" t="s">
        <v>6</v>
      </c>
      <c r="X121" s="2" t="s">
        <v>2</v>
      </c>
      <c r="Y121" s="2" t="s">
        <v>5</v>
      </c>
      <c r="Z121" s="2" t="s">
        <v>4</v>
      </c>
      <c r="AA121" s="2">
        <v>219814</v>
      </c>
      <c r="AB121" s="2"/>
      <c r="AC121" s="2" t="s">
        <v>3</v>
      </c>
      <c r="AD121" s="3">
        <v>41939.659722222219</v>
      </c>
      <c r="AE121" s="3">
        <v>41939.659722222219</v>
      </c>
      <c r="AF121" s="4"/>
      <c r="AG121" s="2"/>
      <c r="AH121" s="2" t="s">
        <v>1</v>
      </c>
      <c r="AI121" s="2"/>
      <c r="AJ121" s="3"/>
      <c r="AK121" s="3"/>
      <c r="AL121" s="2"/>
      <c r="AM121" s="2"/>
      <c r="AN121" s="2"/>
    </row>
    <row r="122" spans="1:40" ht="57" hidden="1" customHeight="1">
      <c r="A122" s="2" t="s">
        <v>138</v>
      </c>
      <c r="B122" s="2" t="s">
        <v>154</v>
      </c>
      <c r="C122" s="2" t="s">
        <v>21</v>
      </c>
      <c r="D122" s="2"/>
      <c r="E122" s="2"/>
      <c r="F122" s="2"/>
      <c r="G122" s="4">
        <v>2014</v>
      </c>
      <c r="H122" s="2">
        <v>389980</v>
      </c>
      <c r="I122" s="2">
        <v>0</v>
      </c>
      <c r="J122" s="2" t="s">
        <v>156</v>
      </c>
      <c r="K122" s="2">
        <v>1302923</v>
      </c>
      <c r="L122" s="2" t="s">
        <v>139</v>
      </c>
      <c r="M122" s="3">
        <v>41975</v>
      </c>
      <c r="N122" s="2"/>
      <c r="O122" s="2" t="s">
        <v>66</v>
      </c>
      <c r="P122" s="2" t="s">
        <v>2</v>
      </c>
      <c r="Q122" s="2" t="s">
        <v>30</v>
      </c>
      <c r="R122" s="2" t="s">
        <v>138</v>
      </c>
      <c r="S122" s="2" t="s">
        <v>138</v>
      </c>
      <c r="T122" s="2" t="s">
        <v>154</v>
      </c>
      <c r="U122" s="2" t="s">
        <v>51</v>
      </c>
      <c r="V122" s="2" t="s">
        <v>153</v>
      </c>
      <c r="W122" s="2" t="s">
        <v>6</v>
      </c>
      <c r="X122" s="2" t="s">
        <v>2</v>
      </c>
      <c r="Y122" s="2" t="s">
        <v>5</v>
      </c>
      <c r="Z122" s="2" t="s">
        <v>4</v>
      </c>
      <c r="AA122" s="2">
        <v>222471</v>
      </c>
      <c r="AB122" s="2"/>
      <c r="AC122" s="2" t="s">
        <v>55</v>
      </c>
      <c r="AD122" s="3">
        <v>41985.621527777774</v>
      </c>
      <c r="AE122" s="3">
        <v>41985.454861111109</v>
      </c>
      <c r="AF122" s="4"/>
      <c r="AG122" s="2"/>
      <c r="AH122" s="2" t="s">
        <v>1</v>
      </c>
      <c r="AI122" s="2"/>
      <c r="AJ122" s="3"/>
      <c r="AK122" s="3"/>
      <c r="AL122" s="2"/>
      <c r="AM122" s="2"/>
      <c r="AN122" s="2"/>
    </row>
    <row r="123" spans="1:40" ht="57" hidden="1" customHeight="1">
      <c r="A123" s="2" t="s">
        <v>138</v>
      </c>
      <c r="B123" s="2" t="s">
        <v>154</v>
      </c>
      <c r="C123" s="2" t="s">
        <v>21</v>
      </c>
      <c r="D123" s="2"/>
      <c r="E123" s="2"/>
      <c r="F123" s="2"/>
      <c r="G123" s="4">
        <v>2014</v>
      </c>
      <c r="H123" s="2">
        <v>78076</v>
      </c>
      <c r="I123" s="2">
        <v>0</v>
      </c>
      <c r="J123" s="2" t="s">
        <v>155</v>
      </c>
      <c r="K123" s="2">
        <v>250000</v>
      </c>
      <c r="L123" s="2" t="s">
        <v>139</v>
      </c>
      <c r="M123" s="3">
        <v>41899</v>
      </c>
      <c r="N123" s="2"/>
      <c r="O123" s="2" t="s">
        <v>53</v>
      </c>
      <c r="P123" s="2" t="s">
        <v>2</v>
      </c>
      <c r="Q123" s="2" t="s">
        <v>30</v>
      </c>
      <c r="R123" s="2" t="s">
        <v>138</v>
      </c>
      <c r="S123" s="2" t="s">
        <v>138</v>
      </c>
      <c r="T123" s="2" t="s">
        <v>154</v>
      </c>
      <c r="U123" s="2" t="s">
        <v>51</v>
      </c>
      <c r="V123" s="2" t="s">
        <v>153</v>
      </c>
      <c r="W123" s="2" t="s">
        <v>6</v>
      </c>
      <c r="X123" s="2" t="s">
        <v>2</v>
      </c>
      <c r="Y123" s="2" t="s">
        <v>5</v>
      </c>
      <c r="Z123" s="2" t="s">
        <v>4</v>
      </c>
      <c r="AA123" s="2">
        <v>219817</v>
      </c>
      <c r="AB123" s="2"/>
      <c r="AC123" s="2" t="s">
        <v>27</v>
      </c>
      <c r="AD123" s="3">
        <v>41985.62222222222</v>
      </c>
      <c r="AE123" s="3">
        <v>41939.662499999999</v>
      </c>
      <c r="AF123" s="4"/>
      <c r="AG123" s="2"/>
      <c r="AH123" s="2" t="s">
        <v>1</v>
      </c>
      <c r="AI123" s="2"/>
      <c r="AJ123" s="3"/>
      <c r="AK123" s="3"/>
      <c r="AL123" s="2"/>
      <c r="AM123" s="2"/>
      <c r="AN123" s="2"/>
    </row>
    <row r="124" spans="1:40" ht="68.25" hidden="1" customHeight="1">
      <c r="A124" s="2" t="s">
        <v>138</v>
      </c>
      <c r="B124" s="2" t="s">
        <v>119</v>
      </c>
      <c r="C124" s="2" t="s">
        <v>21</v>
      </c>
      <c r="D124" s="2" t="s">
        <v>20</v>
      </c>
      <c r="E124" s="2" t="s">
        <v>123</v>
      </c>
      <c r="F124" s="2" t="s">
        <v>122</v>
      </c>
      <c r="G124" s="4">
        <v>2014</v>
      </c>
      <c r="H124" s="2">
        <v>96649</v>
      </c>
      <c r="I124" s="2">
        <v>0</v>
      </c>
      <c r="J124" s="2" t="s">
        <v>152</v>
      </c>
      <c r="K124" s="2">
        <v>300000</v>
      </c>
      <c r="L124" s="2" t="s">
        <v>139</v>
      </c>
      <c r="M124" s="3">
        <v>41854</v>
      </c>
      <c r="N124" s="2" t="s">
        <v>120</v>
      </c>
      <c r="O124" s="2" t="s">
        <v>53</v>
      </c>
      <c r="P124" s="2" t="s">
        <v>2</v>
      </c>
      <c r="Q124" s="2" t="s">
        <v>12</v>
      </c>
      <c r="R124" s="2" t="s">
        <v>138</v>
      </c>
      <c r="S124" s="2" t="s">
        <v>138</v>
      </c>
      <c r="T124" s="2" t="s">
        <v>119</v>
      </c>
      <c r="U124" s="2" t="s">
        <v>8</v>
      </c>
      <c r="V124" s="2" t="s">
        <v>118</v>
      </c>
      <c r="W124" s="2" t="s">
        <v>6</v>
      </c>
      <c r="X124" s="2" t="s">
        <v>2</v>
      </c>
      <c r="Y124" s="2" t="s">
        <v>5</v>
      </c>
      <c r="Z124" s="2" t="s">
        <v>4</v>
      </c>
      <c r="AA124" s="2">
        <v>218150</v>
      </c>
      <c r="AB124" s="2"/>
      <c r="AC124" s="2" t="s">
        <v>3</v>
      </c>
      <c r="AD124" s="3">
        <v>42024.675694444442</v>
      </c>
      <c r="AE124" s="3">
        <v>41901.459027777775</v>
      </c>
      <c r="AF124" s="4">
        <v>2014</v>
      </c>
      <c r="AG124" s="2" t="s">
        <v>2</v>
      </c>
      <c r="AH124" s="2" t="s">
        <v>1</v>
      </c>
      <c r="AI124" s="2">
        <v>2980700</v>
      </c>
      <c r="AJ124" s="3">
        <v>41866</v>
      </c>
      <c r="AK124" s="3">
        <v>42004</v>
      </c>
      <c r="AL124" s="2"/>
      <c r="AM124" s="2" t="s">
        <v>0</v>
      </c>
      <c r="AN124" s="2"/>
    </row>
    <row r="125" spans="1:40" ht="68.25" hidden="1" customHeight="1">
      <c r="A125" s="2" t="s">
        <v>138</v>
      </c>
      <c r="B125" s="2" t="s">
        <v>37</v>
      </c>
      <c r="C125" s="2" t="s">
        <v>21</v>
      </c>
      <c r="D125" s="2" t="s">
        <v>20</v>
      </c>
      <c r="E125" s="2" t="s">
        <v>42</v>
      </c>
      <c r="F125" s="2" t="s">
        <v>41</v>
      </c>
      <c r="G125" s="4">
        <v>2014</v>
      </c>
      <c r="H125" s="2">
        <v>258123</v>
      </c>
      <c r="I125" s="2">
        <v>0</v>
      </c>
      <c r="J125" s="2" t="s">
        <v>151</v>
      </c>
      <c r="K125" s="2">
        <v>850000</v>
      </c>
      <c r="L125" s="2" t="s">
        <v>139</v>
      </c>
      <c r="M125" s="3">
        <v>41934</v>
      </c>
      <c r="N125" s="2" t="s">
        <v>39</v>
      </c>
      <c r="O125" s="2" t="s">
        <v>38</v>
      </c>
      <c r="P125" s="2" t="s">
        <v>2</v>
      </c>
      <c r="Q125" s="2" t="s">
        <v>12</v>
      </c>
      <c r="R125" s="2" t="s">
        <v>138</v>
      </c>
      <c r="S125" s="2" t="s">
        <v>138</v>
      </c>
      <c r="T125" s="2" t="s">
        <v>37</v>
      </c>
      <c r="U125" s="2" t="s">
        <v>8</v>
      </c>
      <c r="V125" s="2" t="s">
        <v>36</v>
      </c>
      <c r="W125" s="2" t="s">
        <v>6</v>
      </c>
      <c r="X125" s="2" t="s">
        <v>2</v>
      </c>
      <c r="Y125" s="2" t="s">
        <v>5</v>
      </c>
      <c r="Z125" s="2" t="s">
        <v>4</v>
      </c>
      <c r="AA125" s="2">
        <v>219816</v>
      </c>
      <c r="AB125" s="2"/>
      <c r="AC125" s="2" t="s">
        <v>3</v>
      </c>
      <c r="AD125" s="3">
        <v>42024.677083333328</v>
      </c>
      <c r="AE125" s="3">
        <v>41939.661111111112</v>
      </c>
      <c r="AF125" s="4">
        <v>2014</v>
      </c>
      <c r="AG125" s="2" t="s">
        <v>2</v>
      </c>
      <c r="AH125" s="2" t="s">
        <v>1</v>
      </c>
      <c r="AI125" s="2">
        <v>11334510</v>
      </c>
      <c r="AJ125" s="3">
        <v>41866</v>
      </c>
      <c r="AK125" s="3">
        <v>42004</v>
      </c>
      <c r="AL125" s="2"/>
      <c r="AM125" s="2" t="s">
        <v>0</v>
      </c>
      <c r="AN125" s="2"/>
    </row>
    <row r="126" spans="1:40" ht="57" hidden="1" customHeight="1">
      <c r="A126" s="2" t="s">
        <v>138</v>
      </c>
      <c r="B126" s="2" t="s">
        <v>149</v>
      </c>
      <c r="C126" s="2" t="s">
        <v>21</v>
      </c>
      <c r="D126" s="2"/>
      <c r="E126" s="2"/>
      <c r="F126" s="2"/>
      <c r="G126" s="4">
        <v>2014</v>
      </c>
      <c r="H126" s="2">
        <v>897129</v>
      </c>
      <c r="I126" s="2">
        <v>0</v>
      </c>
      <c r="J126" s="2" t="s">
        <v>150</v>
      </c>
      <c r="K126" s="2">
        <v>3000000</v>
      </c>
      <c r="L126" s="2" t="s">
        <v>139</v>
      </c>
      <c r="M126" s="3">
        <v>41971</v>
      </c>
      <c r="N126" s="2"/>
      <c r="O126" s="2" t="s">
        <v>53</v>
      </c>
      <c r="P126" s="2" t="s">
        <v>2</v>
      </c>
      <c r="Q126" s="2" t="s">
        <v>12</v>
      </c>
      <c r="R126" s="2" t="s">
        <v>138</v>
      </c>
      <c r="S126" s="2" t="s">
        <v>138</v>
      </c>
      <c r="T126" s="2" t="s">
        <v>149</v>
      </c>
      <c r="U126" s="2" t="s">
        <v>23</v>
      </c>
      <c r="V126" s="2" t="s">
        <v>148</v>
      </c>
      <c r="W126" s="2" t="s">
        <v>6</v>
      </c>
      <c r="X126" s="2" t="s">
        <v>2</v>
      </c>
      <c r="Y126" s="2" t="s">
        <v>5</v>
      </c>
      <c r="Z126" s="2" t="s">
        <v>147</v>
      </c>
      <c r="AA126" s="2">
        <v>224101</v>
      </c>
      <c r="AB126" s="2"/>
      <c r="AC126" s="2" t="s">
        <v>3</v>
      </c>
      <c r="AD126" s="3">
        <v>42031.749305555553</v>
      </c>
      <c r="AE126" s="3">
        <v>42031.749305555553</v>
      </c>
      <c r="AF126" s="4"/>
      <c r="AG126" s="2"/>
      <c r="AH126" s="2" t="s">
        <v>1</v>
      </c>
      <c r="AI126" s="2"/>
      <c r="AJ126" s="3"/>
      <c r="AK126" s="3"/>
      <c r="AL126" s="2"/>
      <c r="AM126" s="2"/>
      <c r="AN126" s="2"/>
    </row>
    <row r="127" spans="1:40" ht="57" hidden="1" customHeight="1">
      <c r="A127" s="2" t="s">
        <v>138</v>
      </c>
      <c r="B127" s="2" t="s">
        <v>24</v>
      </c>
      <c r="C127" s="2" t="s">
        <v>114</v>
      </c>
      <c r="D127" s="2"/>
      <c r="E127" s="2"/>
      <c r="F127" s="2"/>
      <c r="G127" s="4">
        <v>2011</v>
      </c>
      <c r="H127" s="2">
        <v>129665</v>
      </c>
      <c r="I127" s="2">
        <v>0</v>
      </c>
      <c r="J127" s="2" t="s">
        <v>146</v>
      </c>
      <c r="K127" s="2">
        <v>95174</v>
      </c>
      <c r="L127" s="2" t="s">
        <v>141</v>
      </c>
      <c r="M127" s="3">
        <v>40586</v>
      </c>
      <c r="N127" s="2"/>
      <c r="O127" s="2" t="s">
        <v>25</v>
      </c>
      <c r="P127" s="2" t="s">
        <v>2</v>
      </c>
      <c r="Q127" s="2" t="s">
        <v>30</v>
      </c>
      <c r="R127" s="2" t="s">
        <v>138</v>
      </c>
      <c r="S127" s="2" t="s">
        <v>138</v>
      </c>
      <c r="T127" s="2" t="s">
        <v>24</v>
      </c>
      <c r="U127" s="2" t="s">
        <v>23</v>
      </c>
      <c r="V127" s="2" t="s">
        <v>22</v>
      </c>
      <c r="W127" s="2" t="s">
        <v>44</v>
      </c>
      <c r="X127" s="2" t="s">
        <v>2</v>
      </c>
      <c r="Y127" s="2" t="s">
        <v>105</v>
      </c>
      <c r="Z127" s="2" t="s">
        <v>4</v>
      </c>
      <c r="AA127" s="2">
        <v>186034</v>
      </c>
      <c r="AB127" s="2"/>
      <c r="AC127" s="2" t="s">
        <v>3</v>
      </c>
      <c r="AD127" s="3">
        <v>41317.642361111109</v>
      </c>
      <c r="AE127" s="3">
        <v>41145.738888888889</v>
      </c>
      <c r="AF127" s="4"/>
      <c r="AG127" s="2"/>
      <c r="AH127" s="2" t="s">
        <v>1</v>
      </c>
      <c r="AI127" s="2"/>
      <c r="AJ127" s="3"/>
      <c r="AK127" s="3"/>
      <c r="AL127" s="2"/>
      <c r="AM127" s="2"/>
      <c r="AN127" s="2"/>
    </row>
    <row r="128" spans="1:40" ht="57" hidden="1" customHeight="1">
      <c r="A128" s="2" t="s">
        <v>138</v>
      </c>
      <c r="B128" s="2" t="s">
        <v>24</v>
      </c>
      <c r="C128" s="2" t="s">
        <v>114</v>
      </c>
      <c r="D128" s="2"/>
      <c r="E128" s="2"/>
      <c r="F128" s="2"/>
      <c r="G128" s="4">
        <v>2011</v>
      </c>
      <c r="H128" s="2">
        <v>31401</v>
      </c>
      <c r="I128" s="2">
        <v>0</v>
      </c>
      <c r="J128" s="2" t="s">
        <v>145</v>
      </c>
      <c r="K128" s="2">
        <v>23048</v>
      </c>
      <c r="L128" s="2" t="s">
        <v>141</v>
      </c>
      <c r="M128" s="3">
        <v>40586</v>
      </c>
      <c r="N128" s="2"/>
      <c r="O128" s="2" t="s">
        <v>25</v>
      </c>
      <c r="P128" s="2" t="s">
        <v>2</v>
      </c>
      <c r="Q128" s="2" t="s">
        <v>12</v>
      </c>
      <c r="R128" s="2" t="s">
        <v>138</v>
      </c>
      <c r="S128" s="2" t="s">
        <v>138</v>
      </c>
      <c r="T128" s="2" t="s">
        <v>24</v>
      </c>
      <c r="U128" s="2" t="s">
        <v>23</v>
      </c>
      <c r="V128" s="2" t="s">
        <v>22</v>
      </c>
      <c r="W128" s="2" t="s">
        <v>44</v>
      </c>
      <c r="X128" s="2" t="s">
        <v>2</v>
      </c>
      <c r="Y128" s="2" t="s">
        <v>105</v>
      </c>
      <c r="Z128" s="2" t="s">
        <v>4</v>
      </c>
      <c r="AA128" s="2">
        <v>186036</v>
      </c>
      <c r="AB128" s="2"/>
      <c r="AC128" s="2" t="s">
        <v>3</v>
      </c>
      <c r="AD128" s="3">
        <v>41317.638194444444</v>
      </c>
      <c r="AE128" s="3">
        <v>41145.740972222222</v>
      </c>
      <c r="AF128" s="4"/>
      <c r="AG128" s="2"/>
      <c r="AH128" s="2" t="s">
        <v>1</v>
      </c>
      <c r="AI128" s="2"/>
      <c r="AJ128" s="3"/>
      <c r="AK128" s="3"/>
      <c r="AL128" s="2"/>
      <c r="AM128" s="2"/>
      <c r="AN128" s="2"/>
    </row>
    <row r="129" spans="1:40" ht="57" hidden="1" customHeight="1">
      <c r="A129" s="2" t="s">
        <v>138</v>
      </c>
      <c r="B129" s="2" t="s">
        <v>24</v>
      </c>
      <c r="C129" s="2" t="s">
        <v>114</v>
      </c>
      <c r="D129" s="2"/>
      <c r="E129" s="2"/>
      <c r="F129" s="2"/>
      <c r="G129" s="4">
        <v>2011</v>
      </c>
      <c r="H129" s="2">
        <v>128930</v>
      </c>
      <c r="I129" s="2">
        <v>0</v>
      </c>
      <c r="J129" s="2" t="s">
        <v>144</v>
      </c>
      <c r="K129" s="2">
        <v>93861</v>
      </c>
      <c r="L129" s="2" t="s">
        <v>141</v>
      </c>
      <c r="M129" s="3">
        <v>40622</v>
      </c>
      <c r="N129" s="2"/>
      <c r="O129" s="2" t="s">
        <v>25</v>
      </c>
      <c r="P129" s="2" t="s">
        <v>2</v>
      </c>
      <c r="Q129" s="2" t="s">
        <v>12</v>
      </c>
      <c r="R129" s="2" t="s">
        <v>138</v>
      </c>
      <c r="S129" s="2" t="s">
        <v>138</v>
      </c>
      <c r="T129" s="2" t="s">
        <v>24</v>
      </c>
      <c r="U129" s="2" t="s">
        <v>23</v>
      </c>
      <c r="V129" s="2" t="s">
        <v>22</v>
      </c>
      <c r="W129" s="2" t="s">
        <v>44</v>
      </c>
      <c r="X129" s="2" t="s">
        <v>2</v>
      </c>
      <c r="Y129" s="2" t="s">
        <v>105</v>
      </c>
      <c r="Z129" s="2" t="s">
        <v>4</v>
      </c>
      <c r="AA129" s="2">
        <v>177745</v>
      </c>
      <c r="AB129" s="2"/>
      <c r="AC129" s="2" t="s">
        <v>3</v>
      </c>
      <c r="AD129" s="3">
        <v>41317.641666666663</v>
      </c>
      <c r="AE129" s="3">
        <v>40947.399305555555</v>
      </c>
      <c r="AF129" s="4"/>
      <c r="AG129" s="2"/>
      <c r="AH129" s="2" t="s">
        <v>1</v>
      </c>
      <c r="AI129" s="2"/>
      <c r="AJ129" s="3"/>
      <c r="AK129" s="3"/>
      <c r="AL129" s="2"/>
      <c r="AM129" s="2"/>
      <c r="AN129" s="2"/>
    </row>
    <row r="130" spans="1:40" ht="57" hidden="1" customHeight="1">
      <c r="A130" s="2" t="s">
        <v>138</v>
      </c>
      <c r="B130" s="2" t="s">
        <v>24</v>
      </c>
      <c r="C130" s="2" t="s">
        <v>114</v>
      </c>
      <c r="D130" s="2"/>
      <c r="E130" s="2"/>
      <c r="F130" s="2"/>
      <c r="G130" s="4">
        <v>2011</v>
      </c>
      <c r="H130" s="2">
        <v>66950</v>
      </c>
      <c r="I130" s="2">
        <v>0</v>
      </c>
      <c r="J130" s="2" t="s">
        <v>143</v>
      </c>
      <c r="K130" s="2">
        <v>49141</v>
      </c>
      <c r="L130" s="2" t="s">
        <v>141</v>
      </c>
      <c r="M130" s="3">
        <v>40586</v>
      </c>
      <c r="N130" s="2"/>
      <c r="O130" s="2" t="s">
        <v>25</v>
      </c>
      <c r="P130" s="2" t="s">
        <v>2</v>
      </c>
      <c r="Q130" s="2" t="s">
        <v>12</v>
      </c>
      <c r="R130" s="2" t="s">
        <v>138</v>
      </c>
      <c r="S130" s="2" t="s">
        <v>138</v>
      </c>
      <c r="T130" s="2" t="s">
        <v>24</v>
      </c>
      <c r="U130" s="2" t="s">
        <v>23</v>
      </c>
      <c r="V130" s="2" t="s">
        <v>22</v>
      </c>
      <c r="W130" s="2" t="s">
        <v>44</v>
      </c>
      <c r="X130" s="2" t="s">
        <v>2</v>
      </c>
      <c r="Y130" s="2" t="s">
        <v>105</v>
      </c>
      <c r="Z130" s="2" t="s">
        <v>4</v>
      </c>
      <c r="AA130" s="2">
        <v>186033</v>
      </c>
      <c r="AB130" s="2"/>
      <c r="AC130" s="2" t="s">
        <v>3</v>
      </c>
      <c r="AD130" s="3">
        <v>41317.640277777777</v>
      </c>
      <c r="AE130" s="3">
        <v>41145.737499999996</v>
      </c>
      <c r="AF130" s="4"/>
      <c r="AG130" s="2"/>
      <c r="AH130" s="2" t="s">
        <v>1</v>
      </c>
      <c r="AI130" s="2"/>
      <c r="AJ130" s="3"/>
      <c r="AK130" s="3"/>
      <c r="AL130" s="2"/>
      <c r="AM130" s="2"/>
      <c r="AN130" s="2"/>
    </row>
    <row r="131" spans="1:40" ht="57" hidden="1" customHeight="1">
      <c r="A131" s="2" t="s">
        <v>138</v>
      </c>
      <c r="B131" s="2" t="s">
        <v>24</v>
      </c>
      <c r="C131" s="2" t="s">
        <v>114</v>
      </c>
      <c r="D131" s="2"/>
      <c r="E131" s="2"/>
      <c r="F131" s="2"/>
      <c r="G131" s="4">
        <v>2011</v>
      </c>
      <c r="H131" s="2">
        <v>47298</v>
      </c>
      <c r="I131" s="2">
        <v>0</v>
      </c>
      <c r="J131" s="2" t="s">
        <v>142</v>
      </c>
      <c r="K131" s="2">
        <v>34717</v>
      </c>
      <c r="L131" s="2" t="s">
        <v>141</v>
      </c>
      <c r="M131" s="3">
        <v>40586</v>
      </c>
      <c r="N131" s="2"/>
      <c r="O131" s="2" t="s">
        <v>25</v>
      </c>
      <c r="P131" s="2" t="s">
        <v>2</v>
      </c>
      <c r="Q131" s="2" t="s">
        <v>12</v>
      </c>
      <c r="R131" s="2" t="s">
        <v>138</v>
      </c>
      <c r="S131" s="2" t="s">
        <v>138</v>
      </c>
      <c r="T131" s="2" t="s">
        <v>24</v>
      </c>
      <c r="U131" s="2" t="s">
        <v>23</v>
      </c>
      <c r="V131" s="2" t="s">
        <v>22</v>
      </c>
      <c r="W131" s="2" t="s">
        <v>44</v>
      </c>
      <c r="X131" s="2" t="s">
        <v>2</v>
      </c>
      <c r="Y131" s="2" t="s">
        <v>105</v>
      </c>
      <c r="Z131" s="2" t="s">
        <v>4</v>
      </c>
      <c r="AA131" s="2">
        <v>186035</v>
      </c>
      <c r="AB131" s="2"/>
      <c r="AC131" s="2" t="s">
        <v>3</v>
      </c>
      <c r="AD131" s="3">
        <v>41317.63958333333</v>
      </c>
      <c r="AE131" s="3">
        <v>41145.740277777775</v>
      </c>
      <c r="AF131" s="4"/>
      <c r="AG131" s="2"/>
      <c r="AH131" s="2" t="s">
        <v>1</v>
      </c>
      <c r="AI131" s="2"/>
      <c r="AJ131" s="3"/>
      <c r="AK131" s="3"/>
      <c r="AL131" s="2"/>
      <c r="AM131" s="2"/>
      <c r="AN131" s="2"/>
    </row>
    <row r="132" spans="1:40" ht="57" hidden="1" customHeight="1">
      <c r="A132" s="2" t="s">
        <v>138</v>
      </c>
      <c r="B132" s="2" t="s">
        <v>24</v>
      </c>
      <c r="C132" s="2" t="s">
        <v>21</v>
      </c>
      <c r="D132" s="2"/>
      <c r="E132" s="2"/>
      <c r="F132" s="2"/>
      <c r="G132" s="4">
        <v>2014</v>
      </c>
      <c r="H132" s="2">
        <v>218613</v>
      </c>
      <c r="I132" s="2">
        <v>0</v>
      </c>
      <c r="J132" s="2" t="s">
        <v>140</v>
      </c>
      <c r="K132" s="2">
        <v>700000</v>
      </c>
      <c r="L132" s="2" t="s">
        <v>139</v>
      </c>
      <c r="M132" s="3">
        <v>41899</v>
      </c>
      <c r="N132" s="2"/>
      <c r="O132" s="2" t="s">
        <v>53</v>
      </c>
      <c r="P132" s="2" t="s">
        <v>2</v>
      </c>
      <c r="Q132" s="2" t="s">
        <v>12</v>
      </c>
      <c r="R132" s="2" t="s">
        <v>138</v>
      </c>
      <c r="S132" s="2" t="s">
        <v>138</v>
      </c>
      <c r="T132" s="2" t="s">
        <v>24</v>
      </c>
      <c r="U132" s="2" t="s">
        <v>23</v>
      </c>
      <c r="V132" s="2" t="s">
        <v>22</v>
      </c>
      <c r="W132" s="2" t="s">
        <v>6</v>
      </c>
      <c r="X132" s="2" t="s">
        <v>2</v>
      </c>
      <c r="Y132" s="2" t="s">
        <v>5</v>
      </c>
      <c r="Z132" s="2" t="s">
        <v>4</v>
      </c>
      <c r="AA132" s="2">
        <v>218148</v>
      </c>
      <c r="AB132" s="2"/>
      <c r="AC132" s="2" t="s">
        <v>3</v>
      </c>
      <c r="AD132" s="3">
        <v>41901.456944444442</v>
      </c>
      <c r="AE132" s="3">
        <v>41901.456944444442</v>
      </c>
      <c r="AF132" s="4"/>
      <c r="AG132" s="2"/>
      <c r="AH132" s="2" t="s">
        <v>1</v>
      </c>
      <c r="AI132" s="2"/>
      <c r="AJ132" s="3"/>
      <c r="AK132" s="3"/>
      <c r="AL132" s="2"/>
      <c r="AM132" s="2"/>
      <c r="AN132" s="2"/>
    </row>
    <row r="133" spans="1:40" ht="159" hidden="1" customHeight="1">
      <c r="A133" s="2" t="s">
        <v>136</v>
      </c>
      <c r="B133" s="2" t="s">
        <v>37</v>
      </c>
      <c r="C133" s="2" t="s">
        <v>49</v>
      </c>
      <c r="D133" s="2" t="s">
        <v>49</v>
      </c>
      <c r="E133" s="2" t="s">
        <v>48</v>
      </c>
      <c r="F133" s="2" t="s">
        <v>47</v>
      </c>
      <c r="G133" s="4">
        <v>2015</v>
      </c>
      <c r="H133" s="2">
        <v>276</v>
      </c>
      <c r="I133" s="2">
        <v>0</v>
      </c>
      <c r="J133" s="2" t="s">
        <v>47</v>
      </c>
      <c r="K133" s="2" t="s">
        <v>16</v>
      </c>
      <c r="L133" s="2" t="s">
        <v>15</v>
      </c>
      <c r="M133" s="3">
        <v>42062</v>
      </c>
      <c r="N133" s="2" t="s">
        <v>39</v>
      </c>
      <c r="O133" s="2" t="s">
        <v>38</v>
      </c>
      <c r="P133" s="2" t="s">
        <v>2</v>
      </c>
      <c r="Q133" s="2" t="s">
        <v>30</v>
      </c>
      <c r="R133" s="2" t="s">
        <v>136</v>
      </c>
      <c r="S133" s="2" t="s">
        <v>136</v>
      </c>
      <c r="T133" s="2" t="s">
        <v>37</v>
      </c>
      <c r="U133" s="2" t="s">
        <v>8</v>
      </c>
      <c r="V133" s="2" t="s">
        <v>36</v>
      </c>
      <c r="W133" s="2" t="s">
        <v>44</v>
      </c>
      <c r="X133" s="2" t="s">
        <v>2</v>
      </c>
      <c r="Y133" s="2" t="s">
        <v>5</v>
      </c>
      <c r="Z133" s="2" t="s">
        <v>4</v>
      </c>
      <c r="AA133" s="2">
        <v>225575</v>
      </c>
      <c r="AB133" s="2"/>
      <c r="AC133" s="2" t="s">
        <v>55</v>
      </c>
      <c r="AD133" s="3">
        <v>42065.754166666666</v>
      </c>
      <c r="AE133" s="3">
        <v>42065.754166666666</v>
      </c>
      <c r="AF133" s="4">
        <v>2015</v>
      </c>
      <c r="AG133" s="2" t="s">
        <v>2</v>
      </c>
      <c r="AH133" s="2" t="s">
        <v>1</v>
      </c>
      <c r="AI133" s="2">
        <v>0</v>
      </c>
      <c r="AJ133" s="3">
        <v>42005</v>
      </c>
      <c r="AK133" s="3">
        <v>42004</v>
      </c>
      <c r="AL133" s="2" t="s">
        <v>0</v>
      </c>
      <c r="AM133" s="2" t="s">
        <v>0</v>
      </c>
      <c r="AN133" s="2"/>
    </row>
    <row r="134" spans="1:40" ht="68.25" hidden="1" customHeight="1">
      <c r="A134" s="2" t="s">
        <v>136</v>
      </c>
      <c r="B134" s="2" t="s">
        <v>37</v>
      </c>
      <c r="C134" s="2" t="s">
        <v>21</v>
      </c>
      <c r="D134" s="2" t="s">
        <v>20</v>
      </c>
      <c r="E134" s="2" t="s">
        <v>42</v>
      </c>
      <c r="F134" s="2" t="s">
        <v>41</v>
      </c>
      <c r="G134" s="4">
        <v>2014</v>
      </c>
      <c r="H134" s="2">
        <v>1000</v>
      </c>
      <c r="I134" s="2">
        <v>0</v>
      </c>
      <c r="J134" s="2" t="s">
        <v>137</v>
      </c>
      <c r="K134" s="2" t="s">
        <v>16</v>
      </c>
      <c r="L134" s="2" t="s">
        <v>15</v>
      </c>
      <c r="M134" s="3">
        <v>41912</v>
      </c>
      <c r="N134" s="2" t="s">
        <v>39</v>
      </c>
      <c r="O134" s="2" t="s">
        <v>38</v>
      </c>
      <c r="P134" s="2" t="s">
        <v>2</v>
      </c>
      <c r="Q134" s="2" t="s">
        <v>30</v>
      </c>
      <c r="R134" s="2" t="s">
        <v>136</v>
      </c>
      <c r="S134" s="2" t="s">
        <v>136</v>
      </c>
      <c r="T134" s="2" t="s">
        <v>37</v>
      </c>
      <c r="U134" s="2" t="s">
        <v>8</v>
      </c>
      <c r="V134" s="2" t="s">
        <v>36</v>
      </c>
      <c r="W134" s="2" t="s">
        <v>6</v>
      </c>
      <c r="X134" s="2" t="s">
        <v>2</v>
      </c>
      <c r="Y134" s="2" t="s">
        <v>5</v>
      </c>
      <c r="Z134" s="2" t="s">
        <v>4</v>
      </c>
      <c r="AA134" s="2">
        <v>219288</v>
      </c>
      <c r="AB134" s="2"/>
      <c r="AC134" s="2" t="s">
        <v>55</v>
      </c>
      <c r="AD134" s="3">
        <v>41984.711805555555</v>
      </c>
      <c r="AE134" s="3">
        <v>41926.636111111111</v>
      </c>
      <c r="AF134" s="4">
        <v>2014</v>
      </c>
      <c r="AG134" s="2" t="s">
        <v>2</v>
      </c>
      <c r="AH134" s="2" t="s">
        <v>1</v>
      </c>
      <c r="AI134" s="2">
        <v>11334510</v>
      </c>
      <c r="AJ134" s="3">
        <v>41866</v>
      </c>
      <c r="AK134" s="3">
        <v>42004</v>
      </c>
      <c r="AL134" s="2"/>
      <c r="AM134" s="2" t="s">
        <v>0</v>
      </c>
      <c r="AN134" s="2"/>
    </row>
    <row r="135" spans="1:40" ht="68.25" hidden="1" customHeight="1">
      <c r="A135" s="2" t="s">
        <v>136</v>
      </c>
      <c r="B135" s="2" t="s">
        <v>37</v>
      </c>
      <c r="C135" s="2" t="s">
        <v>21</v>
      </c>
      <c r="D135" s="2" t="s">
        <v>20</v>
      </c>
      <c r="E135" s="2" t="s">
        <v>42</v>
      </c>
      <c r="F135" s="2" t="s">
        <v>41</v>
      </c>
      <c r="G135" s="4">
        <v>2014</v>
      </c>
      <c r="H135" s="2">
        <v>329381</v>
      </c>
      <c r="I135" s="2">
        <v>0</v>
      </c>
      <c r="J135" s="2" t="s">
        <v>137</v>
      </c>
      <c r="K135" s="2" t="s">
        <v>16</v>
      </c>
      <c r="L135" s="2" t="s">
        <v>15</v>
      </c>
      <c r="M135" s="3">
        <v>41933</v>
      </c>
      <c r="N135" s="2" t="s">
        <v>39</v>
      </c>
      <c r="O135" s="2" t="s">
        <v>38</v>
      </c>
      <c r="P135" s="2" t="s">
        <v>2</v>
      </c>
      <c r="Q135" s="2" t="s">
        <v>30</v>
      </c>
      <c r="R135" s="2" t="s">
        <v>136</v>
      </c>
      <c r="S135" s="2" t="s">
        <v>136</v>
      </c>
      <c r="T135" s="2" t="s">
        <v>37</v>
      </c>
      <c r="U135" s="2" t="s">
        <v>8</v>
      </c>
      <c r="V135" s="2" t="s">
        <v>36</v>
      </c>
      <c r="W135" s="2" t="s">
        <v>6</v>
      </c>
      <c r="X135" s="2" t="s">
        <v>2</v>
      </c>
      <c r="Y135" s="2" t="s">
        <v>5</v>
      </c>
      <c r="Z135" s="2" t="s">
        <v>4</v>
      </c>
      <c r="AA135" s="2">
        <v>219775</v>
      </c>
      <c r="AB135" s="2"/>
      <c r="AC135" s="2" t="s">
        <v>55</v>
      </c>
      <c r="AD135" s="3">
        <v>41984.711805555555</v>
      </c>
      <c r="AE135" s="3">
        <v>41939.486805555556</v>
      </c>
      <c r="AF135" s="4">
        <v>2014</v>
      </c>
      <c r="AG135" s="2" t="s">
        <v>2</v>
      </c>
      <c r="AH135" s="2" t="s">
        <v>1</v>
      </c>
      <c r="AI135" s="2">
        <v>11334510</v>
      </c>
      <c r="AJ135" s="3">
        <v>41866</v>
      </c>
      <c r="AK135" s="3">
        <v>42004</v>
      </c>
      <c r="AL135" s="2"/>
      <c r="AM135" s="2" t="s">
        <v>0</v>
      </c>
      <c r="AN135" s="2"/>
    </row>
    <row r="136" spans="1:40" ht="45.75" hidden="1" customHeight="1">
      <c r="A136" s="2" t="s">
        <v>134</v>
      </c>
      <c r="B136" s="2" t="s">
        <v>9</v>
      </c>
      <c r="C136" s="2" t="s">
        <v>21</v>
      </c>
      <c r="D136" s="2"/>
      <c r="E136" s="2"/>
      <c r="F136" s="2"/>
      <c r="G136" s="4">
        <v>2014</v>
      </c>
      <c r="H136" s="2">
        <v>5000000</v>
      </c>
      <c r="I136" s="2">
        <v>0</v>
      </c>
      <c r="J136" s="2" t="s">
        <v>135</v>
      </c>
      <c r="K136" s="2" t="s">
        <v>16</v>
      </c>
      <c r="L136" s="2" t="s">
        <v>15</v>
      </c>
      <c r="M136" s="3">
        <v>42004</v>
      </c>
      <c r="N136" s="2"/>
      <c r="O136" s="2" t="s">
        <v>13</v>
      </c>
      <c r="P136" s="2" t="s">
        <v>2</v>
      </c>
      <c r="Q136" s="2" t="s">
        <v>30</v>
      </c>
      <c r="R136" s="2" t="s">
        <v>134</v>
      </c>
      <c r="S136" s="2" t="s">
        <v>134</v>
      </c>
      <c r="T136" s="2" t="s">
        <v>9</v>
      </c>
      <c r="U136" s="2" t="s">
        <v>8</v>
      </c>
      <c r="V136" s="2" t="s">
        <v>7</v>
      </c>
      <c r="W136" s="2" t="s">
        <v>6</v>
      </c>
      <c r="X136" s="2" t="s">
        <v>2</v>
      </c>
      <c r="Y136" s="2" t="s">
        <v>5</v>
      </c>
      <c r="Z136" s="2" t="s">
        <v>4</v>
      </c>
      <c r="AA136" s="2">
        <v>223743</v>
      </c>
      <c r="AB136" s="2"/>
      <c r="AC136" s="2" t="s">
        <v>27</v>
      </c>
      <c r="AD136" s="3">
        <v>42024.768749999996</v>
      </c>
      <c r="AE136" s="3">
        <v>42024.468055555553</v>
      </c>
      <c r="AF136" s="4"/>
      <c r="AG136" s="2"/>
      <c r="AH136" s="2" t="s">
        <v>1</v>
      </c>
      <c r="AI136" s="2"/>
      <c r="AJ136" s="3"/>
      <c r="AK136" s="3"/>
      <c r="AL136" s="2"/>
      <c r="AM136" s="2"/>
      <c r="AN136" s="2"/>
    </row>
    <row r="137" spans="1:40" ht="45.75" hidden="1" customHeight="1">
      <c r="A137" s="2" t="s">
        <v>115</v>
      </c>
      <c r="B137" s="2" t="s">
        <v>132</v>
      </c>
      <c r="C137" s="2" t="s">
        <v>21</v>
      </c>
      <c r="D137" s="2"/>
      <c r="E137" s="2"/>
      <c r="F137" s="2"/>
      <c r="G137" s="4">
        <v>2014</v>
      </c>
      <c r="H137" s="2">
        <v>951345</v>
      </c>
      <c r="I137" s="2">
        <v>0</v>
      </c>
      <c r="J137" s="2" t="s">
        <v>133</v>
      </c>
      <c r="K137" s="2">
        <v>7000000</v>
      </c>
      <c r="L137" s="2" t="s">
        <v>116</v>
      </c>
      <c r="M137" s="3">
        <v>41968</v>
      </c>
      <c r="N137" s="2"/>
      <c r="O137" s="2" t="s">
        <v>38</v>
      </c>
      <c r="P137" s="2" t="s">
        <v>2</v>
      </c>
      <c r="Q137" s="2" t="s">
        <v>12</v>
      </c>
      <c r="R137" s="2" t="s">
        <v>115</v>
      </c>
      <c r="S137" s="2" t="s">
        <v>115</v>
      </c>
      <c r="T137" s="2" t="s">
        <v>132</v>
      </c>
      <c r="U137" s="2" t="s">
        <v>51</v>
      </c>
      <c r="V137" s="2" t="s">
        <v>131</v>
      </c>
      <c r="W137" s="2" t="s">
        <v>6</v>
      </c>
      <c r="X137" s="2" t="s">
        <v>2</v>
      </c>
      <c r="Y137" s="2" t="s">
        <v>5</v>
      </c>
      <c r="Z137" s="2" t="s">
        <v>4</v>
      </c>
      <c r="AA137" s="2">
        <v>222737</v>
      </c>
      <c r="AB137" s="2"/>
      <c r="AC137" s="2" t="s">
        <v>3</v>
      </c>
      <c r="AD137" s="3">
        <v>41989.538194444445</v>
      </c>
      <c r="AE137" s="3">
        <v>41989.538194444445</v>
      </c>
      <c r="AF137" s="4"/>
      <c r="AG137" s="2"/>
      <c r="AH137" s="2" t="s">
        <v>1</v>
      </c>
      <c r="AI137" s="2"/>
      <c r="AJ137" s="3"/>
      <c r="AK137" s="3"/>
      <c r="AL137" s="2"/>
      <c r="AM137" s="2"/>
      <c r="AN137" s="2"/>
    </row>
    <row r="138" spans="1:40" ht="57" hidden="1" customHeight="1">
      <c r="A138" s="2" t="s">
        <v>115</v>
      </c>
      <c r="B138" s="2" t="s">
        <v>126</v>
      </c>
      <c r="C138" s="2" t="s">
        <v>49</v>
      </c>
      <c r="D138" s="2"/>
      <c r="E138" s="2"/>
      <c r="F138" s="2"/>
      <c r="G138" s="4">
        <v>2015</v>
      </c>
      <c r="H138" s="2">
        <v>44575</v>
      </c>
      <c r="I138" s="2">
        <v>0</v>
      </c>
      <c r="J138" s="2" t="s">
        <v>130</v>
      </c>
      <c r="K138" s="2">
        <v>350000</v>
      </c>
      <c r="L138" s="2" t="s">
        <v>116</v>
      </c>
      <c r="M138" s="3">
        <v>42017</v>
      </c>
      <c r="N138" s="2"/>
      <c r="O138" s="2" t="s">
        <v>25</v>
      </c>
      <c r="P138" s="2" t="s">
        <v>2</v>
      </c>
      <c r="Q138" s="2" t="s">
        <v>12</v>
      </c>
      <c r="R138" s="2" t="s">
        <v>115</v>
      </c>
      <c r="S138" s="2" t="s">
        <v>115</v>
      </c>
      <c r="T138" s="2" t="s">
        <v>126</v>
      </c>
      <c r="U138" s="2" t="s">
        <v>125</v>
      </c>
      <c r="V138" s="2" t="s">
        <v>124</v>
      </c>
      <c r="W138" s="2" t="s">
        <v>44</v>
      </c>
      <c r="X138" s="2" t="s">
        <v>2</v>
      </c>
      <c r="Y138" s="2" t="s">
        <v>5</v>
      </c>
      <c r="Z138" s="2" t="s">
        <v>4</v>
      </c>
      <c r="AA138" s="2">
        <v>224100</v>
      </c>
      <c r="AB138" s="2"/>
      <c r="AC138" s="2" t="s">
        <v>3</v>
      </c>
      <c r="AD138" s="3">
        <v>42031.747916666667</v>
      </c>
      <c r="AE138" s="3">
        <v>42031.747916666667</v>
      </c>
      <c r="AF138" s="4"/>
      <c r="AG138" s="2"/>
      <c r="AH138" s="2" t="s">
        <v>1</v>
      </c>
      <c r="AI138" s="2"/>
      <c r="AJ138" s="3"/>
      <c r="AK138" s="3"/>
      <c r="AL138" s="2"/>
      <c r="AM138" s="2"/>
      <c r="AN138" s="2"/>
    </row>
    <row r="139" spans="1:40" ht="57" hidden="1" customHeight="1">
      <c r="A139" s="2" t="s">
        <v>115</v>
      </c>
      <c r="B139" s="2" t="s">
        <v>126</v>
      </c>
      <c r="C139" s="2" t="s">
        <v>21</v>
      </c>
      <c r="D139" s="2"/>
      <c r="E139" s="2"/>
      <c r="F139" s="2"/>
      <c r="G139" s="4">
        <v>2014</v>
      </c>
      <c r="H139" s="2">
        <v>59957</v>
      </c>
      <c r="I139" s="2">
        <v>0</v>
      </c>
      <c r="J139" s="2" t="s">
        <v>129</v>
      </c>
      <c r="K139" s="2">
        <v>418500</v>
      </c>
      <c r="L139" s="2" t="s">
        <v>116</v>
      </c>
      <c r="M139" s="3">
        <v>41884</v>
      </c>
      <c r="N139" s="2"/>
      <c r="O139" s="2" t="s">
        <v>25</v>
      </c>
      <c r="P139" s="2" t="s">
        <v>2</v>
      </c>
      <c r="Q139" s="2" t="s">
        <v>12</v>
      </c>
      <c r="R139" s="2" t="s">
        <v>115</v>
      </c>
      <c r="S139" s="2" t="s">
        <v>115</v>
      </c>
      <c r="T139" s="2" t="s">
        <v>126</v>
      </c>
      <c r="U139" s="2" t="s">
        <v>125</v>
      </c>
      <c r="V139" s="2" t="s">
        <v>124</v>
      </c>
      <c r="W139" s="2" t="s">
        <v>6</v>
      </c>
      <c r="X139" s="2" t="s">
        <v>2</v>
      </c>
      <c r="Y139" s="2" t="s">
        <v>5</v>
      </c>
      <c r="Z139" s="2" t="s">
        <v>4</v>
      </c>
      <c r="AA139" s="2">
        <v>218087</v>
      </c>
      <c r="AB139" s="2"/>
      <c r="AC139" s="2" t="s">
        <v>3</v>
      </c>
      <c r="AD139" s="3">
        <v>41921.641666666663</v>
      </c>
      <c r="AE139" s="3">
        <v>41900.48055555555</v>
      </c>
      <c r="AF139" s="4"/>
      <c r="AG139" s="2"/>
      <c r="AH139" s="2" t="s">
        <v>1</v>
      </c>
      <c r="AI139" s="2"/>
      <c r="AJ139" s="3"/>
      <c r="AK139" s="3"/>
      <c r="AL139" s="2"/>
      <c r="AM139" s="2"/>
      <c r="AN139" s="2"/>
    </row>
    <row r="140" spans="1:40" ht="57" hidden="1" customHeight="1">
      <c r="A140" s="2" t="s">
        <v>115</v>
      </c>
      <c r="B140" s="2" t="s">
        <v>126</v>
      </c>
      <c r="C140" s="2" t="s">
        <v>21</v>
      </c>
      <c r="D140" s="2"/>
      <c r="E140" s="2"/>
      <c r="F140" s="2"/>
      <c r="G140" s="4">
        <v>2014</v>
      </c>
      <c r="H140" s="2">
        <v>93970</v>
      </c>
      <c r="I140" s="2">
        <v>0</v>
      </c>
      <c r="J140" s="2" t="s">
        <v>128</v>
      </c>
      <c r="K140" s="2">
        <v>695000</v>
      </c>
      <c r="L140" s="2" t="s">
        <v>116</v>
      </c>
      <c r="M140" s="3">
        <v>42002</v>
      </c>
      <c r="N140" s="2"/>
      <c r="O140" s="2" t="s">
        <v>25</v>
      </c>
      <c r="P140" s="2" t="s">
        <v>2</v>
      </c>
      <c r="Q140" s="2" t="s">
        <v>12</v>
      </c>
      <c r="R140" s="2" t="s">
        <v>115</v>
      </c>
      <c r="S140" s="2" t="s">
        <v>115</v>
      </c>
      <c r="T140" s="2" t="s">
        <v>126</v>
      </c>
      <c r="U140" s="2" t="s">
        <v>125</v>
      </c>
      <c r="V140" s="2" t="s">
        <v>124</v>
      </c>
      <c r="W140" s="2" t="s">
        <v>6</v>
      </c>
      <c r="X140" s="2" t="s">
        <v>2</v>
      </c>
      <c r="Y140" s="2" t="s">
        <v>5</v>
      </c>
      <c r="Z140" s="2" t="s">
        <v>4</v>
      </c>
      <c r="AA140" s="2">
        <v>223781</v>
      </c>
      <c r="AB140" s="2"/>
      <c r="AC140" s="2" t="s">
        <v>3</v>
      </c>
      <c r="AD140" s="3">
        <v>42024.661111111112</v>
      </c>
      <c r="AE140" s="3">
        <v>42024.661111111112</v>
      </c>
      <c r="AF140" s="4"/>
      <c r="AG140" s="2"/>
      <c r="AH140" s="2" t="s">
        <v>1</v>
      </c>
      <c r="AI140" s="2"/>
      <c r="AJ140" s="3"/>
      <c r="AK140" s="3"/>
      <c r="AL140" s="2"/>
      <c r="AM140" s="2"/>
      <c r="AN140" s="2"/>
    </row>
    <row r="141" spans="1:40" ht="57" hidden="1" customHeight="1">
      <c r="A141" s="2" t="s">
        <v>115</v>
      </c>
      <c r="B141" s="2" t="s">
        <v>126</v>
      </c>
      <c r="C141" s="2" t="s">
        <v>21</v>
      </c>
      <c r="D141" s="2"/>
      <c r="E141" s="2"/>
      <c r="F141" s="2"/>
      <c r="G141" s="4">
        <v>2014</v>
      </c>
      <c r="H141" s="2">
        <v>73241</v>
      </c>
      <c r="I141" s="2">
        <v>0</v>
      </c>
      <c r="J141" s="2" t="s">
        <v>127</v>
      </c>
      <c r="K141" s="2">
        <v>505000</v>
      </c>
      <c r="L141" s="2" t="s">
        <v>116</v>
      </c>
      <c r="M141" s="3">
        <v>41855</v>
      </c>
      <c r="N141" s="2"/>
      <c r="O141" s="2" t="s">
        <v>25</v>
      </c>
      <c r="P141" s="2" t="s">
        <v>2</v>
      </c>
      <c r="Q141" s="2" t="s">
        <v>12</v>
      </c>
      <c r="R141" s="2" t="s">
        <v>115</v>
      </c>
      <c r="S141" s="2" t="s">
        <v>115</v>
      </c>
      <c r="T141" s="2" t="s">
        <v>126</v>
      </c>
      <c r="U141" s="2" t="s">
        <v>125</v>
      </c>
      <c r="V141" s="2" t="s">
        <v>124</v>
      </c>
      <c r="W141" s="2" t="s">
        <v>6</v>
      </c>
      <c r="X141" s="2" t="s">
        <v>2</v>
      </c>
      <c r="Y141" s="2" t="s">
        <v>5</v>
      </c>
      <c r="Z141" s="2" t="s">
        <v>4</v>
      </c>
      <c r="AA141" s="2">
        <v>218091</v>
      </c>
      <c r="AB141" s="2"/>
      <c r="AC141" s="2" t="s">
        <v>3</v>
      </c>
      <c r="AD141" s="3">
        <v>41900.486111111109</v>
      </c>
      <c r="AE141" s="3">
        <v>41900.486111111109</v>
      </c>
      <c r="AF141" s="4"/>
      <c r="AG141" s="2"/>
      <c r="AH141" s="2" t="s">
        <v>1</v>
      </c>
      <c r="AI141" s="2"/>
      <c r="AJ141" s="3"/>
      <c r="AK141" s="3"/>
      <c r="AL141" s="2"/>
      <c r="AM141" s="2"/>
      <c r="AN141" s="2"/>
    </row>
    <row r="142" spans="1:40" ht="68.25" hidden="1" customHeight="1">
      <c r="A142" s="2" t="s">
        <v>115</v>
      </c>
      <c r="B142" s="2" t="s">
        <v>119</v>
      </c>
      <c r="C142" s="2" t="s">
        <v>21</v>
      </c>
      <c r="D142" s="2" t="s">
        <v>20</v>
      </c>
      <c r="E142" s="2" t="s">
        <v>123</v>
      </c>
      <c r="F142" s="2" t="s">
        <v>122</v>
      </c>
      <c r="G142" s="4">
        <v>2014</v>
      </c>
      <c r="H142" s="2">
        <v>1381025</v>
      </c>
      <c r="I142" s="2">
        <v>0</v>
      </c>
      <c r="J142" s="2" t="s">
        <v>121</v>
      </c>
      <c r="K142" s="2">
        <v>10000000</v>
      </c>
      <c r="L142" s="2" t="s">
        <v>116</v>
      </c>
      <c r="M142" s="3">
        <v>41936</v>
      </c>
      <c r="N142" s="2" t="s">
        <v>120</v>
      </c>
      <c r="O142" s="2" t="s">
        <v>53</v>
      </c>
      <c r="P142" s="2" t="s">
        <v>2</v>
      </c>
      <c r="Q142" s="2" t="s">
        <v>12</v>
      </c>
      <c r="R142" s="2" t="s">
        <v>115</v>
      </c>
      <c r="S142" s="2" t="s">
        <v>115</v>
      </c>
      <c r="T142" s="2" t="s">
        <v>119</v>
      </c>
      <c r="U142" s="2" t="s">
        <v>8</v>
      </c>
      <c r="V142" s="2" t="s">
        <v>118</v>
      </c>
      <c r="W142" s="2" t="s">
        <v>6</v>
      </c>
      <c r="X142" s="2" t="s">
        <v>2</v>
      </c>
      <c r="Y142" s="2" t="s">
        <v>5</v>
      </c>
      <c r="Z142" s="2" t="s">
        <v>4</v>
      </c>
      <c r="AA142" s="2">
        <v>222498</v>
      </c>
      <c r="AB142" s="2"/>
      <c r="AC142" s="2" t="s">
        <v>3</v>
      </c>
      <c r="AD142" s="3">
        <v>41985.503472222219</v>
      </c>
      <c r="AE142" s="3">
        <v>41985.503472222219</v>
      </c>
      <c r="AF142" s="4">
        <v>2014</v>
      </c>
      <c r="AG142" s="2" t="s">
        <v>2</v>
      </c>
      <c r="AH142" s="2" t="s">
        <v>1</v>
      </c>
      <c r="AI142" s="2">
        <v>2980700</v>
      </c>
      <c r="AJ142" s="3">
        <v>41866</v>
      </c>
      <c r="AK142" s="3">
        <v>42004</v>
      </c>
      <c r="AL142" s="2"/>
      <c r="AM142" s="2" t="s">
        <v>0</v>
      </c>
      <c r="AN142" s="2"/>
    </row>
    <row r="143" spans="1:40" ht="68.25" hidden="1" customHeight="1">
      <c r="A143" s="2" t="s">
        <v>115</v>
      </c>
      <c r="B143" s="2" t="s">
        <v>37</v>
      </c>
      <c r="C143" s="2" t="s">
        <v>21</v>
      </c>
      <c r="D143" s="2" t="s">
        <v>20</v>
      </c>
      <c r="E143" s="2" t="s">
        <v>42</v>
      </c>
      <c r="F143" s="2" t="s">
        <v>41</v>
      </c>
      <c r="G143" s="4">
        <v>2014</v>
      </c>
      <c r="H143" s="2">
        <v>2038597</v>
      </c>
      <c r="I143" s="2">
        <v>0</v>
      </c>
      <c r="J143" s="2" t="s">
        <v>117</v>
      </c>
      <c r="K143" s="2">
        <v>15000000</v>
      </c>
      <c r="L143" s="2" t="s">
        <v>116</v>
      </c>
      <c r="M143" s="3">
        <v>41957</v>
      </c>
      <c r="N143" s="2" t="s">
        <v>39</v>
      </c>
      <c r="O143" s="2" t="s">
        <v>38</v>
      </c>
      <c r="P143" s="2" t="s">
        <v>2</v>
      </c>
      <c r="Q143" s="2" t="s">
        <v>12</v>
      </c>
      <c r="R143" s="2" t="s">
        <v>115</v>
      </c>
      <c r="S143" s="2" t="s">
        <v>115</v>
      </c>
      <c r="T143" s="2" t="s">
        <v>37</v>
      </c>
      <c r="U143" s="2" t="s">
        <v>8</v>
      </c>
      <c r="V143" s="2" t="s">
        <v>36</v>
      </c>
      <c r="W143" s="2" t="s">
        <v>6</v>
      </c>
      <c r="X143" s="2" t="s">
        <v>2</v>
      </c>
      <c r="Y143" s="2" t="s">
        <v>5</v>
      </c>
      <c r="Z143" s="2" t="s">
        <v>4</v>
      </c>
      <c r="AA143" s="2">
        <v>222496</v>
      </c>
      <c r="AB143" s="2"/>
      <c r="AC143" s="2" t="s">
        <v>3</v>
      </c>
      <c r="AD143" s="3">
        <v>42024.777083333334</v>
      </c>
      <c r="AE143" s="3">
        <v>41985.5</v>
      </c>
      <c r="AF143" s="4">
        <v>2014</v>
      </c>
      <c r="AG143" s="2" t="s">
        <v>2</v>
      </c>
      <c r="AH143" s="2" t="s">
        <v>1</v>
      </c>
      <c r="AI143" s="2">
        <v>11334510</v>
      </c>
      <c r="AJ143" s="3">
        <v>41866</v>
      </c>
      <c r="AK143" s="3">
        <v>42004</v>
      </c>
      <c r="AL143" s="2"/>
      <c r="AM143" s="2" t="s">
        <v>0</v>
      </c>
      <c r="AN143" s="2"/>
    </row>
    <row r="144" spans="1:40" ht="45.75" hidden="1" customHeight="1">
      <c r="A144" s="2" t="s">
        <v>100</v>
      </c>
      <c r="B144" s="2" t="s">
        <v>111</v>
      </c>
      <c r="C144" s="2" t="s">
        <v>114</v>
      </c>
      <c r="D144" s="2"/>
      <c r="E144" s="2"/>
      <c r="F144" s="2"/>
      <c r="G144" s="4">
        <v>2011</v>
      </c>
      <c r="H144" s="2">
        <v>148280</v>
      </c>
      <c r="I144" s="2">
        <v>0</v>
      </c>
      <c r="J144" s="2" t="s">
        <v>113</v>
      </c>
      <c r="K144" s="2">
        <v>137900</v>
      </c>
      <c r="L144" s="2" t="s">
        <v>101</v>
      </c>
      <c r="M144" s="3">
        <v>40633</v>
      </c>
      <c r="N144" s="2"/>
      <c r="O144" s="2" t="s">
        <v>13</v>
      </c>
      <c r="P144" s="2" t="s">
        <v>2</v>
      </c>
      <c r="Q144" s="2" t="s">
        <v>12</v>
      </c>
      <c r="R144" s="2" t="s">
        <v>100</v>
      </c>
      <c r="S144" s="2" t="s">
        <v>100</v>
      </c>
      <c r="T144" s="2" t="s">
        <v>111</v>
      </c>
      <c r="U144" s="2" t="s">
        <v>112</v>
      </c>
      <c r="V144" s="2" t="s">
        <v>111</v>
      </c>
      <c r="W144" s="2" t="s">
        <v>44</v>
      </c>
      <c r="X144" s="2" t="s">
        <v>2</v>
      </c>
      <c r="Y144" s="2" t="s">
        <v>105</v>
      </c>
      <c r="Z144" s="2" t="s">
        <v>4</v>
      </c>
      <c r="AA144" s="2">
        <v>166717</v>
      </c>
      <c r="AB144" s="2"/>
      <c r="AC144" s="2" t="s">
        <v>3</v>
      </c>
      <c r="AD144" s="3">
        <v>40644.470833333333</v>
      </c>
      <c r="AE144" s="3">
        <v>40644.470833333333</v>
      </c>
      <c r="AF144" s="4"/>
      <c r="AG144" s="2"/>
      <c r="AH144" s="2" t="s">
        <v>1</v>
      </c>
      <c r="AI144" s="2"/>
      <c r="AJ144" s="3"/>
      <c r="AK144" s="3"/>
      <c r="AL144" s="2"/>
      <c r="AM144" s="2"/>
      <c r="AN144" s="2"/>
    </row>
    <row r="145" spans="1:40" ht="45.75" hidden="1" customHeight="1">
      <c r="A145" s="2" t="s">
        <v>100</v>
      </c>
      <c r="B145" s="2" t="s">
        <v>73</v>
      </c>
      <c r="C145" s="2" t="s">
        <v>21</v>
      </c>
      <c r="D145" s="2"/>
      <c r="E145" s="2"/>
      <c r="F145" s="2"/>
      <c r="G145" s="4">
        <v>2014</v>
      </c>
      <c r="H145" s="2">
        <v>558659</v>
      </c>
      <c r="I145" s="2">
        <v>0</v>
      </c>
      <c r="J145" s="2" t="s">
        <v>110</v>
      </c>
      <c r="K145" s="2">
        <v>500000</v>
      </c>
      <c r="L145" s="2" t="s">
        <v>101</v>
      </c>
      <c r="M145" s="3">
        <v>41821</v>
      </c>
      <c r="N145" s="2"/>
      <c r="O145" s="2" t="s">
        <v>53</v>
      </c>
      <c r="P145" s="2" t="s">
        <v>2</v>
      </c>
      <c r="Q145" s="2" t="s">
        <v>12</v>
      </c>
      <c r="R145" s="2" t="s">
        <v>100</v>
      </c>
      <c r="S145" s="2" t="s">
        <v>100</v>
      </c>
      <c r="T145" s="2" t="s">
        <v>73</v>
      </c>
      <c r="U145" s="2" t="s">
        <v>72</v>
      </c>
      <c r="V145" s="2" t="s">
        <v>71</v>
      </c>
      <c r="W145" s="2" t="s">
        <v>6</v>
      </c>
      <c r="X145" s="2" t="s">
        <v>2</v>
      </c>
      <c r="Y145" s="2" t="s">
        <v>5</v>
      </c>
      <c r="Z145" s="2" t="s">
        <v>4</v>
      </c>
      <c r="AA145" s="2">
        <v>217163</v>
      </c>
      <c r="AB145" s="2"/>
      <c r="AC145" s="2" t="s">
        <v>3</v>
      </c>
      <c r="AD145" s="3">
        <v>41876.729166666664</v>
      </c>
      <c r="AE145" s="3">
        <v>41876.729166666664</v>
      </c>
      <c r="AF145" s="4"/>
      <c r="AG145" s="2"/>
      <c r="AH145" s="2" t="s">
        <v>1</v>
      </c>
      <c r="AI145" s="2"/>
      <c r="AJ145" s="3"/>
      <c r="AK145" s="3"/>
      <c r="AL145" s="2"/>
      <c r="AM145" s="2"/>
      <c r="AN145" s="2"/>
    </row>
    <row r="146" spans="1:40" ht="68.25" hidden="1" customHeight="1">
      <c r="A146" s="2" t="s">
        <v>100</v>
      </c>
      <c r="B146" s="2" t="s">
        <v>37</v>
      </c>
      <c r="C146" s="2" t="s">
        <v>21</v>
      </c>
      <c r="D146" s="2" t="s">
        <v>20</v>
      </c>
      <c r="E146" s="2" t="s">
        <v>42</v>
      </c>
      <c r="F146" s="2" t="s">
        <v>41</v>
      </c>
      <c r="G146" s="4">
        <v>2014</v>
      </c>
      <c r="H146" s="2">
        <v>952986</v>
      </c>
      <c r="I146" s="2">
        <v>0</v>
      </c>
      <c r="J146" s="2" t="s">
        <v>109</v>
      </c>
      <c r="K146" s="2" t="s">
        <v>16</v>
      </c>
      <c r="L146" s="2" t="s">
        <v>15</v>
      </c>
      <c r="M146" s="3">
        <v>41933</v>
      </c>
      <c r="N146" s="2" t="s">
        <v>39</v>
      </c>
      <c r="O146" s="2" t="s">
        <v>38</v>
      </c>
      <c r="P146" s="2" t="s">
        <v>2</v>
      </c>
      <c r="Q146" s="2" t="s">
        <v>30</v>
      </c>
      <c r="R146" s="2" t="s">
        <v>100</v>
      </c>
      <c r="S146" s="2" t="s">
        <v>100</v>
      </c>
      <c r="T146" s="2" t="s">
        <v>37</v>
      </c>
      <c r="U146" s="2" t="s">
        <v>8</v>
      </c>
      <c r="V146" s="2" t="s">
        <v>36</v>
      </c>
      <c r="W146" s="2" t="s">
        <v>6</v>
      </c>
      <c r="X146" s="2" t="s">
        <v>2</v>
      </c>
      <c r="Y146" s="2" t="s">
        <v>5</v>
      </c>
      <c r="Z146" s="2" t="s">
        <v>4</v>
      </c>
      <c r="AA146" s="2">
        <v>219773</v>
      </c>
      <c r="AB146" s="2"/>
      <c r="AC146" s="2" t="s">
        <v>55</v>
      </c>
      <c r="AD146" s="3">
        <v>41984.712500000001</v>
      </c>
      <c r="AE146" s="3">
        <v>41939.482638888891</v>
      </c>
      <c r="AF146" s="4">
        <v>2014</v>
      </c>
      <c r="AG146" s="2" t="s">
        <v>2</v>
      </c>
      <c r="AH146" s="2" t="s">
        <v>1</v>
      </c>
      <c r="AI146" s="2">
        <v>11334510</v>
      </c>
      <c r="AJ146" s="3">
        <v>41866</v>
      </c>
      <c r="AK146" s="3">
        <v>42004</v>
      </c>
      <c r="AL146" s="2"/>
      <c r="AM146" s="2" t="s">
        <v>0</v>
      </c>
      <c r="AN146" s="2"/>
    </row>
    <row r="147" spans="1:40" ht="45.75" hidden="1" customHeight="1">
      <c r="A147" s="2" t="s">
        <v>100</v>
      </c>
      <c r="B147" s="2" t="s">
        <v>103</v>
      </c>
      <c r="C147" s="2" t="s">
        <v>108</v>
      </c>
      <c r="D147" s="2"/>
      <c r="E147" s="2"/>
      <c r="F147" s="2"/>
      <c r="G147" s="4">
        <v>2012</v>
      </c>
      <c r="H147" s="2">
        <v>147407</v>
      </c>
      <c r="I147" s="2">
        <v>0</v>
      </c>
      <c r="J147" s="2" t="s">
        <v>106</v>
      </c>
      <c r="K147" s="2">
        <v>139300</v>
      </c>
      <c r="L147" s="2" t="s">
        <v>101</v>
      </c>
      <c r="M147" s="3">
        <v>40909</v>
      </c>
      <c r="N147" s="2"/>
      <c r="O147" s="2" t="s">
        <v>13</v>
      </c>
      <c r="P147" s="2" t="s">
        <v>2</v>
      </c>
      <c r="Q147" s="2" t="s">
        <v>12</v>
      </c>
      <c r="R147" s="2" t="s">
        <v>100</v>
      </c>
      <c r="S147" s="2" t="s">
        <v>100</v>
      </c>
      <c r="T147" s="2" t="s">
        <v>103</v>
      </c>
      <c r="U147" s="2" t="s">
        <v>51</v>
      </c>
      <c r="V147" s="2" t="s">
        <v>103</v>
      </c>
      <c r="W147" s="2" t="s">
        <v>44</v>
      </c>
      <c r="X147" s="2" t="s">
        <v>2</v>
      </c>
      <c r="Y147" s="2" t="s">
        <v>105</v>
      </c>
      <c r="Z147" s="2" t="s">
        <v>4</v>
      </c>
      <c r="AA147" s="2">
        <v>177968</v>
      </c>
      <c r="AB147" s="2"/>
      <c r="AC147" s="2" t="s">
        <v>3</v>
      </c>
      <c r="AD147" s="3">
        <v>40952.611111111109</v>
      </c>
      <c r="AE147" s="3">
        <v>40952.604166666664</v>
      </c>
      <c r="AF147" s="4"/>
      <c r="AG147" s="2"/>
      <c r="AH147" s="2" t="s">
        <v>1</v>
      </c>
      <c r="AI147" s="2"/>
      <c r="AJ147" s="3"/>
      <c r="AK147" s="3"/>
      <c r="AL147" s="2"/>
      <c r="AM147" s="2"/>
      <c r="AN147" s="2"/>
    </row>
    <row r="148" spans="1:40" ht="45.75" hidden="1" customHeight="1">
      <c r="A148" s="2" t="s">
        <v>100</v>
      </c>
      <c r="B148" s="2" t="s">
        <v>103</v>
      </c>
      <c r="C148" s="2" t="s">
        <v>107</v>
      </c>
      <c r="D148" s="2"/>
      <c r="E148" s="2"/>
      <c r="F148" s="2"/>
      <c r="G148" s="4">
        <v>2013</v>
      </c>
      <c r="H148" s="2">
        <v>238840</v>
      </c>
      <c r="I148" s="2">
        <v>0</v>
      </c>
      <c r="J148" s="2" t="s">
        <v>106</v>
      </c>
      <c r="K148" s="2">
        <v>218300</v>
      </c>
      <c r="L148" s="2" t="s">
        <v>101</v>
      </c>
      <c r="M148" s="3">
        <v>41306</v>
      </c>
      <c r="N148" s="2"/>
      <c r="O148" s="2" t="s">
        <v>13</v>
      </c>
      <c r="P148" s="2" t="s">
        <v>2</v>
      </c>
      <c r="Q148" s="2" t="s">
        <v>12</v>
      </c>
      <c r="R148" s="2" t="s">
        <v>100</v>
      </c>
      <c r="S148" s="2" t="s">
        <v>100</v>
      </c>
      <c r="T148" s="2" t="s">
        <v>103</v>
      </c>
      <c r="U148" s="2" t="s">
        <v>51</v>
      </c>
      <c r="V148" s="2" t="s">
        <v>103</v>
      </c>
      <c r="W148" s="2" t="s">
        <v>44</v>
      </c>
      <c r="X148" s="2" t="s">
        <v>2</v>
      </c>
      <c r="Y148" s="2" t="s">
        <v>105</v>
      </c>
      <c r="Z148" s="2" t="s">
        <v>4</v>
      </c>
      <c r="AA148" s="2">
        <v>196337</v>
      </c>
      <c r="AB148" s="2"/>
      <c r="AC148" s="2" t="s">
        <v>3</v>
      </c>
      <c r="AD148" s="3">
        <v>41390.726388888885</v>
      </c>
      <c r="AE148" s="3">
        <v>41390.726388888885</v>
      </c>
      <c r="AF148" s="4"/>
      <c r="AG148" s="2"/>
      <c r="AH148" s="2" t="s">
        <v>1</v>
      </c>
      <c r="AI148" s="2"/>
      <c r="AJ148" s="3"/>
      <c r="AK148" s="3"/>
      <c r="AL148" s="2"/>
      <c r="AM148" s="2"/>
      <c r="AN148" s="2"/>
    </row>
    <row r="149" spans="1:40" ht="45.75" hidden="1" customHeight="1">
      <c r="A149" s="2" t="s">
        <v>100</v>
      </c>
      <c r="B149" s="2" t="s">
        <v>103</v>
      </c>
      <c r="C149" s="2" t="s">
        <v>21</v>
      </c>
      <c r="D149" s="2"/>
      <c r="E149" s="2"/>
      <c r="F149" s="2"/>
      <c r="G149" s="4">
        <v>2014</v>
      </c>
      <c r="H149" s="2">
        <v>234505</v>
      </c>
      <c r="I149" s="2">
        <v>0</v>
      </c>
      <c r="J149" s="2" t="s">
        <v>104</v>
      </c>
      <c r="K149" s="2">
        <v>213400</v>
      </c>
      <c r="L149" s="2" t="s">
        <v>101</v>
      </c>
      <c r="M149" s="3">
        <v>41852</v>
      </c>
      <c r="N149" s="2"/>
      <c r="O149" s="2" t="s">
        <v>13</v>
      </c>
      <c r="P149" s="2" t="s">
        <v>2</v>
      </c>
      <c r="Q149" s="2" t="s">
        <v>12</v>
      </c>
      <c r="R149" s="2" t="s">
        <v>100</v>
      </c>
      <c r="S149" s="2" t="s">
        <v>100</v>
      </c>
      <c r="T149" s="2" t="s">
        <v>103</v>
      </c>
      <c r="U149" s="2" t="s">
        <v>51</v>
      </c>
      <c r="V149" s="2" t="s">
        <v>103</v>
      </c>
      <c r="W149" s="2" t="s">
        <v>6</v>
      </c>
      <c r="X149" s="2" t="s">
        <v>2</v>
      </c>
      <c r="Y149" s="2" t="s">
        <v>5</v>
      </c>
      <c r="Z149" s="2" t="s">
        <v>4</v>
      </c>
      <c r="AA149" s="2">
        <v>222580</v>
      </c>
      <c r="AB149" s="2"/>
      <c r="AC149" s="2" t="s">
        <v>3</v>
      </c>
      <c r="AD149" s="3">
        <v>41988.455555555556</v>
      </c>
      <c r="AE149" s="3">
        <v>41988.455555555556</v>
      </c>
      <c r="AF149" s="4"/>
      <c r="AG149" s="2"/>
      <c r="AH149" s="2" t="s">
        <v>1</v>
      </c>
      <c r="AI149" s="2"/>
      <c r="AJ149" s="3"/>
      <c r="AK149" s="3"/>
      <c r="AL149" s="2"/>
      <c r="AM149" s="2"/>
      <c r="AN149" s="2"/>
    </row>
    <row r="150" spans="1:40" ht="45.75" hidden="1" customHeight="1">
      <c r="A150" s="2" t="s">
        <v>100</v>
      </c>
      <c r="B150" s="2" t="s">
        <v>9</v>
      </c>
      <c r="C150" s="2" t="s">
        <v>21</v>
      </c>
      <c r="D150" s="2" t="s">
        <v>20</v>
      </c>
      <c r="E150" s="2" t="s">
        <v>19</v>
      </c>
      <c r="F150" s="2" t="s">
        <v>18</v>
      </c>
      <c r="G150" s="4">
        <v>2014</v>
      </c>
      <c r="H150" s="2">
        <v>1040583</v>
      </c>
      <c r="I150" s="2">
        <v>0</v>
      </c>
      <c r="J150" s="2" t="s">
        <v>102</v>
      </c>
      <c r="K150" s="2">
        <v>1000000</v>
      </c>
      <c r="L150" s="2" t="s">
        <v>101</v>
      </c>
      <c r="M150" s="3">
        <v>41974</v>
      </c>
      <c r="N150" s="2" t="s">
        <v>14</v>
      </c>
      <c r="O150" s="2" t="s">
        <v>13</v>
      </c>
      <c r="P150" s="2" t="s">
        <v>2</v>
      </c>
      <c r="Q150" s="2" t="s">
        <v>12</v>
      </c>
      <c r="R150" s="2" t="s">
        <v>100</v>
      </c>
      <c r="S150" s="2" t="s">
        <v>100</v>
      </c>
      <c r="T150" s="2" t="s">
        <v>9</v>
      </c>
      <c r="U150" s="2" t="s">
        <v>8</v>
      </c>
      <c r="V150" s="2" t="s">
        <v>7</v>
      </c>
      <c r="W150" s="2" t="s">
        <v>6</v>
      </c>
      <c r="X150" s="2" t="s">
        <v>2</v>
      </c>
      <c r="Y150" s="2" t="s">
        <v>5</v>
      </c>
      <c r="Z150" s="2" t="s">
        <v>4</v>
      </c>
      <c r="AA150" s="2">
        <v>224316</v>
      </c>
      <c r="AB150" s="2"/>
      <c r="AC150" s="2" t="s">
        <v>3</v>
      </c>
      <c r="AD150" s="3">
        <v>42034.72152777778</v>
      </c>
      <c r="AE150" s="3">
        <v>42034.72152777778</v>
      </c>
      <c r="AF150" s="4">
        <v>2014</v>
      </c>
      <c r="AG150" s="2" t="s">
        <v>2</v>
      </c>
      <c r="AH150" s="2" t="s">
        <v>1</v>
      </c>
      <c r="AI150" s="2">
        <v>5500000</v>
      </c>
      <c r="AJ150" s="3">
        <v>41866</v>
      </c>
      <c r="AK150" s="3">
        <v>42004</v>
      </c>
      <c r="AL150" s="2"/>
      <c r="AM150" s="2" t="s">
        <v>0</v>
      </c>
      <c r="AN150" s="2"/>
    </row>
    <row r="151" spans="1:40" ht="136.5" hidden="1" customHeight="1">
      <c r="A151" s="2" t="s">
        <v>82</v>
      </c>
      <c r="B151" s="2" t="s">
        <v>97</v>
      </c>
      <c r="C151" s="2" t="s">
        <v>49</v>
      </c>
      <c r="D151" s="2" t="s">
        <v>49</v>
      </c>
      <c r="E151" s="2" t="s">
        <v>99</v>
      </c>
      <c r="F151" s="2" t="s">
        <v>98</v>
      </c>
      <c r="G151" s="4">
        <v>2015</v>
      </c>
      <c r="H151" s="2">
        <v>0</v>
      </c>
      <c r="I151" s="2">
        <v>1510574</v>
      </c>
      <c r="J151" s="2" t="s">
        <v>98</v>
      </c>
      <c r="K151" s="2">
        <v>1000000</v>
      </c>
      <c r="L151" s="2" t="s">
        <v>85</v>
      </c>
      <c r="M151" s="3">
        <v>42059</v>
      </c>
      <c r="N151" s="2" t="s">
        <v>39</v>
      </c>
      <c r="O151" s="2" t="s">
        <v>38</v>
      </c>
      <c r="P151" s="2" t="s">
        <v>2</v>
      </c>
      <c r="Q151" s="2" t="s">
        <v>45</v>
      </c>
      <c r="R151" s="2" t="s">
        <v>82</v>
      </c>
      <c r="S151" s="2" t="s">
        <v>81</v>
      </c>
      <c r="T151" s="2" t="s">
        <v>97</v>
      </c>
      <c r="U151" s="2" t="s">
        <v>51</v>
      </c>
      <c r="V151" s="2" t="s">
        <v>96</v>
      </c>
      <c r="W151" s="2" t="s">
        <v>44</v>
      </c>
      <c r="X151" s="2" t="s">
        <v>2</v>
      </c>
      <c r="Y151" s="2" t="s">
        <v>5</v>
      </c>
      <c r="Z151" s="2" t="s">
        <v>4</v>
      </c>
      <c r="AA151" s="2">
        <v>225157</v>
      </c>
      <c r="AB151" s="2"/>
      <c r="AC151" s="2" t="s">
        <v>3</v>
      </c>
      <c r="AD151" s="3">
        <v>42059.468055555553</v>
      </c>
      <c r="AE151" s="3">
        <v>42059.468055555553</v>
      </c>
      <c r="AF151" s="4">
        <v>2015</v>
      </c>
      <c r="AG151" s="2" t="s">
        <v>2</v>
      </c>
      <c r="AH151" s="2" t="s">
        <v>1</v>
      </c>
      <c r="AI151" s="2">
        <v>0</v>
      </c>
      <c r="AJ151" s="3">
        <v>42005</v>
      </c>
      <c r="AK151" s="3">
        <v>42004</v>
      </c>
      <c r="AL151" s="2" t="s">
        <v>0</v>
      </c>
      <c r="AM151" s="2" t="s">
        <v>0</v>
      </c>
      <c r="AN151" s="2"/>
    </row>
    <row r="152" spans="1:40" ht="45.75" hidden="1" customHeight="1">
      <c r="A152" s="2" t="s">
        <v>82</v>
      </c>
      <c r="B152" s="2" t="s">
        <v>73</v>
      </c>
      <c r="C152" s="2" t="s">
        <v>49</v>
      </c>
      <c r="D152" s="2"/>
      <c r="E152" s="2"/>
      <c r="F152" s="2"/>
      <c r="G152" s="4">
        <v>2015</v>
      </c>
      <c r="H152" s="2">
        <v>0</v>
      </c>
      <c r="I152" s="2">
        <v>3021148</v>
      </c>
      <c r="J152" s="2" t="s">
        <v>95</v>
      </c>
      <c r="K152" s="2">
        <v>2000000</v>
      </c>
      <c r="L152" s="2" t="s">
        <v>85</v>
      </c>
      <c r="M152" s="3">
        <v>42059</v>
      </c>
      <c r="N152" s="2"/>
      <c r="O152" s="2" t="s">
        <v>53</v>
      </c>
      <c r="P152" s="2" t="s">
        <v>2</v>
      </c>
      <c r="Q152" s="2" t="s">
        <v>45</v>
      </c>
      <c r="R152" s="2" t="s">
        <v>82</v>
      </c>
      <c r="S152" s="2" t="s">
        <v>81</v>
      </c>
      <c r="T152" s="2" t="s">
        <v>73</v>
      </c>
      <c r="U152" s="2" t="s">
        <v>72</v>
      </c>
      <c r="V152" s="2" t="s">
        <v>71</v>
      </c>
      <c r="W152" s="2" t="s">
        <v>44</v>
      </c>
      <c r="X152" s="2" t="s">
        <v>2</v>
      </c>
      <c r="Y152" s="2" t="s">
        <v>5</v>
      </c>
      <c r="Z152" s="2" t="s">
        <v>4</v>
      </c>
      <c r="AA152" s="2">
        <v>225151</v>
      </c>
      <c r="AB152" s="2"/>
      <c r="AC152" s="2" t="s">
        <v>3</v>
      </c>
      <c r="AD152" s="3">
        <v>42059.456249999996</v>
      </c>
      <c r="AE152" s="3">
        <v>42059.456249999996</v>
      </c>
      <c r="AF152" s="4"/>
      <c r="AG152" s="2"/>
      <c r="AH152" s="2" t="s">
        <v>1</v>
      </c>
      <c r="AI152" s="2"/>
      <c r="AJ152" s="3"/>
      <c r="AK152" s="3"/>
      <c r="AL152" s="2"/>
      <c r="AM152" s="2"/>
      <c r="AN152" s="2"/>
    </row>
    <row r="153" spans="1:40" ht="45.75" hidden="1" customHeight="1">
      <c r="A153" s="2" t="s">
        <v>82</v>
      </c>
      <c r="B153" s="2" t="s">
        <v>73</v>
      </c>
      <c r="C153" s="2" t="s">
        <v>21</v>
      </c>
      <c r="D153" s="2"/>
      <c r="E153" s="2"/>
      <c r="F153" s="2"/>
      <c r="G153" s="4">
        <v>2014</v>
      </c>
      <c r="H153" s="2">
        <v>651470</v>
      </c>
      <c r="I153" s="2">
        <v>0</v>
      </c>
      <c r="J153" s="2" t="s">
        <v>88</v>
      </c>
      <c r="K153" s="2">
        <v>400000</v>
      </c>
      <c r="L153" s="2" t="s">
        <v>85</v>
      </c>
      <c r="M153" s="3">
        <v>41887</v>
      </c>
      <c r="N153" s="2"/>
      <c r="O153" s="2" t="s">
        <v>53</v>
      </c>
      <c r="P153" s="2" t="s">
        <v>2</v>
      </c>
      <c r="Q153" s="2" t="s">
        <v>12</v>
      </c>
      <c r="R153" s="2" t="s">
        <v>82</v>
      </c>
      <c r="S153" s="2" t="s">
        <v>81</v>
      </c>
      <c r="T153" s="2" t="s">
        <v>73</v>
      </c>
      <c r="U153" s="2" t="s">
        <v>72</v>
      </c>
      <c r="V153" s="2" t="s">
        <v>71</v>
      </c>
      <c r="W153" s="2" t="s">
        <v>6</v>
      </c>
      <c r="X153" s="2" t="s">
        <v>2</v>
      </c>
      <c r="Y153" s="2" t="s">
        <v>5</v>
      </c>
      <c r="Z153" s="2" t="s">
        <v>4</v>
      </c>
      <c r="AA153" s="2">
        <v>217855</v>
      </c>
      <c r="AB153" s="2"/>
      <c r="AC153" s="2" t="s">
        <v>3</v>
      </c>
      <c r="AD153" s="3">
        <v>41890.751388888886</v>
      </c>
      <c r="AE153" s="3">
        <v>41890.751388888886</v>
      </c>
      <c r="AF153" s="4"/>
      <c r="AG153" s="2"/>
      <c r="AH153" s="2" t="s">
        <v>1</v>
      </c>
      <c r="AI153" s="2"/>
      <c r="AJ153" s="3"/>
      <c r="AK153" s="3"/>
      <c r="AL153" s="2"/>
      <c r="AM153" s="2"/>
      <c r="AN153" s="2"/>
    </row>
    <row r="154" spans="1:40" ht="68.25" hidden="1" customHeight="1">
      <c r="A154" s="2" t="s">
        <v>82</v>
      </c>
      <c r="B154" s="2" t="s">
        <v>90</v>
      </c>
      <c r="C154" s="2" t="s">
        <v>49</v>
      </c>
      <c r="D154" s="2" t="s">
        <v>49</v>
      </c>
      <c r="E154" s="2" t="s">
        <v>94</v>
      </c>
      <c r="F154" s="2" t="s">
        <v>93</v>
      </c>
      <c r="G154" s="4">
        <v>2015</v>
      </c>
      <c r="H154" s="2">
        <v>0</v>
      </c>
      <c r="I154" s="2">
        <v>15105740</v>
      </c>
      <c r="J154" s="2" t="s">
        <v>92</v>
      </c>
      <c r="K154" s="2">
        <v>10000000</v>
      </c>
      <c r="L154" s="2" t="s">
        <v>85</v>
      </c>
      <c r="M154" s="3">
        <v>42059</v>
      </c>
      <c r="N154" s="2" t="s">
        <v>91</v>
      </c>
      <c r="O154" s="2" t="s">
        <v>53</v>
      </c>
      <c r="P154" s="2" t="s">
        <v>2</v>
      </c>
      <c r="Q154" s="2" t="s">
        <v>45</v>
      </c>
      <c r="R154" s="2" t="s">
        <v>82</v>
      </c>
      <c r="S154" s="2" t="s">
        <v>81</v>
      </c>
      <c r="T154" s="2" t="s">
        <v>90</v>
      </c>
      <c r="U154" s="2" t="s">
        <v>23</v>
      </c>
      <c r="V154" s="2" t="s">
        <v>90</v>
      </c>
      <c r="W154" s="2" t="s">
        <v>44</v>
      </c>
      <c r="X154" s="2" t="s">
        <v>2</v>
      </c>
      <c r="Y154" s="2" t="s">
        <v>5</v>
      </c>
      <c r="Z154" s="2" t="s">
        <v>4</v>
      </c>
      <c r="AA154" s="2">
        <v>225155</v>
      </c>
      <c r="AB154" s="2"/>
      <c r="AC154" s="2" t="s">
        <v>3</v>
      </c>
      <c r="AD154" s="3">
        <v>42059.46597222222</v>
      </c>
      <c r="AE154" s="3">
        <v>42059.46597222222</v>
      </c>
      <c r="AF154" s="4">
        <v>2015</v>
      </c>
      <c r="AG154" s="2" t="s">
        <v>2</v>
      </c>
      <c r="AH154" s="2" t="s">
        <v>1</v>
      </c>
      <c r="AI154" s="2">
        <v>0</v>
      </c>
      <c r="AJ154" s="3">
        <v>42005</v>
      </c>
      <c r="AK154" s="3">
        <v>42369</v>
      </c>
      <c r="AL154" s="2" t="s">
        <v>0</v>
      </c>
      <c r="AM154" s="2" t="s">
        <v>0</v>
      </c>
      <c r="AN154" s="2"/>
    </row>
    <row r="155" spans="1:40" ht="68.25" hidden="1" customHeight="1">
      <c r="A155" s="2" t="s">
        <v>82</v>
      </c>
      <c r="B155" s="2" t="s">
        <v>37</v>
      </c>
      <c r="C155" s="2" t="s">
        <v>21</v>
      </c>
      <c r="D155" s="2" t="s">
        <v>20</v>
      </c>
      <c r="E155" s="2" t="s">
        <v>42</v>
      </c>
      <c r="F155" s="2" t="s">
        <v>41</v>
      </c>
      <c r="G155" s="4">
        <v>2014</v>
      </c>
      <c r="H155" s="2">
        <v>1182432</v>
      </c>
      <c r="I155" s="2">
        <v>0</v>
      </c>
      <c r="J155" s="2" t="s">
        <v>89</v>
      </c>
      <c r="K155" s="2">
        <v>700000</v>
      </c>
      <c r="L155" s="2" t="s">
        <v>85</v>
      </c>
      <c r="M155" s="3">
        <v>41887</v>
      </c>
      <c r="N155" s="2" t="s">
        <v>39</v>
      </c>
      <c r="O155" s="2" t="s">
        <v>38</v>
      </c>
      <c r="P155" s="2" t="s">
        <v>2</v>
      </c>
      <c r="Q155" s="2" t="s">
        <v>30</v>
      </c>
      <c r="R155" s="2" t="s">
        <v>82</v>
      </c>
      <c r="S155" s="2" t="s">
        <v>81</v>
      </c>
      <c r="T155" s="2" t="s">
        <v>37</v>
      </c>
      <c r="U155" s="2" t="s">
        <v>8</v>
      </c>
      <c r="V155" s="2" t="s">
        <v>36</v>
      </c>
      <c r="W155" s="2" t="s">
        <v>6</v>
      </c>
      <c r="X155" s="2" t="s">
        <v>2</v>
      </c>
      <c r="Y155" s="2" t="s">
        <v>5</v>
      </c>
      <c r="Z155" s="2" t="s">
        <v>4</v>
      </c>
      <c r="AA155" s="2">
        <v>217854</v>
      </c>
      <c r="AB155" s="2"/>
      <c r="AC155" s="2" t="s">
        <v>27</v>
      </c>
      <c r="AD155" s="3">
        <v>41984.709722222222</v>
      </c>
      <c r="AE155" s="3">
        <v>41890.749305555553</v>
      </c>
      <c r="AF155" s="4">
        <v>2014</v>
      </c>
      <c r="AG155" s="2" t="s">
        <v>2</v>
      </c>
      <c r="AH155" s="2" t="s">
        <v>1</v>
      </c>
      <c r="AI155" s="2">
        <v>11334510</v>
      </c>
      <c r="AJ155" s="3">
        <v>41866</v>
      </c>
      <c r="AK155" s="3">
        <v>42004</v>
      </c>
      <c r="AL155" s="2"/>
      <c r="AM155" s="2" t="s">
        <v>0</v>
      </c>
      <c r="AN155" s="2"/>
    </row>
    <row r="156" spans="1:40" ht="57" hidden="1" customHeight="1">
      <c r="A156" s="2" t="s">
        <v>82</v>
      </c>
      <c r="B156" s="2" t="s">
        <v>24</v>
      </c>
      <c r="C156" s="2" t="s">
        <v>21</v>
      </c>
      <c r="D156" s="2"/>
      <c r="E156" s="2"/>
      <c r="F156" s="2"/>
      <c r="G156" s="4">
        <v>2014</v>
      </c>
      <c r="H156" s="2">
        <v>0</v>
      </c>
      <c r="I156" s="2">
        <v>489516</v>
      </c>
      <c r="J156" s="2" t="s">
        <v>88</v>
      </c>
      <c r="K156" s="2">
        <v>300000</v>
      </c>
      <c r="L156" s="2" t="s">
        <v>85</v>
      </c>
      <c r="M156" s="3">
        <v>41887</v>
      </c>
      <c r="N156" s="2"/>
      <c r="O156" s="2" t="s">
        <v>53</v>
      </c>
      <c r="P156" s="2" t="s">
        <v>2</v>
      </c>
      <c r="Q156" s="2" t="s">
        <v>45</v>
      </c>
      <c r="R156" s="2" t="s">
        <v>82</v>
      </c>
      <c r="S156" s="2" t="s">
        <v>81</v>
      </c>
      <c r="T156" s="2" t="s">
        <v>24</v>
      </c>
      <c r="U156" s="2" t="s">
        <v>23</v>
      </c>
      <c r="V156" s="2" t="s">
        <v>22</v>
      </c>
      <c r="W156" s="2" t="s">
        <v>6</v>
      </c>
      <c r="X156" s="2" t="s">
        <v>2</v>
      </c>
      <c r="Y156" s="2" t="s">
        <v>5</v>
      </c>
      <c r="Z156" s="2" t="s">
        <v>4</v>
      </c>
      <c r="AA156" s="2">
        <v>217856</v>
      </c>
      <c r="AB156" s="2"/>
      <c r="AC156" s="2" t="s">
        <v>3</v>
      </c>
      <c r="AD156" s="3">
        <v>41890.753472222219</v>
      </c>
      <c r="AE156" s="3">
        <v>41890.752083333333</v>
      </c>
      <c r="AF156" s="4"/>
      <c r="AG156" s="2"/>
      <c r="AH156" s="2" t="s">
        <v>1</v>
      </c>
      <c r="AI156" s="2"/>
      <c r="AJ156" s="3"/>
      <c r="AK156" s="3"/>
      <c r="AL156" s="2"/>
      <c r="AM156" s="2"/>
      <c r="AN156" s="2"/>
    </row>
    <row r="157" spans="1:40" ht="90.75" hidden="1" customHeight="1">
      <c r="A157" s="2" t="s">
        <v>82</v>
      </c>
      <c r="B157" s="2" t="s">
        <v>80</v>
      </c>
      <c r="C157" s="2" t="s">
        <v>49</v>
      </c>
      <c r="D157" s="2" t="s">
        <v>49</v>
      </c>
      <c r="E157" s="2" t="s">
        <v>87</v>
      </c>
      <c r="F157" s="2" t="s">
        <v>84</v>
      </c>
      <c r="G157" s="4">
        <v>2015</v>
      </c>
      <c r="H157" s="2">
        <v>0</v>
      </c>
      <c r="I157" s="2">
        <v>3021148</v>
      </c>
      <c r="J157" s="2" t="s">
        <v>86</v>
      </c>
      <c r="K157" s="2">
        <v>2000000</v>
      </c>
      <c r="L157" s="2" t="s">
        <v>85</v>
      </c>
      <c r="M157" s="3">
        <v>42059</v>
      </c>
      <c r="N157" s="2" t="s">
        <v>84</v>
      </c>
      <c r="O157" s="2" t="s">
        <v>83</v>
      </c>
      <c r="P157" s="2" t="s">
        <v>2</v>
      </c>
      <c r="Q157" s="2" t="s">
        <v>45</v>
      </c>
      <c r="R157" s="2" t="s">
        <v>82</v>
      </c>
      <c r="S157" s="2" t="s">
        <v>81</v>
      </c>
      <c r="T157" s="2" t="s">
        <v>80</v>
      </c>
      <c r="U157" s="2" t="s">
        <v>8</v>
      </c>
      <c r="V157" s="2" t="s">
        <v>79</v>
      </c>
      <c r="W157" s="2" t="s">
        <v>44</v>
      </c>
      <c r="X157" s="2" t="s">
        <v>2</v>
      </c>
      <c r="Y157" s="2" t="s">
        <v>5</v>
      </c>
      <c r="Z157" s="2" t="s">
        <v>4</v>
      </c>
      <c r="AA157" s="2">
        <v>225156</v>
      </c>
      <c r="AB157" s="2"/>
      <c r="AC157" s="2" t="s">
        <v>3</v>
      </c>
      <c r="AD157" s="3">
        <v>42059.467361111107</v>
      </c>
      <c r="AE157" s="3">
        <v>42059.467361111107</v>
      </c>
      <c r="AF157" s="4">
        <v>2015</v>
      </c>
      <c r="AG157" s="2" t="s">
        <v>2</v>
      </c>
      <c r="AH157" s="2" t="s">
        <v>1</v>
      </c>
      <c r="AI157" s="2">
        <v>0</v>
      </c>
      <c r="AJ157" s="3">
        <v>42005</v>
      </c>
      <c r="AK157" s="3">
        <v>42004</v>
      </c>
      <c r="AL157" s="2" t="s">
        <v>0</v>
      </c>
      <c r="AM157" s="2" t="s">
        <v>0</v>
      </c>
      <c r="AN157" s="2"/>
    </row>
    <row r="158" spans="1:40" ht="57" hidden="1" customHeight="1">
      <c r="A158" s="2" t="s">
        <v>11</v>
      </c>
      <c r="B158" s="2" t="s">
        <v>78</v>
      </c>
      <c r="C158" s="2" t="s">
        <v>21</v>
      </c>
      <c r="D158" s="2"/>
      <c r="E158" s="2"/>
      <c r="F158" s="2"/>
      <c r="G158" s="4">
        <v>2014</v>
      </c>
      <c r="H158" s="2">
        <v>1000000</v>
      </c>
      <c r="I158" s="2">
        <v>0</v>
      </c>
      <c r="J158" s="2" t="s">
        <v>54</v>
      </c>
      <c r="K158" s="2" t="s">
        <v>16</v>
      </c>
      <c r="L158" s="2" t="s">
        <v>15</v>
      </c>
      <c r="M158" s="3">
        <v>41912</v>
      </c>
      <c r="N158" s="2"/>
      <c r="O158" s="2" t="s">
        <v>53</v>
      </c>
      <c r="P158" s="2" t="s">
        <v>2</v>
      </c>
      <c r="Q158" s="2" t="s">
        <v>12</v>
      </c>
      <c r="R158" s="2" t="s">
        <v>11</v>
      </c>
      <c r="S158" s="2" t="s">
        <v>10</v>
      </c>
      <c r="T158" s="2" t="s">
        <v>78</v>
      </c>
      <c r="U158" s="2" t="s">
        <v>51</v>
      </c>
      <c r="V158" s="2" t="s">
        <v>77</v>
      </c>
      <c r="W158" s="2" t="s">
        <v>6</v>
      </c>
      <c r="X158" s="2" t="s">
        <v>2</v>
      </c>
      <c r="Y158" s="2" t="s">
        <v>5</v>
      </c>
      <c r="Z158" s="2" t="s">
        <v>4</v>
      </c>
      <c r="AA158" s="2">
        <v>220442</v>
      </c>
      <c r="AB158" s="2"/>
      <c r="AC158" s="2" t="s">
        <v>3</v>
      </c>
      <c r="AD158" s="3">
        <v>41950.701388888891</v>
      </c>
      <c r="AE158" s="3">
        <v>41950.701388888891</v>
      </c>
      <c r="AF158" s="4"/>
      <c r="AG158" s="2"/>
      <c r="AH158" s="2" t="s">
        <v>1</v>
      </c>
      <c r="AI158" s="2"/>
      <c r="AJ158" s="3"/>
      <c r="AK158" s="3"/>
      <c r="AL158" s="2"/>
      <c r="AM158" s="2"/>
      <c r="AN158" s="2"/>
    </row>
    <row r="159" spans="1:40" ht="45.75" hidden="1" customHeight="1">
      <c r="A159" s="2" t="s">
        <v>11</v>
      </c>
      <c r="B159" s="2" t="s">
        <v>76</v>
      </c>
      <c r="C159" s="2" t="s">
        <v>21</v>
      </c>
      <c r="D159" s="2"/>
      <c r="E159" s="2"/>
      <c r="F159" s="2"/>
      <c r="G159" s="4">
        <v>2014</v>
      </c>
      <c r="H159" s="2">
        <v>1750000</v>
      </c>
      <c r="I159" s="2">
        <v>0</v>
      </c>
      <c r="J159" s="2" t="s">
        <v>54</v>
      </c>
      <c r="K159" s="2" t="s">
        <v>16</v>
      </c>
      <c r="L159" s="2" t="s">
        <v>15</v>
      </c>
      <c r="M159" s="3">
        <v>41912</v>
      </c>
      <c r="N159" s="2"/>
      <c r="O159" s="2" t="s">
        <v>53</v>
      </c>
      <c r="P159" s="2" t="s">
        <v>2</v>
      </c>
      <c r="Q159" s="2" t="s">
        <v>12</v>
      </c>
      <c r="R159" s="2" t="s">
        <v>11</v>
      </c>
      <c r="S159" s="2" t="s">
        <v>10</v>
      </c>
      <c r="T159" s="2" t="s">
        <v>76</v>
      </c>
      <c r="U159" s="2" t="s">
        <v>51</v>
      </c>
      <c r="V159" s="2" t="s">
        <v>75</v>
      </c>
      <c r="W159" s="2" t="s">
        <v>6</v>
      </c>
      <c r="X159" s="2" t="s">
        <v>2</v>
      </c>
      <c r="Y159" s="2" t="s">
        <v>5</v>
      </c>
      <c r="Z159" s="2" t="s">
        <v>4</v>
      </c>
      <c r="AA159" s="2">
        <v>220443</v>
      </c>
      <c r="AB159" s="2"/>
      <c r="AC159" s="2" t="s">
        <v>3</v>
      </c>
      <c r="AD159" s="3">
        <v>41950.70208333333</v>
      </c>
      <c r="AE159" s="3">
        <v>41950.70208333333</v>
      </c>
      <c r="AF159" s="4"/>
      <c r="AG159" s="2"/>
      <c r="AH159" s="2" t="s">
        <v>1</v>
      </c>
      <c r="AI159" s="2"/>
      <c r="AJ159" s="3"/>
      <c r="AK159" s="3"/>
      <c r="AL159" s="2"/>
      <c r="AM159" s="2"/>
      <c r="AN159" s="2"/>
    </row>
    <row r="160" spans="1:40" ht="45.75" hidden="1" customHeight="1">
      <c r="A160" s="2" t="s">
        <v>11</v>
      </c>
      <c r="B160" s="2" t="s">
        <v>73</v>
      </c>
      <c r="C160" s="2" t="s">
        <v>21</v>
      </c>
      <c r="D160" s="2"/>
      <c r="E160" s="2"/>
      <c r="F160" s="2"/>
      <c r="G160" s="4">
        <v>2014</v>
      </c>
      <c r="H160" s="2">
        <v>2300000</v>
      </c>
      <c r="I160" s="2">
        <v>0</v>
      </c>
      <c r="J160" s="2" t="s">
        <v>74</v>
      </c>
      <c r="K160" s="2" t="s">
        <v>16</v>
      </c>
      <c r="L160" s="2" t="s">
        <v>15</v>
      </c>
      <c r="M160" s="3">
        <v>41689</v>
      </c>
      <c r="N160" s="2"/>
      <c r="O160" s="2" t="s">
        <v>53</v>
      </c>
      <c r="P160" s="2" t="s">
        <v>2</v>
      </c>
      <c r="Q160" s="2" t="s">
        <v>12</v>
      </c>
      <c r="R160" s="2" t="s">
        <v>11</v>
      </c>
      <c r="S160" s="2" t="s">
        <v>10</v>
      </c>
      <c r="T160" s="2" t="s">
        <v>73</v>
      </c>
      <c r="U160" s="2" t="s">
        <v>72</v>
      </c>
      <c r="V160" s="2" t="s">
        <v>71</v>
      </c>
      <c r="W160" s="2" t="s">
        <v>6</v>
      </c>
      <c r="X160" s="2" t="s">
        <v>2</v>
      </c>
      <c r="Y160" s="2" t="s">
        <v>5</v>
      </c>
      <c r="Z160" s="2" t="s">
        <v>4</v>
      </c>
      <c r="AA160" s="2">
        <v>217060</v>
      </c>
      <c r="AB160" s="2"/>
      <c r="AC160" s="2" t="s">
        <v>3</v>
      </c>
      <c r="AD160" s="3">
        <v>41872.620833333334</v>
      </c>
      <c r="AE160" s="3">
        <v>41872.620138888888</v>
      </c>
      <c r="AF160" s="4"/>
      <c r="AG160" s="2"/>
      <c r="AH160" s="2" t="s">
        <v>1</v>
      </c>
      <c r="AI160" s="2"/>
      <c r="AJ160" s="3"/>
      <c r="AK160" s="3"/>
      <c r="AL160" s="2"/>
      <c r="AM160" s="2"/>
      <c r="AN160" s="2"/>
    </row>
    <row r="161" spans="1:40" ht="57" hidden="1" customHeight="1">
      <c r="A161" s="2" t="s">
        <v>11</v>
      </c>
      <c r="B161" s="2" t="s">
        <v>65</v>
      </c>
      <c r="C161" s="2" t="s">
        <v>21</v>
      </c>
      <c r="D161" s="2" t="s">
        <v>20</v>
      </c>
      <c r="E161" s="2" t="s">
        <v>70</v>
      </c>
      <c r="F161" s="2" t="s">
        <v>69</v>
      </c>
      <c r="G161" s="4">
        <v>2014</v>
      </c>
      <c r="H161" s="2">
        <v>405000</v>
      </c>
      <c r="I161" s="2">
        <v>0</v>
      </c>
      <c r="J161" s="2" t="s">
        <v>68</v>
      </c>
      <c r="K161" s="2" t="s">
        <v>16</v>
      </c>
      <c r="L161" s="2" t="s">
        <v>15</v>
      </c>
      <c r="M161" s="3">
        <v>41968</v>
      </c>
      <c r="N161" s="2" t="s">
        <v>67</v>
      </c>
      <c r="O161" s="2" t="s">
        <v>66</v>
      </c>
      <c r="P161" s="2" t="s">
        <v>2</v>
      </c>
      <c r="Q161" s="2" t="s">
        <v>30</v>
      </c>
      <c r="R161" s="2" t="s">
        <v>11</v>
      </c>
      <c r="S161" s="2" t="s">
        <v>10</v>
      </c>
      <c r="T161" s="2" t="s">
        <v>65</v>
      </c>
      <c r="U161" s="2" t="s">
        <v>8</v>
      </c>
      <c r="V161" s="2" t="s">
        <v>64</v>
      </c>
      <c r="W161" s="2" t="s">
        <v>6</v>
      </c>
      <c r="X161" s="2" t="s">
        <v>2</v>
      </c>
      <c r="Y161" s="2" t="s">
        <v>5</v>
      </c>
      <c r="Z161" s="2" t="s">
        <v>4</v>
      </c>
      <c r="AA161" s="2">
        <v>221577</v>
      </c>
      <c r="AB161" s="2"/>
      <c r="AC161" s="2" t="s">
        <v>27</v>
      </c>
      <c r="AD161" s="3">
        <v>42054.464583333334</v>
      </c>
      <c r="AE161" s="3">
        <v>41969.46597222222</v>
      </c>
      <c r="AF161" s="4">
        <v>2014</v>
      </c>
      <c r="AG161" s="2" t="s">
        <v>2</v>
      </c>
      <c r="AH161" s="2" t="s">
        <v>1</v>
      </c>
      <c r="AI161" s="2">
        <v>1620000</v>
      </c>
      <c r="AJ161" s="3">
        <v>41866</v>
      </c>
      <c r="AK161" s="3">
        <v>42004</v>
      </c>
      <c r="AL161" s="2"/>
      <c r="AM161" s="2" t="s">
        <v>0</v>
      </c>
      <c r="AN161" s="2"/>
    </row>
    <row r="162" spans="1:40" ht="45.75" hidden="1" customHeight="1">
      <c r="A162" s="2" t="s">
        <v>11</v>
      </c>
      <c r="B162" s="2" t="s">
        <v>63</v>
      </c>
      <c r="C162" s="2" t="s">
        <v>21</v>
      </c>
      <c r="D162" s="2"/>
      <c r="E162" s="2"/>
      <c r="F162" s="2"/>
      <c r="G162" s="4">
        <v>2014</v>
      </c>
      <c r="H162" s="2">
        <v>1750000</v>
      </c>
      <c r="I162" s="2">
        <v>0</v>
      </c>
      <c r="J162" s="2" t="s">
        <v>54</v>
      </c>
      <c r="K162" s="2" t="s">
        <v>16</v>
      </c>
      <c r="L162" s="2" t="s">
        <v>15</v>
      </c>
      <c r="M162" s="3">
        <v>41912</v>
      </c>
      <c r="N162" s="2"/>
      <c r="O162" s="2" t="s">
        <v>53</v>
      </c>
      <c r="P162" s="2" t="s">
        <v>2</v>
      </c>
      <c r="Q162" s="2" t="s">
        <v>12</v>
      </c>
      <c r="R162" s="2" t="s">
        <v>11</v>
      </c>
      <c r="S162" s="2" t="s">
        <v>10</v>
      </c>
      <c r="T162" s="2" t="s">
        <v>63</v>
      </c>
      <c r="U162" s="2" t="s">
        <v>51</v>
      </c>
      <c r="V162" s="2" t="s">
        <v>62</v>
      </c>
      <c r="W162" s="2" t="s">
        <v>6</v>
      </c>
      <c r="X162" s="2" t="s">
        <v>2</v>
      </c>
      <c r="Y162" s="2" t="s">
        <v>5</v>
      </c>
      <c r="Z162" s="2" t="s">
        <v>4</v>
      </c>
      <c r="AA162" s="2">
        <v>220444</v>
      </c>
      <c r="AB162" s="2"/>
      <c r="AC162" s="2" t="s">
        <v>3</v>
      </c>
      <c r="AD162" s="3">
        <v>41950.702777777777</v>
      </c>
      <c r="AE162" s="3">
        <v>41950.702777777777</v>
      </c>
      <c r="AF162" s="4"/>
      <c r="AG162" s="2"/>
      <c r="AH162" s="2" t="s">
        <v>1</v>
      </c>
      <c r="AI162" s="2"/>
      <c r="AJ162" s="3"/>
      <c r="AK162" s="3"/>
      <c r="AL162" s="2"/>
      <c r="AM162" s="2"/>
      <c r="AN162" s="2"/>
    </row>
    <row r="163" spans="1:40" ht="68.25" hidden="1" customHeight="1">
      <c r="A163" s="2" t="s">
        <v>11</v>
      </c>
      <c r="B163" s="2" t="s">
        <v>57</v>
      </c>
      <c r="C163" s="2" t="s">
        <v>49</v>
      </c>
      <c r="D163" s="2" t="s">
        <v>49</v>
      </c>
      <c r="E163" s="2" t="s">
        <v>61</v>
      </c>
      <c r="F163" s="2" t="s">
        <v>60</v>
      </c>
      <c r="G163" s="4">
        <v>2015</v>
      </c>
      <c r="H163" s="2">
        <v>0</v>
      </c>
      <c r="I163" s="2">
        <v>700000</v>
      </c>
      <c r="J163" s="2" t="s">
        <v>59</v>
      </c>
      <c r="K163" s="2">
        <v>700000</v>
      </c>
      <c r="L163" s="2" t="s">
        <v>15</v>
      </c>
      <c r="M163" s="3">
        <v>42024</v>
      </c>
      <c r="N163" s="2" t="s">
        <v>58</v>
      </c>
      <c r="O163" s="2" t="s">
        <v>25</v>
      </c>
      <c r="P163" s="2" t="s">
        <v>2</v>
      </c>
      <c r="Q163" s="2" t="s">
        <v>45</v>
      </c>
      <c r="R163" s="2" t="s">
        <v>11</v>
      </c>
      <c r="S163" s="2" t="s">
        <v>10</v>
      </c>
      <c r="T163" s="2" t="s">
        <v>57</v>
      </c>
      <c r="U163" s="2" t="s">
        <v>8</v>
      </c>
      <c r="V163" s="2" t="s">
        <v>56</v>
      </c>
      <c r="W163" s="2" t="s">
        <v>44</v>
      </c>
      <c r="X163" s="2" t="s">
        <v>2</v>
      </c>
      <c r="Y163" s="2" t="s">
        <v>5</v>
      </c>
      <c r="Z163" s="2" t="s">
        <v>4</v>
      </c>
      <c r="AA163" s="2">
        <v>223896</v>
      </c>
      <c r="AB163" s="2"/>
      <c r="AC163" s="2" t="s">
        <v>55</v>
      </c>
      <c r="AD163" s="3">
        <v>42026.631249999999</v>
      </c>
      <c r="AE163" s="3">
        <v>42026.631249999999</v>
      </c>
      <c r="AF163" s="4">
        <v>2015</v>
      </c>
      <c r="AG163" s="2" t="s">
        <v>2</v>
      </c>
      <c r="AH163" s="2" t="s">
        <v>1</v>
      </c>
      <c r="AI163" s="2">
        <v>0</v>
      </c>
      <c r="AJ163" s="3">
        <v>42005</v>
      </c>
      <c r="AK163" s="3">
        <v>42004</v>
      </c>
      <c r="AL163" s="2" t="s">
        <v>0</v>
      </c>
      <c r="AM163" s="2" t="s">
        <v>0</v>
      </c>
      <c r="AN163" s="2"/>
    </row>
    <row r="164" spans="1:40" ht="45.75" hidden="1" customHeight="1">
      <c r="A164" s="2" t="s">
        <v>11</v>
      </c>
      <c r="B164" s="2" t="s">
        <v>52</v>
      </c>
      <c r="C164" s="2" t="s">
        <v>21</v>
      </c>
      <c r="D164" s="2"/>
      <c r="E164" s="2"/>
      <c r="F164" s="2"/>
      <c r="G164" s="4">
        <v>2014</v>
      </c>
      <c r="H164" s="2">
        <v>1750000</v>
      </c>
      <c r="I164" s="2">
        <v>0</v>
      </c>
      <c r="J164" s="2" t="s">
        <v>54</v>
      </c>
      <c r="K164" s="2" t="s">
        <v>16</v>
      </c>
      <c r="L164" s="2" t="s">
        <v>15</v>
      </c>
      <c r="M164" s="3">
        <v>41912</v>
      </c>
      <c r="N164" s="2"/>
      <c r="O164" s="2" t="s">
        <v>53</v>
      </c>
      <c r="P164" s="2" t="s">
        <v>2</v>
      </c>
      <c r="Q164" s="2" t="s">
        <v>12</v>
      </c>
      <c r="R164" s="2" t="s">
        <v>11</v>
      </c>
      <c r="S164" s="2" t="s">
        <v>10</v>
      </c>
      <c r="T164" s="2" t="s">
        <v>52</v>
      </c>
      <c r="U164" s="2" t="s">
        <v>51</v>
      </c>
      <c r="V164" s="2" t="s">
        <v>50</v>
      </c>
      <c r="W164" s="2" t="s">
        <v>6</v>
      </c>
      <c r="X164" s="2" t="s">
        <v>2</v>
      </c>
      <c r="Y164" s="2" t="s">
        <v>5</v>
      </c>
      <c r="Z164" s="2" t="s">
        <v>4</v>
      </c>
      <c r="AA164" s="2">
        <v>220445</v>
      </c>
      <c r="AB164" s="2"/>
      <c r="AC164" s="2" t="s">
        <v>3</v>
      </c>
      <c r="AD164" s="3">
        <v>41950.703472222223</v>
      </c>
      <c r="AE164" s="3">
        <v>41950.703472222223</v>
      </c>
      <c r="AF164" s="4"/>
      <c r="AG164" s="2"/>
      <c r="AH164" s="2" t="s">
        <v>1</v>
      </c>
      <c r="AI164" s="2"/>
      <c r="AJ164" s="3"/>
      <c r="AK164" s="3"/>
      <c r="AL164" s="2"/>
      <c r="AM164" s="2"/>
      <c r="AN164" s="2"/>
    </row>
    <row r="165" spans="1:40" ht="159" hidden="1" customHeight="1">
      <c r="A165" s="2" t="s">
        <v>11</v>
      </c>
      <c r="B165" s="2" t="s">
        <v>37</v>
      </c>
      <c r="C165" s="2" t="s">
        <v>49</v>
      </c>
      <c r="D165" s="2" t="s">
        <v>49</v>
      </c>
      <c r="E165" s="2" t="s">
        <v>48</v>
      </c>
      <c r="F165" s="2" t="s">
        <v>47</v>
      </c>
      <c r="G165" s="4">
        <v>2015</v>
      </c>
      <c r="H165" s="2">
        <v>0</v>
      </c>
      <c r="I165" s="2">
        <v>10400000</v>
      </c>
      <c r="J165" s="2" t="s">
        <v>46</v>
      </c>
      <c r="K165" s="2" t="s">
        <v>16</v>
      </c>
      <c r="L165" s="2" t="s">
        <v>15</v>
      </c>
      <c r="M165" s="3">
        <v>42053</v>
      </c>
      <c r="N165" s="2" t="s">
        <v>39</v>
      </c>
      <c r="O165" s="2" t="s">
        <v>38</v>
      </c>
      <c r="P165" s="2" t="s">
        <v>2</v>
      </c>
      <c r="Q165" s="2" t="s">
        <v>45</v>
      </c>
      <c r="R165" s="2" t="s">
        <v>11</v>
      </c>
      <c r="S165" s="2" t="s">
        <v>10</v>
      </c>
      <c r="T165" s="2" t="s">
        <v>37</v>
      </c>
      <c r="U165" s="2" t="s">
        <v>8</v>
      </c>
      <c r="V165" s="2" t="s">
        <v>36</v>
      </c>
      <c r="W165" s="2" t="s">
        <v>44</v>
      </c>
      <c r="X165" s="2" t="s">
        <v>2</v>
      </c>
      <c r="Y165" s="2" t="s">
        <v>5</v>
      </c>
      <c r="Z165" s="2" t="s">
        <v>4</v>
      </c>
      <c r="AA165" s="2">
        <v>224940</v>
      </c>
      <c r="AB165" s="2"/>
      <c r="AC165" s="2" t="s">
        <v>3</v>
      </c>
      <c r="AD165" s="3">
        <v>42054.418749999997</v>
      </c>
      <c r="AE165" s="3">
        <v>42054.41805555555</v>
      </c>
      <c r="AF165" s="4">
        <v>2015</v>
      </c>
      <c r="AG165" s="2" t="s">
        <v>2</v>
      </c>
      <c r="AH165" s="2" t="s">
        <v>1</v>
      </c>
      <c r="AI165" s="2">
        <v>0</v>
      </c>
      <c r="AJ165" s="3">
        <v>42005</v>
      </c>
      <c r="AK165" s="3">
        <v>42004</v>
      </c>
      <c r="AL165" s="2" t="s">
        <v>0</v>
      </c>
      <c r="AM165" s="2" t="s">
        <v>0</v>
      </c>
      <c r="AN165" s="2"/>
    </row>
    <row r="166" spans="1:40" ht="68.25" hidden="1" customHeight="1">
      <c r="A166" s="2" t="s">
        <v>11</v>
      </c>
      <c r="B166" s="2" t="s">
        <v>37</v>
      </c>
      <c r="C166" s="2" t="s">
        <v>21</v>
      </c>
      <c r="D166" s="2" t="s">
        <v>20</v>
      </c>
      <c r="E166" s="2" t="s">
        <v>42</v>
      </c>
      <c r="F166" s="2" t="s">
        <v>41</v>
      </c>
      <c r="G166" s="4">
        <v>2014</v>
      </c>
      <c r="H166" s="2">
        <v>1850000</v>
      </c>
      <c r="I166" s="2">
        <v>0</v>
      </c>
      <c r="J166" s="2" t="s">
        <v>43</v>
      </c>
      <c r="K166" s="2" t="s">
        <v>16</v>
      </c>
      <c r="L166" s="2" t="s">
        <v>15</v>
      </c>
      <c r="M166" s="3">
        <v>41911</v>
      </c>
      <c r="N166" s="2" t="s">
        <v>39</v>
      </c>
      <c r="O166" s="2" t="s">
        <v>38</v>
      </c>
      <c r="P166" s="2" t="s">
        <v>2</v>
      </c>
      <c r="Q166" s="2" t="s">
        <v>30</v>
      </c>
      <c r="R166" s="2" t="s">
        <v>11</v>
      </c>
      <c r="S166" s="2" t="s">
        <v>10</v>
      </c>
      <c r="T166" s="2" t="s">
        <v>37</v>
      </c>
      <c r="U166" s="2" t="s">
        <v>8</v>
      </c>
      <c r="V166" s="2" t="s">
        <v>36</v>
      </c>
      <c r="W166" s="2" t="s">
        <v>6</v>
      </c>
      <c r="X166" s="2" t="s">
        <v>2</v>
      </c>
      <c r="Y166" s="2" t="s">
        <v>5</v>
      </c>
      <c r="Z166" s="2" t="s">
        <v>4</v>
      </c>
      <c r="AA166" s="2">
        <v>222437</v>
      </c>
      <c r="AB166" s="2"/>
      <c r="AC166" s="2" t="s">
        <v>3</v>
      </c>
      <c r="AD166" s="3">
        <v>42024.676388888889</v>
      </c>
      <c r="AE166" s="3">
        <v>41984.72152777778</v>
      </c>
      <c r="AF166" s="4">
        <v>2014</v>
      </c>
      <c r="AG166" s="2" t="s">
        <v>2</v>
      </c>
      <c r="AH166" s="2" t="s">
        <v>1</v>
      </c>
      <c r="AI166" s="2">
        <v>11334510</v>
      </c>
      <c r="AJ166" s="3">
        <v>41866</v>
      </c>
      <c r="AK166" s="3">
        <v>42004</v>
      </c>
      <c r="AL166" s="2"/>
      <c r="AM166" s="2" t="s">
        <v>0</v>
      </c>
      <c r="AN166" s="2"/>
    </row>
    <row r="167" spans="1:40" ht="68.25" hidden="1" customHeight="1">
      <c r="A167" s="2" t="s">
        <v>11</v>
      </c>
      <c r="B167" s="2" t="s">
        <v>37</v>
      </c>
      <c r="C167" s="2" t="s">
        <v>21</v>
      </c>
      <c r="D167" s="2" t="s">
        <v>20</v>
      </c>
      <c r="E167" s="2" t="s">
        <v>42</v>
      </c>
      <c r="F167" s="2" t="s">
        <v>41</v>
      </c>
      <c r="G167" s="4">
        <v>2014</v>
      </c>
      <c r="H167" s="2">
        <v>2850000</v>
      </c>
      <c r="I167" s="2">
        <v>0</v>
      </c>
      <c r="J167" s="2" t="s">
        <v>40</v>
      </c>
      <c r="K167" s="2" t="s">
        <v>16</v>
      </c>
      <c r="L167" s="2" t="s">
        <v>15</v>
      </c>
      <c r="M167" s="3">
        <v>41842</v>
      </c>
      <c r="N167" s="2" t="s">
        <v>39</v>
      </c>
      <c r="O167" s="2" t="s">
        <v>38</v>
      </c>
      <c r="P167" s="2" t="s">
        <v>2</v>
      </c>
      <c r="Q167" s="2" t="s">
        <v>30</v>
      </c>
      <c r="R167" s="2" t="s">
        <v>11</v>
      </c>
      <c r="S167" s="2" t="s">
        <v>10</v>
      </c>
      <c r="T167" s="2" t="s">
        <v>37</v>
      </c>
      <c r="U167" s="2" t="s">
        <v>8</v>
      </c>
      <c r="V167" s="2" t="s">
        <v>36</v>
      </c>
      <c r="W167" s="2" t="s">
        <v>6</v>
      </c>
      <c r="X167" s="2" t="s">
        <v>2</v>
      </c>
      <c r="Y167" s="2" t="s">
        <v>5</v>
      </c>
      <c r="Z167" s="2" t="s">
        <v>4</v>
      </c>
      <c r="AA167" s="2">
        <v>217061</v>
      </c>
      <c r="AB167" s="2"/>
      <c r="AC167" s="2" t="s">
        <v>27</v>
      </c>
      <c r="AD167" s="3">
        <v>41984.712500000001</v>
      </c>
      <c r="AE167" s="3">
        <v>41872.62222222222</v>
      </c>
      <c r="AF167" s="4">
        <v>2014</v>
      </c>
      <c r="AG167" s="2" t="s">
        <v>2</v>
      </c>
      <c r="AH167" s="2" t="s">
        <v>1</v>
      </c>
      <c r="AI167" s="2">
        <v>11334510</v>
      </c>
      <c r="AJ167" s="3">
        <v>41866</v>
      </c>
      <c r="AK167" s="3">
        <v>42004</v>
      </c>
      <c r="AL167" s="2"/>
      <c r="AM167" s="2" t="s">
        <v>0</v>
      </c>
      <c r="AN167" s="2"/>
    </row>
    <row r="168" spans="1:40" ht="57" hidden="1" customHeight="1">
      <c r="A168" s="2" t="s">
        <v>11</v>
      </c>
      <c r="B168" s="2" t="s">
        <v>29</v>
      </c>
      <c r="C168" s="2" t="s">
        <v>21</v>
      </c>
      <c r="D168" s="2" t="s">
        <v>20</v>
      </c>
      <c r="E168" s="2" t="s">
        <v>35</v>
      </c>
      <c r="F168" s="2" t="s">
        <v>34</v>
      </c>
      <c r="G168" s="4">
        <v>2014</v>
      </c>
      <c r="H168" s="2">
        <v>120000</v>
      </c>
      <c r="I168" s="2">
        <v>0</v>
      </c>
      <c r="J168" s="2" t="s">
        <v>33</v>
      </c>
      <c r="K168" s="2" t="s">
        <v>16</v>
      </c>
      <c r="L168" s="2" t="s">
        <v>15</v>
      </c>
      <c r="M168" s="3">
        <v>41905</v>
      </c>
      <c r="N168" s="2" t="s">
        <v>32</v>
      </c>
      <c r="O168" s="2" t="s">
        <v>31</v>
      </c>
      <c r="P168" s="2" t="s">
        <v>2</v>
      </c>
      <c r="Q168" s="2" t="s">
        <v>30</v>
      </c>
      <c r="R168" s="2" t="s">
        <v>11</v>
      </c>
      <c r="S168" s="2" t="s">
        <v>10</v>
      </c>
      <c r="T168" s="2" t="s">
        <v>29</v>
      </c>
      <c r="U168" s="2" t="s">
        <v>8</v>
      </c>
      <c r="V168" s="2" t="s">
        <v>28</v>
      </c>
      <c r="W168" s="2" t="s">
        <v>6</v>
      </c>
      <c r="X168" s="2" t="s">
        <v>2</v>
      </c>
      <c r="Y168" s="2" t="s">
        <v>5</v>
      </c>
      <c r="Z168" s="2" t="s">
        <v>4</v>
      </c>
      <c r="AA168" s="2">
        <v>220702</v>
      </c>
      <c r="AB168" s="2"/>
      <c r="AC168" s="2" t="s">
        <v>27</v>
      </c>
      <c r="AD168" s="3">
        <v>42024.677777777775</v>
      </c>
      <c r="AE168" s="3">
        <v>41956.493750000001</v>
      </c>
      <c r="AF168" s="4">
        <v>2014</v>
      </c>
      <c r="AG168" s="2" t="s">
        <v>2</v>
      </c>
      <c r="AH168" s="2" t="s">
        <v>1</v>
      </c>
      <c r="AI168" s="2">
        <v>466500</v>
      </c>
      <c r="AJ168" s="3">
        <v>41866</v>
      </c>
      <c r="AK168" s="3">
        <v>42004</v>
      </c>
      <c r="AL168" s="2"/>
      <c r="AM168" s="2" t="s">
        <v>0</v>
      </c>
      <c r="AN168" s="2"/>
    </row>
    <row r="169" spans="1:40" ht="57" hidden="1" customHeight="1">
      <c r="A169" s="2" t="s">
        <v>11</v>
      </c>
      <c r="B169" s="2" t="s">
        <v>24</v>
      </c>
      <c r="C169" s="2" t="s">
        <v>21</v>
      </c>
      <c r="D169" s="2"/>
      <c r="E169" s="2"/>
      <c r="F169" s="2"/>
      <c r="G169" s="4">
        <v>2014</v>
      </c>
      <c r="H169" s="2">
        <v>129300</v>
      </c>
      <c r="I169" s="2">
        <v>0</v>
      </c>
      <c r="J169" s="2" t="s">
        <v>26</v>
      </c>
      <c r="K169" s="2" t="s">
        <v>16</v>
      </c>
      <c r="L169" s="2" t="s">
        <v>15</v>
      </c>
      <c r="M169" s="3">
        <v>41968</v>
      </c>
      <c r="N169" s="2"/>
      <c r="O169" s="2" t="s">
        <v>25</v>
      </c>
      <c r="P169" s="2" t="s">
        <v>2</v>
      </c>
      <c r="Q169" s="2" t="s">
        <v>12</v>
      </c>
      <c r="R169" s="2" t="s">
        <v>11</v>
      </c>
      <c r="S169" s="2" t="s">
        <v>10</v>
      </c>
      <c r="T169" s="2" t="s">
        <v>24</v>
      </c>
      <c r="U169" s="2" t="s">
        <v>23</v>
      </c>
      <c r="V169" s="2" t="s">
        <v>22</v>
      </c>
      <c r="W169" s="2" t="s">
        <v>6</v>
      </c>
      <c r="X169" s="2" t="s">
        <v>2</v>
      </c>
      <c r="Y169" s="2" t="s">
        <v>5</v>
      </c>
      <c r="Z169" s="2" t="s">
        <v>4</v>
      </c>
      <c r="AA169" s="2">
        <v>221576</v>
      </c>
      <c r="AB169" s="2"/>
      <c r="AC169" s="2" t="s">
        <v>3</v>
      </c>
      <c r="AD169" s="3">
        <v>41969.465277777774</v>
      </c>
      <c r="AE169" s="3">
        <v>41969.465277777774</v>
      </c>
      <c r="AF169" s="4"/>
      <c r="AG169" s="2"/>
      <c r="AH169" s="2" t="s">
        <v>1</v>
      </c>
      <c r="AI169" s="2"/>
      <c r="AJ169" s="3"/>
      <c r="AK169" s="3"/>
      <c r="AL169" s="2"/>
      <c r="AM169" s="2"/>
      <c r="AN169" s="2"/>
    </row>
    <row r="170" spans="1:40" ht="57" hidden="1" customHeight="1">
      <c r="A170" s="2" t="s">
        <v>11</v>
      </c>
      <c r="B170" s="2" t="s">
        <v>24</v>
      </c>
      <c r="C170" s="2" t="s">
        <v>21</v>
      </c>
      <c r="D170" s="2"/>
      <c r="E170" s="2"/>
      <c r="F170" s="2"/>
      <c r="G170" s="4">
        <v>2014</v>
      </c>
      <c r="H170" s="2">
        <v>38586</v>
      </c>
      <c r="I170" s="2">
        <v>0</v>
      </c>
      <c r="J170" s="2" t="s">
        <v>26</v>
      </c>
      <c r="K170" s="2" t="s">
        <v>16</v>
      </c>
      <c r="L170" s="2" t="s">
        <v>15</v>
      </c>
      <c r="M170" s="3">
        <v>41968</v>
      </c>
      <c r="N170" s="2"/>
      <c r="O170" s="2" t="s">
        <v>25</v>
      </c>
      <c r="P170" s="2" t="s">
        <v>2</v>
      </c>
      <c r="Q170" s="2" t="s">
        <v>12</v>
      </c>
      <c r="R170" s="2" t="s">
        <v>11</v>
      </c>
      <c r="S170" s="2" t="s">
        <v>10</v>
      </c>
      <c r="T170" s="2" t="s">
        <v>24</v>
      </c>
      <c r="U170" s="2" t="s">
        <v>23</v>
      </c>
      <c r="V170" s="2" t="s">
        <v>22</v>
      </c>
      <c r="W170" s="2" t="s">
        <v>6</v>
      </c>
      <c r="X170" s="2" t="s">
        <v>2</v>
      </c>
      <c r="Y170" s="2" t="s">
        <v>5</v>
      </c>
      <c r="Z170" s="2" t="s">
        <v>4</v>
      </c>
      <c r="AA170" s="2">
        <v>221575</v>
      </c>
      <c r="AB170" s="2"/>
      <c r="AC170" s="2" t="s">
        <v>3</v>
      </c>
      <c r="AD170" s="3">
        <v>42054.415972222218</v>
      </c>
      <c r="AE170" s="3">
        <v>41969.465277777774</v>
      </c>
      <c r="AF170" s="4"/>
      <c r="AG170" s="2"/>
      <c r="AH170" s="2" t="s">
        <v>1</v>
      </c>
      <c r="AI170" s="2"/>
      <c r="AJ170" s="3"/>
      <c r="AK170" s="3"/>
      <c r="AL170" s="2"/>
      <c r="AM170" s="2"/>
      <c r="AN170" s="2"/>
    </row>
    <row r="171" spans="1:40" ht="45.75" hidden="1" customHeight="1">
      <c r="A171" s="2" t="s">
        <v>11</v>
      </c>
      <c r="B171" s="2" t="s">
        <v>9</v>
      </c>
      <c r="C171" s="2" t="s">
        <v>21</v>
      </c>
      <c r="D171" s="2" t="s">
        <v>20</v>
      </c>
      <c r="E171" s="2" t="s">
        <v>19</v>
      </c>
      <c r="F171" s="2" t="s">
        <v>18</v>
      </c>
      <c r="G171" s="4">
        <v>2014</v>
      </c>
      <c r="H171" s="2">
        <v>3000000</v>
      </c>
      <c r="I171" s="2">
        <v>0</v>
      </c>
      <c r="J171" s="2" t="s">
        <v>17</v>
      </c>
      <c r="K171" s="2" t="s">
        <v>16</v>
      </c>
      <c r="L171" s="2" t="s">
        <v>15</v>
      </c>
      <c r="M171" s="3">
        <v>41968</v>
      </c>
      <c r="N171" s="2" t="s">
        <v>14</v>
      </c>
      <c r="O171" s="2" t="s">
        <v>13</v>
      </c>
      <c r="P171" s="2" t="s">
        <v>2</v>
      </c>
      <c r="Q171" s="2" t="s">
        <v>12</v>
      </c>
      <c r="R171" s="2" t="s">
        <v>11</v>
      </c>
      <c r="S171" s="2" t="s">
        <v>10</v>
      </c>
      <c r="T171" s="2" t="s">
        <v>9</v>
      </c>
      <c r="U171" s="2" t="s">
        <v>8</v>
      </c>
      <c r="V171" s="2" t="s">
        <v>7</v>
      </c>
      <c r="W171" s="2" t="s">
        <v>6</v>
      </c>
      <c r="X171" s="2" t="s">
        <v>2</v>
      </c>
      <c r="Y171" s="2" t="s">
        <v>5</v>
      </c>
      <c r="Z171" s="2" t="s">
        <v>4</v>
      </c>
      <c r="AA171" s="2">
        <v>221578</v>
      </c>
      <c r="AB171" s="2"/>
      <c r="AC171" s="2" t="s">
        <v>3</v>
      </c>
      <c r="AD171" s="3">
        <v>41984.722222222219</v>
      </c>
      <c r="AE171" s="3">
        <v>41969.466666666667</v>
      </c>
      <c r="AF171" s="4">
        <v>2014</v>
      </c>
      <c r="AG171" s="2" t="s">
        <v>2</v>
      </c>
      <c r="AH171" s="2" t="s">
        <v>1</v>
      </c>
      <c r="AI171" s="2">
        <v>5500000</v>
      </c>
      <c r="AJ171" s="3">
        <v>41866</v>
      </c>
      <c r="AK171" s="3">
        <v>42004</v>
      </c>
      <c r="AL171" s="2"/>
      <c r="AM171" s="2" t="s">
        <v>0</v>
      </c>
      <c r="AN171" s="2"/>
    </row>
    <row r="172" spans="1:40" ht="12.75" customHeight="1"/>
  </sheetData>
  <autoFilter ref="A7:AN171">
    <filterColumn colId="0">
      <filters>
        <filter val="European Commission"/>
        <filter val="European Commission's Humanitarian Aid and Civil Protection Department"/>
      </filters>
    </filterColumn>
    <filterColumn colId="1"/>
  </autoFilter>
  <mergeCells count="5">
    <mergeCell ref="A1:C1"/>
    <mergeCell ref="A2:C2"/>
    <mergeCell ref="A3:C3"/>
    <mergeCell ref="A4:C4"/>
    <mergeCell ref="A5:C5"/>
  </mergeCells>
  <pageMargins left="0.75" right="0.75" top="1" bottom="1" header="0.5" footer="0.5"/>
  <pageSetup paperSize="9" orientation="portrait"/>
  <headerFooter scaleWithDoc="0" alignWithMargins="0"/>
</worksheet>
</file>

<file path=xl/worksheets/sheet11.xml><?xml version="1.0" encoding="utf-8"?>
<worksheet xmlns="http://schemas.openxmlformats.org/spreadsheetml/2006/main" xmlns:r="http://schemas.openxmlformats.org/officeDocument/2006/relationships">
  <dimension ref="A1:T98"/>
  <sheetViews>
    <sheetView workbookViewId="0">
      <selection activeCell="T41" sqref="T41"/>
    </sheetView>
  </sheetViews>
  <sheetFormatPr defaultRowHeight="15"/>
  <cols>
    <col min="1" max="1" width="22.85546875" customWidth="1"/>
    <col min="3" max="3" width="23.7109375" customWidth="1"/>
    <col min="15" max="15" width="18.5703125" customWidth="1"/>
    <col min="16" max="16" width="14.28515625" customWidth="1"/>
  </cols>
  <sheetData>
    <row r="1" spans="1:16" ht="46.5">
      <c r="A1" s="12" t="s">
        <v>387</v>
      </c>
    </row>
    <row r="2" spans="1:16">
      <c r="A2" s="123" t="s">
        <v>388</v>
      </c>
      <c r="B2" s="124"/>
      <c r="C2" s="124"/>
      <c r="D2" s="125"/>
      <c r="E2" s="126" t="s">
        <v>525</v>
      </c>
      <c r="F2" s="127"/>
      <c r="G2" s="127"/>
      <c r="H2" s="127"/>
      <c r="I2" s="127"/>
      <c r="J2" s="127"/>
      <c r="K2" s="127"/>
      <c r="L2" s="127"/>
      <c r="M2" s="127"/>
      <c r="N2" s="128"/>
    </row>
    <row r="3" spans="1:16">
      <c r="A3" s="123" t="s">
        <v>389</v>
      </c>
      <c r="B3" s="124"/>
      <c r="C3" s="124"/>
      <c r="D3" s="125"/>
      <c r="E3" s="126" t="s">
        <v>390</v>
      </c>
      <c r="F3" s="127"/>
      <c r="G3" s="127"/>
      <c r="H3" s="127"/>
      <c r="I3" s="127"/>
      <c r="J3" s="127"/>
      <c r="K3" s="127"/>
      <c r="L3" s="127"/>
      <c r="M3" s="127"/>
      <c r="N3" s="128"/>
    </row>
    <row r="4" spans="1:16">
      <c r="A4" s="123" t="s">
        <v>391</v>
      </c>
      <c r="B4" s="124"/>
      <c r="C4" s="124"/>
      <c r="D4" s="125"/>
      <c r="E4" s="126" t="s">
        <v>392</v>
      </c>
      <c r="F4" s="127"/>
      <c r="G4" s="127"/>
      <c r="H4" s="127"/>
      <c r="I4" s="127"/>
      <c r="J4" s="127"/>
      <c r="K4" s="127"/>
      <c r="L4" s="127"/>
      <c r="M4" s="127"/>
      <c r="N4" s="128"/>
    </row>
    <row r="5" spans="1:16">
      <c r="A5" s="123" t="s">
        <v>393</v>
      </c>
      <c r="B5" s="124"/>
      <c r="C5" s="124"/>
      <c r="D5" s="125"/>
      <c r="E5" s="126" t="s">
        <v>2</v>
      </c>
      <c r="F5" s="127"/>
      <c r="G5" s="127"/>
      <c r="H5" s="127"/>
      <c r="I5" s="127"/>
      <c r="J5" s="127"/>
      <c r="K5" s="127"/>
      <c r="L5" s="127"/>
      <c r="M5" s="127"/>
      <c r="N5" s="128"/>
    </row>
    <row r="6" spans="1:16">
      <c r="A6" s="123" t="s">
        <v>394</v>
      </c>
      <c r="B6" s="124"/>
      <c r="C6" s="124"/>
      <c r="D6" s="125"/>
      <c r="E6" s="126" t="s">
        <v>395</v>
      </c>
      <c r="F6" s="127"/>
      <c r="G6" s="127"/>
      <c r="H6" s="127"/>
      <c r="I6" s="127"/>
      <c r="J6" s="127"/>
      <c r="K6" s="127"/>
      <c r="L6" s="127"/>
      <c r="M6" s="127"/>
      <c r="N6" s="128"/>
    </row>
    <row r="7" spans="1:16">
      <c r="A7" s="129" t="s">
        <v>396</v>
      </c>
      <c r="B7" s="130"/>
      <c r="C7" s="130"/>
      <c r="D7" s="131"/>
      <c r="E7" s="13" t="s">
        <v>397</v>
      </c>
      <c r="F7" s="14" t="s">
        <v>398</v>
      </c>
      <c r="G7" s="13" t="s">
        <v>399</v>
      </c>
      <c r="H7" s="13" t="s">
        <v>400</v>
      </c>
      <c r="I7" s="13" t="s">
        <v>401</v>
      </c>
      <c r="J7" s="13" t="s">
        <v>402</v>
      </c>
      <c r="K7" s="13" t="s">
        <v>403</v>
      </c>
      <c r="L7" s="13" t="s">
        <v>404</v>
      </c>
      <c r="M7" s="13" t="s">
        <v>405</v>
      </c>
      <c r="N7" s="13" t="s">
        <v>406</v>
      </c>
      <c r="O7" s="80" t="s">
        <v>785</v>
      </c>
      <c r="P7" s="93">
        <f>SUM(P8:P95)</f>
        <v>3332.6700000000005</v>
      </c>
    </row>
    <row r="8" spans="1:16">
      <c r="A8" s="120" t="s">
        <v>3</v>
      </c>
      <c r="B8" s="121"/>
      <c r="C8" s="122"/>
      <c r="D8" s="15" t="s">
        <v>407</v>
      </c>
      <c r="E8" s="15" t="s">
        <v>16</v>
      </c>
      <c r="F8" s="15" t="s">
        <v>16</v>
      </c>
      <c r="G8" s="15" t="s">
        <v>16</v>
      </c>
      <c r="H8" s="15" t="s">
        <v>16</v>
      </c>
      <c r="I8" s="15" t="s">
        <v>16</v>
      </c>
      <c r="J8" s="15" t="s">
        <v>16</v>
      </c>
      <c r="K8" s="15" t="s">
        <v>16</v>
      </c>
      <c r="L8" s="15" t="s">
        <v>16</v>
      </c>
      <c r="M8" s="15" t="s">
        <v>16</v>
      </c>
      <c r="N8" s="15" t="s">
        <v>16</v>
      </c>
    </row>
    <row r="9" spans="1:16">
      <c r="A9" s="114" t="s">
        <v>408</v>
      </c>
      <c r="B9" s="115"/>
      <c r="C9" s="116"/>
      <c r="D9" s="15" t="s">
        <v>16</v>
      </c>
      <c r="E9" s="16" t="s">
        <v>409</v>
      </c>
      <c r="F9" s="16">
        <v>484.83</v>
      </c>
      <c r="G9" s="16">
        <v>550.44000000000005</v>
      </c>
      <c r="H9" s="16">
        <v>440.5</v>
      </c>
      <c r="I9" s="16">
        <v>603.73</v>
      </c>
      <c r="J9" s="16">
        <v>680.99</v>
      </c>
      <c r="K9" s="16">
        <v>642.66999999999996</v>
      </c>
      <c r="L9" s="16">
        <v>778.85</v>
      </c>
      <c r="M9" s="16">
        <v>769.23</v>
      </c>
      <c r="N9" s="16">
        <v>773.57</v>
      </c>
      <c r="O9">
        <f>SUM($J9:$N9)</f>
        <v>3645.31</v>
      </c>
    </row>
    <row r="10" spans="1:16">
      <c r="A10" s="117" t="s">
        <v>408</v>
      </c>
      <c r="B10" s="114" t="s">
        <v>410</v>
      </c>
      <c r="C10" s="116"/>
      <c r="D10" s="15" t="s">
        <v>16</v>
      </c>
      <c r="E10" s="17" t="s">
        <v>409</v>
      </c>
      <c r="F10" s="17">
        <v>291.86</v>
      </c>
      <c r="G10" s="17">
        <v>332.15</v>
      </c>
      <c r="H10" s="17">
        <v>275.73</v>
      </c>
      <c r="I10" s="17">
        <v>306.17</v>
      </c>
      <c r="J10" s="17">
        <v>430.76</v>
      </c>
      <c r="K10" s="17">
        <v>422.27</v>
      </c>
      <c r="L10" s="17">
        <v>487.56</v>
      </c>
      <c r="M10" s="17">
        <v>425.01</v>
      </c>
      <c r="N10" s="17">
        <v>324.60000000000002</v>
      </c>
      <c r="O10">
        <f t="shared" ref="O10:P73" si="0">SUM($J10:$N10)</f>
        <v>2090.1999999999998</v>
      </c>
    </row>
    <row r="11" spans="1:16">
      <c r="A11" s="118"/>
      <c r="B11" s="117" t="s">
        <v>410</v>
      </c>
      <c r="C11" s="18" t="s">
        <v>338</v>
      </c>
      <c r="D11" s="15" t="s">
        <v>16</v>
      </c>
      <c r="E11" s="16" t="s">
        <v>409</v>
      </c>
      <c r="F11" s="16" t="s">
        <v>409</v>
      </c>
      <c r="G11" s="16" t="s">
        <v>409</v>
      </c>
      <c r="H11" s="16" t="s">
        <v>409</v>
      </c>
      <c r="I11" s="16" t="s">
        <v>409</v>
      </c>
      <c r="J11" s="16" t="s">
        <v>409</v>
      </c>
      <c r="K11" s="16" t="s">
        <v>409</v>
      </c>
      <c r="L11" s="16" t="s">
        <v>409</v>
      </c>
      <c r="M11" s="16">
        <v>2</v>
      </c>
      <c r="N11" s="16">
        <v>0.16</v>
      </c>
      <c r="O11" s="42">
        <f t="shared" si="0"/>
        <v>2.16</v>
      </c>
    </row>
    <row r="12" spans="1:16">
      <c r="A12" s="118"/>
      <c r="B12" s="118"/>
      <c r="C12" s="18" t="s">
        <v>332</v>
      </c>
      <c r="D12" s="15" t="s">
        <v>16</v>
      </c>
      <c r="E12" s="17" t="s">
        <v>409</v>
      </c>
      <c r="F12" s="17">
        <v>8.52</v>
      </c>
      <c r="G12" s="17">
        <v>5.81</v>
      </c>
      <c r="H12" s="17">
        <v>5.41</v>
      </c>
      <c r="I12" s="17">
        <v>8.27</v>
      </c>
      <c r="J12" s="17">
        <v>6.58</v>
      </c>
      <c r="K12" s="17">
        <v>7.03</v>
      </c>
      <c r="L12" s="17">
        <v>13.36</v>
      </c>
      <c r="M12" s="17">
        <v>10.199999999999999</v>
      </c>
      <c r="N12" s="17">
        <v>7.84</v>
      </c>
      <c r="O12" s="42">
        <f t="shared" si="0"/>
        <v>45.010000000000005</v>
      </c>
    </row>
    <row r="13" spans="1:16">
      <c r="A13" s="118"/>
      <c r="B13" s="118"/>
      <c r="C13" s="18" t="s">
        <v>330</v>
      </c>
      <c r="D13" s="15" t="s">
        <v>16</v>
      </c>
      <c r="E13" s="16" t="s">
        <v>409</v>
      </c>
      <c r="F13" s="16">
        <v>1.76</v>
      </c>
      <c r="G13" s="16">
        <v>1.69</v>
      </c>
      <c r="H13" s="16">
        <v>0.13</v>
      </c>
      <c r="I13" s="16">
        <v>0.05</v>
      </c>
      <c r="J13" s="16">
        <v>0.88</v>
      </c>
      <c r="K13" s="16">
        <v>0.14000000000000001</v>
      </c>
      <c r="L13" s="16">
        <v>0.09</v>
      </c>
      <c r="M13" s="16">
        <v>0.12</v>
      </c>
      <c r="N13" s="16">
        <v>0.06</v>
      </c>
      <c r="O13" s="42">
        <f t="shared" si="0"/>
        <v>1.29</v>
      </c>
    </row>
    <row r="14" spans="1:16">
      <c r="A14" s="118"/>
      <c r="B14" s="118"/>
      <c r="C14" s="18" t="s">
        <v>322</v>
      </c>
      <c r="D14" s="15" t="s">
        <v>16</v>
      </c>
      <c r="E14" s="17" t="s">
        <v>409</v>
      </c>
      <c r="F14" s="17">
        <v>26.23</v>
      </c>
      <c r="G14" s="17">
        <v>20.239999999999998</v>
      </c>
      <c r="H14" s="17">
        <v>18.8</v>
      </c>
      <c r="I14" s="17">
        <v>21.23</v>
      </c>
      <c r="J14" s="17">
        <v>22.11</v>
      </c>
      <c r="K14" s="17">
        <v>21.86</v>
      </c>
      <c r="L14" s="17">
        <v>26.96</v>
      </c>
      <c r="M14" s="17">
        <v>65.59</v>
      </c>
      <c r="N14" s="17">
        <v>18.18</v>
      </c>
      <c r="O14" s="42">
        <f t="shared" si="0"/>
        <v>154.70000000000002</v>
      </c>
    </row>
    <row r="15" spans="1:16">
      <c r="A15" s="118"/>
      <c r="B15" s="118"/>
      <c r="C15" s="18" t="s">
        <v>295</v>
      </c>
      <c r="D15" s="15" t="s">
        <v>16</v>
      </c>
      <c r="E15" s="16" t="s">
        <v>409</v>
      </c>
      <c r="F15" s="16">
        <v>6.08</v>
      </c>
      <c r="G15" s="16">
        <v>3.32</v>
      </c>
      <c r="H15" s="16">
        <v>2.4700000000000002</v>
      </c>
      <c r="I15" s="16">
        <v>2.88</v>
      </c>
      <c r="J15" s="16">
        <v>4.84</v>
      </c>
      <c r="K15" s="16">
        <v>2.96</v>
      </c>
      <c r="L15" s="16">
        <v>2.79</v>
      </c>
      <c r="M15" s="16">
        <v>2.54</v>
      </c>
      <c r="N15" s="16">
        <v>2.74</v>
      </c>
      <c r="O15" s="42">
        <f t="shared" si="0"/>
        <v>15.87</v>
      </c>
    </row>
    <row r="16" spans="1:16">
      <c r="A16" s="118"/>
      <c r="B16" s="118"/>
      <c r="C16" s="18" t="s">
        <v>291</v>
      </c>
      <c r="D16" s="15" t="s">
        <v>16</v>
      </c>
      <c r="E16" s="17" t="s">
        <v>409</v>
      </c>
      <c r="F16" s="17">
        <v>1.91</v>
      </c>
      <c r="G16" s="17">
        <v>2.57</v>
      </c>
      <c r="H16" s="17">
        <v>4.87</v>
      </c>
      <c r="I16" s="17">
        <v>5.5</v>
      </c>
      <c r="J16" s="17">
        <v>3.02</v>
      </c>
      <c r="K16" s="17">
        <v>3.58</v>
      </c>
      <c r="L16" s="17">
        <v>9.0399999999999991</v>
      </c>
      <c r="M16" s="17">
        <v>6.73</v>
      </c>
      <c r="N16" s="17">
        <v>6.12</v>
      </c>
      <c r="O16" s="42">
        <f t="shared" si="0"/>
        <v>28.49</v>
      </c>
    </row>
    <row r="17" spans="1:15">
      <c r="A17" s="118"/>
      <c r="B17" s="118"/>
      <c r="C17" s="18" t="s">
        <v>254</v>
      </c>
      <c r="D17" s="15" t="s">
        <v>16</v>
      </c>
      <c r="E17" s="16" t="s">
        <v>409</v>
      </c>
      <c r="F17" s="16">
        <v>0.06</v>
      </c>
      <c r="G17" s="16">
        <v>2.89</v>
      </c>
      <c r="H17" s="16">
        <v>0.97</v>
      </c>
      <c r="I17" s="16">
        <v>0.31</v>
      </c>
      <c r="J17" s="16">
        <v>0.51</v>
      </c>
      <c r="K17" s="16">
        <v>1.22</v>
      </c>
      <c r="L17" s="16">
        <v>1.59</v>
      </c>
      <c r="M17" s="16">
        <v>1.66</v>
      </c>
      <c r="N17" s="16">
        <v>1.5</v>
      </c>
      <c r="O17" s="42">
        <f t="shared" si="0"/>
        <v>6.48</v>
      </c>
    </row>
    <row r="18" spans="1:15">
      <c r="A18" s="118"/>
      <c r="B18" s="118"/>
      <c r="C18" s="18" t="s">
        <v>252</v>
      </c>
      <c r="D18" s="15" t="s">
        <v>16</v>
      </c>
      <c r="E18" s="17" t="s">
        <v>409</v>
      </c>
      <c r="F18" s="17">
        <v>11.67</v>
      </c>
      <c r="G18" s="17">
        <v>16.12</v>
      </c>
      <c r="H18" s="17">
        <v>6.58</v>
      </c>
      <c r="I18" s="17">
        <v>23.32</v>
      </c>
      <c r="J18" s="17">
        <v>18.68</v>
      </c>
      <c r="K18" s="17">
        <v>21.5</v>
      </c>
      <c r="L18" s="17">
        <v>33.9</v>
      </c>
      <c r="M18" s="17">
        <v>14.54</v>
      </c>
      <c r="N18" s="17">
        <v>28.49</v>
      </c>
      <c r="O18" s="42">
        <f t="shared" si="0"/>
        <v>117.11</v>
      </c>
    </row>
    <row r="19" spans="1:15">
      <c r="A19" s="118"/>
      <c r="B19" s="118"/>
      <c r="C19" s="18" t="s">
        <v>232</v>
      </c>
      <c r="D19" s="15" t="s">
        <v>16</v>
      </c>
      <c r="E19" s="16" t="s">
        <v>409</v>
      </c>
      <c r="F19" s="16">
        <v>59.31</v>
      </c>
      <c r="G19" s="16">
        <v>64.64</v>
      </c>
      <c r="H19" s="16">
        <v>68.67</v>
      </c>
      <c r="I19" s="16">
        <v>72.180000000000007</v>
      </c>
      <c r="J19" s="16">
        <v>116.47</v>
      </c>
      <c r="K19" s="16">
        <v>88.83</v>
      </c>
      <c r="L19" s="16">
        <v>74.89</v>
      </c>
      <c r="M19" s="16">
        <v>82.4</v>
      </c>
      <c r="N19" s="16">
        <v>65.33</v>
      </c>
      <c r="O19" s="42">
        <f t="shared" si="0"/>
        <v>427.92</v>
      </c>
    </row>
    <row r="20" spans="1:15">
      <c r="A20" s="118"/>
      <c r="B20" s="118"/>
      <c r="C20" s="18" t="s">
        <v>411</v>
      </c>
      <c r="D20" s="15" t="s">
        <v>16</v>
      </c>
      <c r="E20" s="17" t="s">
        <v>409</v>
      </c>
      <c r="F20" s="17">
        <v>2.46</v>
      </c>
      <c r="G20" s="17">
        <v>2.56</v>
      </c>
      <c r="H20" s="17">
        <v>2.5499999999999998</v>
      </c>
      <c r="I20" s="17">
        <v>3.38</v>
      </c>
      <c r="J20" s="17">
        <v>3.73</v>
      </c>
      <c r="K20" s="17">
        <v>2.88</v>
      </c>
      <c r="L20" s="17">
        <v>3.37</v>
      </c>
      <c r="M20" s="17">
        <v>2.99</v>
      </c>
      <c r="N20" s="17">
        <v>2.14</v>
      </c>
      <c r="O20" s="42">
        <f t="shared" si="0"/>
        <v>15.110000000000001</v>
      </c>
    </row>
    <row r="21" spans="1:15">
      <c r="A21" s="118"/>
      <c r="B21" s="118"/>
      <c r="C21" s="18" t="s">
        <v>412</v>
      </c>
      <c r="D21" s="15" t="s">
        <v>16</v>
      </c>
      <c r="E21" s="16" t="s">
        <v>409</v>
      </c>
      <c r="F21" s="16" t="s">
        <v>409</v>
      </c>
      <c r="G21" s="16" t="s">
        <v>409</v>
      </c>
      <c r="H21" s="16" t="s">
        <v>409</v>
      </c>
      <c r="I21" s="16" t="s">
        <v>409</v>
      </c>
      <c r="J21" s="16" t="s">
        <v>409</v>
      </c>
      <c r="K21" s="16" t="s">
        <v>409</v>
      </c>
      <c r="L21" s="16" t="s">
        <v>409</v>
      </c>
      <c r="M21" s="16" t="s">
        <v>409</v>
      </c>
      <c r="N21" s="16" t="s">
        <v>409</v>
      </c>
      <c r="O21" s="42">
        <f t="shared" si="0"/>
        <v>0</v>
      </c>
    </row>
    <row r="22" spans="1:15">
      <c r="A22" s="118"/>
      <c r="B22" s="118"/>
      <c r="C22" s="18" t="s">
        <v>413</v>
      </c>
      <c r="D22" s="15" t="s">
        <v>16</v>
      </c>
      <c r="E22" s="17" t="s">
        <v>409</v>
      </c>
      <c r="F22" s="17">
        <v>0.17</v>
      </c>
      <c r="G22" s="17">
        <v>0.32</v>
      </c>
      <c r="H22" s="17">
        <v>1.64</v>
      </c>
      <c r="I22" s="17">
        <v>0.39</v>
      </c>
      <c r="J22" s="17">
        <v>0.2</v>
      </c>
      <c r="K22" s="17" t="s">
        <v>409</v>
      </c>
      <c r="L22" s="17">
        <v>0.09</v>
      </c>
      <c r="M22" s="17">
        <v>0.01</v>
      </c>
      <c r="N22" s="17" t="s">
        <v>409</v>
      </c>
      <c r="O22" s="42">
        <f t="shared" si="0"/>
        <v>0.30000000000000004</v>
      </c>
    </row>
    <row r="23" spans="1:15">
      <c r="A23" s="118"/>
      <c r="B23" s="118"/>
      <c r="C23" s="18" t="s">
        <v>214</v>
      </c>
      <c r="D23" s="15" t="s">
        <v>16</v>
      </c>
      <c r="E23" s="16" t="s">
        <v>409</v>
      </c>
      <c r="F23" s="16">
        <v>0.02</v>
      </c>
      <c r="G23" s="16">
        <v>0.2</v>
      </c>
      <c r="H23" s="16">
        <v>0.1</v>
      </c>
      <c r="I23" s="16">
        <v>1.3</v>
      </c>
      <c r="J23" s="16">
        <v>0.17</v>
      </c>
      <c r="K23" s="16">
        <v>0.28000000000000003</v>
      </c>
      <c r="L23" s="16">
        <v>0.3</v>
      </c>
      <c r="M23" s="16">
        <v>0.18</v>
      </c>
      <c r="N23" s="16">
        <v>0.34</v>
      </c>
      <c r="O23" s="42">
        <f t="shared" si="0"/>
        <v>1.27</v>
      </c>
    </row>
    <row r="24" spans="1:15">
      <c r="A24" s="118"/>
      <c r="B24" s="118"/>
      <c r="C24" s="18" t="s">
        <v>207</v>
      </c>
      <c r="D24" s="15" t="s">
        <v>16</v>
      </c>
      <c r="E24" s="17" t="s">
        <v>409</v>
      </c>
      <c r="F24" s="17">
        <v>3.2</v>
      </c>
      <c r="G24" s="17">
        <v>8.9</v>
      </c>
      <c r="H24" s="17">
        <v>7.89</v>
      </c>
      <c r="I24" s="17">
        <v>10.34</v>
      </c>
      <c r="J24" s="17">
        <v>68.88</v>
      </c>
      <c r="K24" s="17">
        <v>56.87</v>
      </c>
      <c r="L24" s="17">
        <v>110.19</v>
      </c>
      <c r="M24" s="17">
        <v>8.09</v>
      </c>
      <c r="N24" s="17">
        <v>3.27</v>
      </c>
      <c r="O24" s="42">
        <f t="shared" si="0"/>
        <v>247.3</v>
      </c>
    </row>
    <row r="25" spans="1:15">
      <c r="A25" s="118"/>
      <c r="B25" s="118"/>
      <c r="C25" s="18" t="s">
        <v>414</v>
      </c>
      <c r="D25" s="15" t="s">
        <v>16</v>
      </c>
      <c r="E25" s="16" t="s">
        <v>409</v>
      </c>
      <c r="F25" s="16">
        <v>3.47</v>
      </c>
      <c r="G25" s="16">
        <v>0.84</v>
      </c>
      <c r="H25" s="16">
        <v>0.67</v>
      </c>
      <c r="I25" s="16">
        <v>1.51</v>
      </c>
      <c r="J25" s="16">
        <v>4.0599999999999996</v>
      </c>
      <c r="K25" s="16">
        <v>1.43</v>
      </c>
      <c r="L25" s="16">
        <v>1.35</v>
      </c>
      <c r="M25" s="16">
        <v>0.53</v>
      </c>
      <c r="N25" s="16">
        <v>0.14000000000000001</v>
      </c>
      <c r="O25" s="42">
        <f t="shared" si="0"/>
        <v>7.51</v>
      </c>
    </row>
    <row r="26" spans="1:15">
      <c r="A26" s="118"/>
      <c r="B26" s="118"/>
      <c r="C26" s="18" t="s">
        <v>181</v>
      </c>
      <c r="D26" s="15" t="s">
        <v>16</v>
      </c>
      <c r="E26" s="17" t="s">
        <v>409</v>
      </c>
      <c r="F26" s="17">
        <v>0.32</v>
      </c>
      <c r="G26" s="17">
        <v>0.24</v>
      </c>
      <c r="H26" s="17">
        <v>0.15</v>
      </c>
      <c r="I26" s="17">
        <v>0.17</v>
      </c>
      <c r="J26" s="17">
        <v>0.12</v>
      </c>
      <c r="K26" s="17">
        <v>0.03</v>
      </c>
      <c r="L26" s="17" t="s">
        <v>409</v>
      </c>
      <c r="M26" s="17">
        <v>0.02</v>
      </c>
      <c r="N26" s="17">
        <v>0.05</v>
      </c>
      <c r="O26" s="42">
        <f t="shared" si="0"/>
        <v>0.21999999999999997</v>
      </c>
    </row>
    <row r="27" spans="1:15">
      <c r="A27" s="118"/>
      <c r="B27" s="118"/>
      <c r="C27" s="18" t="s">
        <v>175</v>
      </c>
      <c r="D27" s="15" t="s">
        <v>16</v>
      </c>
      <c r="E27" s="16" t="s">
        <v>409</v>
      </c>
      <c r="F27" s="16">
        <v>0.63</v>
      </c>
      <c r="G27" s="16">
        <v>0.31</v>
      </c>
      <c r="H27" s="16" t="s">
        <v>409</v>
      </c>
      <c r="I27" s="16" t="s">
        <v>409</v>
      </c>
      <c r="J27" s="16" t="s">
        <v>409</v>
      </c>
      <c r="K27" s="16">
        <v>0.13</v>
      </c>
      <c r="L27" s="16">
        <v>0.03</v>
      </c>
      <c r="M27" s="16">
        <v>0.44</v>
      </c>
      <c r="N27" s="16">
        <v>0.53</v>
      </c>
      <c r="O27" s="42">
        <f t="shared" si="0"/>
        <v>1.1299999999999999</v>
      </c>
    </row>
    <row r="28" spans="1:15">
      <c r="A28" s="118"/>
      <c r="B28" s="118"/>
      <c r="C28" s="18" t="s">
        <v>415</v>
      </c>
      <c r="D28" s="15" t="s">
        <v>16</v>
      </c>
      <c r="E28" s="17" t="s">
        <v>409</v>
      </c>
      <c r="F28" s="17" t="s">
        <v>409</v>
      </c>
      <c r="G28" s="17" t="s">
        <v>409</v>
      </c>
      <c r="H28" s="17" t="s">
        <v>409</v>
      </c>
      <c r="I28" s="17" t="s">
        <v>409</v>
      </c>
      <c r="J28" s="17" t="s">
        <v>409</v>
      </c>
      <c r="K28" s="17" t="s">
        <v>409</v>
      </c>
      <c r="L28" s="17" t="s">
        <v>409</v>
      </c>
      <c r="M28" s="17" t="s">
        <v>409</v>
      </c>
      <c r="N28" s="17" t="s">
        <v>409</v>
      </c>
      <c r="O28" s="42">
        <f t="shared" si="0"/>
        <v>0</v>
      </c>
    </row>
    <row r="29" spans="1:15">
      <c r="A29" s="118"/>
      <c r="B29" s="118"/>
      <c r="C29" s="18" t="s">
        <v>164</v>
      </c>
      <c r="D29" s="15" t="s">
        <v>16</v>
      </c>
      <c r="E29" s="16" t="s">
        <v>409</v>
      </c>
      <c r="F29" s="16">
        <v>0.33</v>
      </c>
      <c r="G29" s="16">
        <v>0.75</v>
      </c>
      <c r="H29" s="16">
        <v>5.29</v>
      </c>
      <c r="I29" s="16">
        <v>5.0599999999999996</v>
      </c>
      <c r="J29" s="16">
        <v>3.91</v>
      </c>
      <c r="K29" s="16">
        <v>4.29</v>
      </c>
      <c r="L29" s="16">
        <v>8.1199999999999992</v>
      </c>
      <c r="M29" s="16">
        <v>7.04</v>
      </c>
      <c r="N29" s="16">
        <v>5.83</v>
      </c>
      <c r="O29" s="42">
        <f t="shared" si="0"/>
        <v>29.189999999999998</v>
      </c>
    </row>
    <row r="30" spans="1:15">
      <c r="A30" s="118"/>
      <c r="B30" s="118"/>
      <c r="C30" s="18" t="s">
        <v>138</v>
      </c>
      <c r="D30" s="15" t="s">
        <v>16</v>
      </c>
      <c r="E30" s="17" t="s">
        <v>409</v>
      </c>
      <c r="F30" s="17">
        <v>7.41</v>
      </c>
      <c r="G30" s="17">
        <v>8.07</v>
      </c>
      <c r="H30" s="17">
        <v>12.27</v>
      </c>
      <c r="I30" s="17">
        <v>11.65</v>
      </c>
      <c r="J30" s="17">
        <v>9.35</v>
      </c>
      <c r="K30" s="17">
        <v>10.77</v>
      </c>
      <c r="L30" s="17">
        <v>11.24</v>
      </c>
      <c r="M30" s="17">
        <v>12.33</v>
      </c>
      <c r="N30" s="17">
        <v>14.78</v>
      </c>
      <c r="O30" s="42">
        <f t="shared" si="0"/>
        <v>58.47</v>
      </c>
    </row>
    <row r="31" spans="1:15">
      <c r="A31" s="118"/>
      <c r="B31" s="118"/>
      <c r="C31" s="18" t="s">
        <v>416</v>
      </c>
      <c r="D31" s="15" t="s">
        <v>16</v>
      </c>
      <c r="E31" s="16" t="s">
        <v>409</v>
      </c>
      <c r="F31" s="16" t="s">
        <v>409</v>
      </c>
      <c r="G31" s="16" t="s">
        <v>409</v>
      </c>
      <c r="H31" s="16" t="s">
        <v>409</v>
      </c>
      <c r="I31" s="16" t="s">
        <v>409</v>
      </c>
      <c r="J31" s="16">
        <v>0.02</v>
      </c>
      <c r="K31" s="16">
        <v>0.01</v>
      </c>
      <c r="L31" s="16">
        <v>0.01</v>
      </c>
      <c r="M31" s="16" t="s">
        <v>409</v>
      </c>
      <c r="N31" s="16">
        <v>0</v>
      </c>
      <c r="O31" s="42">
        <f t="shared" si="0"/>
        <v>0.04</v>
      </c>
    </row>
    <row r="32" spans="1:15">
      <c r="A32" s="118"/>
      <c r="B32" s="118"/>
      <c r="C32" s="18" t="s">
        <v>417</v>
      </c>
      <c r="D32" s="15" t="s">
        <v>16</v>
      </c>
      <c r="E32" s="17" t="s">
        <v>409</v>
      </c>
      <c r="F32" s="17">
        <v>0.49</v>
      </c>
      <c r="G32" s="17">
        <v>0.71</v>
      </c>
      <c r="H32" s="17">
        <v>0.06</v>
      </c>
      <c r="I32" s="17">
        <v>0.45</v>
      </c>
      <c r="J32" s="17">
        <v>0.95</v>
      </c>
      <c r="K32" s="17">
        <v>0.33</v>
      </c>
      <c r="L32" s="17">
        <v>0.46</v>
      </c>
      <c r="M32" s="17">
        <v>0.95</v>
      </c>
      <c r="N32" s="17">
        <v>1</v>
      </c>
      <c r="O32" s="42">
        <f t="shared" si="0"/>
        <v>3.69</v>
      </c>
    </row>
    <row r="33" spans="1:20">
      <c r="A33" s="118"/>
      <c r="B33" s="118"/>
      <c r="C33" s="18" t="s">
        <v>418</v>
      </c>
      <c r="D33" s="15" t="s">
        <v>16</v>
      </c>
      <c r="E33" s="16" t="s">
        <v>409</v>
      </c>
      <c r="F33" s="16" t="s">
        <v>409</v>
      </c>
      <c r="G33" s="16" t="s">
        <v>409</v>
      </c>
      <c r="H33" s="16" t="s">
        <v>409</v>
      </c>
      <c r="I33" s="16">
        <v>0.08</v>
      </c>
      <c r="J33" s="16">
        <v>0.1</v>
      </c>
      <c r="K33" s="16">
        <v>0.1</v>
      </c>
      <c r="L33" s="16">
        <v>0.02</v>
      </c>
      <c r="M33" s="16">
        <v>0.16</v>
      </c>
      <c r="N33" s="16">
        <v>0.19</v>
      </c>
      <c r="O33" s="42">
        <f t="shared" si="0"/>
        <v>0.57000000000000006</v>
      </c>
    </row>
    <row r="34" spans="1:20">
      <c r="A34" s="118"/>
      <c r="B34" s="118"/>
      <c r="C34" s="18" t="s">
        <v>419</v>
      </c>
      <c r="D34" s="15" t="s">
        <v>16</v>
      </c>
      <c r="E34" s="17" t="s">
        <v>409</v>
      </c>
      <c r="F34" s="17">
        <v>0.56999999999999995</v>
      </c>
      <c r="G34" s="17">
        <v>0.39</v>
      </c>
      <c r="H34" s="17">
        <v>0.13</v>
      </c>
      <c r="I34" s="17">
        <v>0.23</v>
      </c>
      <c r="J34" s="17">
        <v>3.55</v>
      </c>
      <c r="K34" s="17">
        <v>0.26</v>
      </c>
      <c r="L34" s="17">
        <v>0.3</v>
      </c>
      <c r="M34" s="17">
        <v>0.15</v>
      </c>
      <c r="N34" s="17">
        <v>0.37</v>
      </c>
      <c r="O34" s="42">
        <f t="shared" si="0"/>
        <v>4.63</v>
      </c>
    </row>
    <row r="35" spans="1:20">
      <c r="A35" s="118"/>
      <c r="B35" s="118"/>
      <c r="C35" s="18" t="s">
        <v>115</v>
      </c>
      <c r="D35" s="15" t="s">
        <v>16</v>
      </c>
      <c r="E35" s="16" t="s">
        <v>409</v>
      </c>
      <c r="F35" s="16">
        <v>13.27</v>
      </c>
      <c r="G35" s="16">
        <v>22.37</v>
      </c>
      <c r="H35" s="16">
        <v>24.01</v>
      </c>
      <c r="I35" s="16">
        <v>22.34</v>
      </c>
      <c r="J35" s="16">
        <v>41.92</v>
      </c>
      <c r="K35" s="16">
        <v>34.18</v>
      </c>
      <c r="L35" s="16">
        <v>38.950000000000003</v>
      </c>
      <c r="M35" s="16">
        <v>36.159999999999997</v>
      </c>
      <c r="N35" s="16">
        <v>25.57</v>
      </c>
      <c r="O35" s="42">
        <f t="shared" si="0"/>
        <v>176.77999999999997</v>
      </c>
    </row>
    <row r="36" spans="1:20">
      <c r="A36" s="118"/>
      <c r="B36" s="118"/>
      <c r="C36" s="18" t="s">
        <v>100</v>
      </c>
      <c r="D36" s="15" t="s">
        <v>16</v>
      </c>
      <c r="E36" s="17" t="s">
        <v>409</v>
      </c>
      <c r="F36" s="17">
        <v>19.32</v>
      </c>
      <c r="G36" s="17">
        <v>13.02</v>
      </c>
      <c r="H36" s="17">
        <v>7.87</v>
      </c>
      <c r="I36" s="17">
        <v>7.78</v>
      </c>
      <c r="J36" s="17">
        <v>9.9700000000000006</v>
      </c>
      <c r="K36" s="17">
        <v>17.28</v>
      </c>
      <c r="L36" s="17">
        <v>10.99</v>
      </c>
      <c r="M36" s="17">
        <v>14.86</v>
      </c>
      <c r="N36" s="17">
        <v>17.29</v>
      </c>
      <c r="O36" s="42">
        <f t="shared" si="0"/>
        <v>70.39</v>
      </c>
    </row>
    <row r="37" spans="1:20">
      <c r="A37" s="118"/>
      <c r="B37" s="118"/>
      <c r="C37" s="18" t="s">
        <v>81</v>
      </c>
      <c r="D37" s="15" t="s">
        <v>16</v>
      </c>
      <c r="E37" s="16" t="s">
        <v>409</v>
      </c>
      <c r="F37" s="16">
        <v>11.17</v>
      </c>
      <c r="G37" s="16">
        <v>11.96</v>
      </c>
      <c r="H37" s="16">
        <v>6.94</v>
      </c>
      <c r="I37" s="16">
        <v>3.08</v>
      </c>
      <c r="J37" s="16">
        <v>2.58</v>
      </c>
      <c r="K37" s="16">
        <v>0.9</v>
      </c>
      <c r="L37" s="16">
        <v>1.34</v>
      </c>
      <c r="M37" s="16">
        <v>4.82</v>
      </c>
      <c r="N37" s="16">
        <v>3.94</v>
      </c>
      <c r="O37" s="42">
        <f t="shared" si="0"/>
        <v>13.58</v>
      </c>
    </row>
    <row r="38" spans="1:20">
      <c r="A38" s="118"/>
      <c r="B38" s="119"/>
      <c r="C38" s="18" t="s">
        <v>10</v>
      </c>
      <c r="D38" s="15" t="s">
        <v>16</v>
      </c>
      <c r="E38" s="17" t="s">
        <v>409</v>
      </c>
      <c r="F38" s="17">
        <v>113.49</v>
      </c>
      <c r="G38" s="17">
        <v>144.22999999999999</v>
      </c>
      <c r="H38" s="17">
        <v>98.26</v>
      </c>
      <c r="I38" s="17">
        <v>104.67</v>
      </c>
      <c r="J38" s="17">
        <v>108.16</v>
      </c>
      <c r="K38" s="17">
        <v>145.41</v>
      </c>
      <c r="L38" s="17">
        <v>138.18</v>
      </c>
      <c r="M38" s="17">
        <v>150.5</v>
      </c>
      <c r="N38" s="17">
        <v>118.73</v>
      </c>
      <c r="O38" s="42">
        <f t="shared" si="0"/>
        <v>660.98</v>
      </c>
      <c r="P38" s="92">
        <f>SUM(O11:O38)</f>
        <v>2090.1900000000005</v>
      </c>
    </row>
    <row r="39" spans="1:20">
      <c r="A39" s="118"/>
      <c r="B39" s="114" t="s">
        <v>420</v>
      </c>
      <c r="C39" s="116"/>
      <c r="D39" s="15" t="s">
        <v>16</v>
      </c>
      <c r="E39" s="16" t="s">
        <v>409</v>
      </c>
      <c r="F39" s="16">
        <v>159.9</v>
      </c>
      <c r="G39" s="16">
        <v>191.5</v>
      </c>
      <c r="H39" s="16">
        <v>144.81</v>
      </c>
      <c r="I39" s="16">
        <v>273.87</v>
      </c>
      <c r="J39" s="16">
        <v>224.63</v>
      </c>
      <c r="K39" s="16">
        <v>195.66</v>
      </c>
      <c r="L39" s="16">
        <v>272.77</v>
      </c>
      <c r="M39" s="16">
        <v>323.19</v>
      </c>
      <c r="N39" s="16">
        <v>423.97</v>
      </c>
      <c r="O39">
        <f t="shared" si="0"/>
        <v>1440.22</v>
      </c>
    </row>
    <row r="40" spans="1:20">
      <c r="A40" s="118"/>
      <c r="B40" s="117" t="s">
        <v>420</v>
      </c>
      <c r="C40" s="19" t="s">
        <v>421</v>
      </c>
      <c r="D40" s="15" t="s">
        <v>16</v>
      </c>
      <c r="E40" s="17" t="s">
        <v>409</v>
      </c>
      <c r="F40" s="17" t="s">
        <v>409</v>
      </c>
      <c r="G40" s="17" t="s">
        <v>409</v>
      </c>
      <c r="H40" s="17" t="s">
        <v>409</v>
      </c>
      <c r="I40" s="17" t="s">
        <v>409</v>
      </c>
      <c r="J40" s="17" t="s">
        <v>409</v>
      </c>
      <c r="K40" s="17" t="s">
        <v>409</v>
      </c>
      <c r="L40" s="17" t="s">
        <v>409</v>
      </c>
      <c r="M40" s="17" t="s">
        <v>409</v>
      </c>
      <c r="N40" s="17" t="s">
        <v>409</v>
      </c>
      <c r="O40">
        <f t="shared" si="0"/>
        <v>0</v>
      </c>
    </row>
    <row r="41" spans="1:20">
      <c r="A41" s="118"/>
      <c r="B41" s="118"/>
      <c r="C41" s="19" t="s">
        <v>422</v>
      </c>
      <c r="D41" s="15" t="s">
        <v>16</v>
      </c>
      <c r="E41" s="16" t="s">
        <v>409</v>
      </c>
      <c r="F41" s="16" t="s">
        <v>409</v>
      </c>
      <c r="G41" s="16" t="s">
        <v>409</v>
      </c>
      <c r="H41" s="16" t="s">
        <v>409</v>
      </c>
      <c r="I41" s="16" t="s">
        <v>409</v>
      </c>
      <c r="J41" s="16" t="s">
        <v>409</v>
      </c>
      <c r="K41" s="16" t="s">
        <v>409</v>
      </c>
      <c r="L41" s="16" t="s">
        <v>409</v>
      </c>
      <c r="M41" s="16" t="s">
        <v>409</v>
      </c>
      <c r="N41" s="16" t="s">
        <v>409</v>
      </c>
      <c r="O41">
        <f t="shared" si="0"/>
        <v>0</v>
      </c>
      <c r="R41" s="33"/>
      <c r="T41" s="81"/>
    </row>
    <row r="42" spans="1:20">
      <c r="A42" s="118"/>
      <c r="B42" s="118"/>
      <c r="C42" s="18" t="s">
        <v>423</v>
      </c>
      <c r="D42" s="15" t="s">
        <v>16</v>
      </c>
      <c r="E42" s="17" t="s">
        <v>409</v>
      </c>
      <c r="F42" s="17" t="s">
        <v>409</v>
      </c>
      <c r="G42" s="17" t="s">
        <v>409</v>
      </c>
      <c r="H42" s="17" t="s">
        <v>409</v>
      </c>
      <c r="I42" s="17" t="s">
        <v>409</v>
      </c>
      <c r="J42" s="17" t="s">
        <v>409</v>
      </c>
      <c r="K42" s="17" t="s">
        <v>409</v>
      </c>
      <c r="L42" s="17" t="s">
        <v>409</v>
      </c>
      <c r="M42" s="17" t="s">
        <v>409</v>
      </c>
      <c r="N42" s="17" t="s">
        <v>409</v>
      </c>
      <c r="O42">
        <f t="shared" si="0"/>
        <v>0</v>
      </c>
    </row>
    <row r="43" spans="1:20">
      <c r="A43" s="118"/>
      <c r="B43" s="118"/>
      <c r="C43" s="18" t="s">
        <v>424</v>
      </c>
      <c r="D43" s="15" t="s">
        <v>16</v>
      </c>
      <c r="E43" s="16" t="s">
        <v>409</v>
      </c>
      <c r="F43" s="16" t="s">
        <v>409</v>
      </c>
      <c r="G43" s="16" t="s">
        <v>409</v>
      </c>
      <c r="H43" s="16" t="s">
        <v>409</v>
      </c>
      <c r="I43" s="16" t="s">
        <v>409</v>
      </c>
      <c r="J43" s="16" t="s">
        <v>409</v>
      </c>
      <c r="K43" s="16" t="s">
        <v>409</v>
      </c>
      <c r="L43" s="16" t="s">
        <v>409</v>
      </c>
      <c r="M43" s="16" t="s">
        <v>409</v>
      </c>
      <c r="N43" s="16" t="s">
        <v>409</v>
      </c>
      <c r="O43">
        <f t="shared" si="0"/>
        <v>0</v>
      </c>
    </row>
    <row r="44" spans="1:20">
      <c r="A44" s="118"/>
      <c r="B44" s="118"/>
      <c r="C44" s="18" t="s">
        <v>425</v>
      </c>
      <c r="D44" s="15" t="s">
        <v>16</v>
      </c>
      <c r="E44" s="17" t="s">
        <v>409</v>
      </c>
      <c r="F44" s="17" t="s">
        <v>409</v>
      </c>
      <c r="G44" s="17" t="s">
        <v>409</v>
      </c>
      <c r="H44" s="17" t="s">
        <v>409</v>
      </c>
      <c r="I44" s="17" t="s">
        <v>409</v>
      </c>
      <c r="J44" s="17" t="s">
        <v>409</v>
      </c>
      <c r="K44" s="17" t="s">
        <v>409</v>
      </c>
      <c r="L44" s="17" t="s">
        <v>409</v>
      </c>
      <c r="M44" s="17" t="s">
        <v>409</v>
      </c>
      <c r="N44" s="17" t="s">
        <v>409</v>
      </c>
      <c r="O44">
        <f t="shared" si="0"/>
        <v>0</v>
      </c>
    </row>
    <row r="45" spans="1:20">
      <c r="A45" s="118"/>
      <c r="B45" s="118"/>
      <c r="C45" s="19" t="s">
        <v>426</v>
      </c>
      <c r="D45" s="15" t="s">
        <v>16</v>
      </c>
      <c r="E45" s="16" t="s">
        <v>409</v>
      </c>
      <c r="F45" s="16" t="s">
        <v>409</v>
      </c>
      <c r="G45" s="16" t="s">
        <v>409</v>
      </c>
      <c r="H45" s="16" t="s">
        <v>409</v>
      </c>
      <c r="I45" s="16" t="s">
        <v>409</v>
      </c>
      <c r="J45" s="16" t="s">
        <v>409</v>
      </c>
      <c r="K45" s="16" t="s">
        <v>409</v>
      </c>
      <c r="L45" s="16" t="s">
        <v>409</v>
      </c>
      <c r="M45" s="16" t="s">
        <v>409</v>
      </c>
      <c r="N45" s="16" t="s">
        <v>409</v>
      </c>
      <c r="O45">
        <f t="shared" si="0"/>
        <v>0</v>
      </c>
    </row>
    <row r="46" spans="1:20">
      <c r="A46" s="118"/>
      <c r="B46" s="118"/>
      <c r="C46" s="18" t="s">
        <v>427</v>
      </c>
      <c r="D46" s="15" t="s">
        <v>16</v>
      </c>
      <c r="E46" s="17" t="s">
        <v>409</v>
      </c>
      <c r="F46" s="17">
        <v>6.76</v>
      </c>
      <c r="G46" s="17">
        <v>1.88</v>
      </c>
      <c r="H46" s="17">
        <v>1.49</v>
      </c>
      <c r="I46" s="17">
        <v>1.36</v>
      </c>
      <c r="J46" s="17" t="s">
        <v>409</v>
      </c>
      <c r="K46" s="17" t="s">
        <v>409</v>
      </c>
      <c r="L46" s="17" t="s">
        <v>409</v>
      </c>
      <c r="M46" s="17" t="s">
        <v>409</v>
      </c>
      <c r="N46" s="17" t="s">
        <v>409</v>
      </c>
      <c r="O46">
        <f t="shared" si="0"/>
        <v>0</v>
      </c>
    </row>
    <row r="47" spans="1:20">
      <c r="A47" s="118"/>
      <c r="B47" s="118"/>
      <c r="C47" s="18" t="s">
        <v>428</v>
      </c>
      <c r="D47" s="15" t="s">
        <v>16</v>
      </c>
      <c r="E47" s="16" t="s">
        <v>409</v>
      </c>
      <c r="F47" s="16">
        <v>117</v>
      </c>
      <c r="G47" s="16">
        <v>148.63</v>
      </c>
      <c r="H47" s="16">
        <v>102.51</v>
      </c>
      <c r="I47" s="16">
        <v>225.25</v>
      </c>
      <c r="J47" s="16">
        <v>168.84</v>
      </c>
      <c r="K47" s="16">
        <v>152.24</v>
      </c>
      <c r="L47" s="16">
        <v>209.71</v>
      </c>
      <c r="M47" s="16">
        <v>245.2</v>
      </c>
      <c r="N47" s="16">
        <v>351.6</v>
      </c>
      <c r="O47" s="42">
        <f t="shared" si="0"/>
        <v>1127.5900000000001</v>
      </c>
      <c r="P47" s="92">
        <f t="shared" si="0"/>
        <v>1127.5900000000001</v>
      </c>
    </row>
    <row r="48" spans="1:20">
      <c r="A48" s="118"/>
      <c r="B48" s="118"/>
      <c r="C48" s="19" t="s">
        <v>429</v>
      </c>
      <c r="D48" s="15" t="s">
        <v>16</v>
      </c>
      <c r="E48" s="17" t="s">
        <v>409</v>
      </c>
      <c r="F48" s="17" t="s">
        <v>409</v>
      </c>
      <c r="G48" s="17" t="s">
        <v>409</v>
      </c>
      <c r="H48" s="17">
        <v>0.28999999999999998</v>
      </c>
      <c r="I48" s="17">
        <v>0.12</v>
      </c>
      <c r="J48" s="17">
        <v>0.02</v>
      </c>
      <c r="K48" s="17">
        <v>-0.08</v>
      </c>
      <c r="L48" s="17" t="s">
        <v>409</v>
      </c>
      <c r="M48" s="17" t="s">
        <v>409</v>
      </c>
      <c r="N48" s="17" t="s">
        <v>409</v>
      </c>
      <c r="O48">
        <f t="shared" si="0"/>
        <v>-0.06</v>
      </c>
    </row>
    <row r="49" spans="1:15">
      <c r="A49" s="118"/>
      <c r="B49" s="118"/>
      <c r="C49" s="19" t="s">
        <v>430</v>
      </c>
      <c r="D49" s="15" t="s">
        <v>16</v>
      </c>
      <c r="E49" s="16" t="s">
        <v>409</v>
      </c>
      <c r="F49" s="16">
        <v>9.7100000000000009</v>
      </c>
      <c r="G49" s="16" t="s">
        <v>409</v>
      </c>
      <c r="H49" s="16" t="s">
        <v>409</v>
      </c>
      <c r="I49" s="16">
        <v>2.04</v>
      </c>
      <c r="J49" s="16">
        <v>15.11</v>
      </c>
      <c r="K49" s="16" t="s">
        <v>409</v>
      </c>
      <c r="L49" s="16">
        <v>1.56</v>
      </c>
      <c r="M49" s="16">
        <v>1.21</v>
      </c>
      <c r="N49" s="16">
        <v>1.74</v>
      </c>
      <c r="O49">
        <f t="shared" si="0"/>
        <v>19.619999999999997</v>
      </c>
    </row>
    <row r="50" spans="1:15">
      <c r="A50" s="118"/>
      <c r="B50" s="118"/>
      <c r="C50" s="18" t="s">
        <v>431</v>
      </c>
      <c r="D50" s="15" t="s">
        <v>16</v>
      </c>
      <c r="E50" s="17" t="s">
        <v>409</v>
      </c>
      <c r="F50" s="17" t="s">
        <v>409</v>
      </c>
      <c r="G50" s="17" t="s">
        <v>409</v>
      </c>
      <c r="H50" s="17" t="s">
        <v>409</v>
      </c>
      <c r="I50" s="17" t="s">
        <v>409</v>
      </c>
      <c r="J50" s="17" t="s">
        <v>409</v>
      </c>
      <c r="K50" s="17" t="s">
        <v>409</v>
      </c>
      <c r="L50" s="17" t="s">
        <v>409</v>
      </c>
      <c r="M50" s="17" t="s">
        <v>409</v>
      </c>
      <c r="N50" s="17" t="s">
        <v>409</v>
      </c>
      <c r="O50">
        <f t="shared" si="0"/>
        <v>0</v>
      </c>
    </row>
    <row r="51" spans="1:15">
      <c r="A51" s="118"/>
      <c r="B51" s="118"/>
      <c r="C51" s="18" t="s">
        <v>432</v>
      </c>
      <c r="D51" s="15" t="s">
        <v>16</v>
      </c>
      <c r="E51" s="16" t="s">
        <v>409</v>
      </c>
      <c r="F51" s="16">
        <v>17.23</v>
      </c>
      <c r="G51" s="16">
        <v>29.78</v>
      </c>
      <c r="H51" s="16">
        <v>28.59</v>
      </c>
      <c r="I51" s="16">
        <v>35.47</v>
      </c>
      <c r="J51" s="16">
        <v>33.93</v>
      </c>
      <c r="K51" s="16">
        <v>33.299999999999997</v>
      </c>
      <c r="L51" s="16">
        <v>48.98</v>
      </c>
      <c r="M51" s="16">
        <v>66.38</v>
      </c>
      <c r="N51" s="16">
        <v>62.09</v>
      </c>
      <c r="O51">
        <f t="shared" si="0"/>
        <v>244.67999999999998</v>
      </c>
    </row>
    <row r="52" spans="1:15">
      <c r="A52" s="118"/>
      <c r="B52" s="118"/>
      <c r="C52" s="18" t="s">
        <v>433</v>
      </c>
      <c r="D52" s="15" t="s">
        <v>16</v>
      </c>
      <c r="E52" s="17" t="s">
        <v>409</v>
      </c>
      <c r="F52" s="17" t="s">
        <v>409</v>
      </c>
      <c r="G52" s="17">
        <v>0.85</v>
      </c>
      <c r="H52" s="17">
        <v>1.18</v>
      </c>
      <c r="I52" s="17">
        <v>1.7</v>
      </c>
      <c r="J52" s="17">
        <v>0.69</v>
      </c>
      <c r="K52" s="17">
        <v>0.57999999999999996</v>
      </c>
      <c r="L52" s="17">
        <v>0.96</v>
      </c>
      <c r="M52" s="17">
        <v>0.46</v>
      </c>
      <c r="N52" s="17">
        <v>0.76</v>
      </c>
      <c r="O52">
        <f t="shared" si="0"/>
        <v>3.45</v>
      </c>
    </row>
    <row r="53" spans="1:15">
      <c r="A53" s="118"/>
      <c r="B53" s="118"/>
      <c r="C53" s="18" t="s">
        <v>434</v>
      </c>
      <c r="D53" s="15" t="s">
        <v>16</v>
      </c>
      <c r="E53" s="16" t="s">
        <v>409</v>
      </c>
      <c r="F53" s="16" t="s">
        <v>409</v>
      </c>
      <c r="G53" s="16" t="s">
        <v>409</v>
      </c>
      <c r="H53" s="16" t="s">
        <v>409</v>
      </c>
      <c r="I53" s="16" t="s">
        <v>409</v>
      </c>
      <c r="J53" s="16" t="s">
        <v>409</v>
      </c>
      <c r="K53" s="16" t="s">
        <v>409</v>
      </c>
      <c r="L53" s="16" t="s">
        <v>409</v>
      </c>
      <c r="M53" s="16" t="s">
        <v>409</v>
      </c>
      <c r="N53" s="16" t="s">
        <v>409</v>
      </c>
      <c r="O53">
        <f t="shared" si="0"/>
        <v>0</v>
      </c>
    </row>
    <row r="54" spans="1:15">
      <c r="A54" s="118"/>
      <c r="B54" s="118"/>
      <c r="C54" s="18" t="s">
        <v>435</v>
      </c>
      <c r="D54" s="15" t="s">
        <v>16</v>
      </c>
      <c r="E54" s="17" t="s">
        <v>409</v>
      </c>
      <c r="F54" s="17" t="s">
        <v>409</v>
      </c>
      <c r="G54" s="17" t="s">
        <v>409</v>
      </c>
      <c r="H54" s="17" t="s">
        <v>409</v>
      </c>
      <c r="I54" s="17" t="s">
        <v>409</v>
      </c>
      <c r="J54" s="17" t="s">
        <v>409</v>
      </c>
      <c r="K54" s="17" t="s">
        <v>409</v>
      </c>
      <c r="L54" s="17" t="s">
        <v>409</v>
      </c>
      <c r="M54" s="17" t="s">
        <v>409</v>
      </c>
      <c r="N54" s="17" t="s">
        <v>409</v>
      </c>
      <c r="O54">
        <f t="shared" si="0"/>
        <v>0</v>
      </c>
    </row>
    <row r="55" spans="1:15">
      <c r="A55" s="118"/>
      <c r="B55" s="118"/>
      <c r="C55" s="18" t="s">
        <v>436</v>
      </c>
      <c r="D55" s="15" t="s">
        <v>16</v>
      </c>
      <c r="E55" s="16" t="s">
        <v>409</v>
      </c>
      <c r="F55" s="16" t="s">
        <v>409</v>
      </c>
      <c r="G55" s="16" t="s">
        <v>409</v>
      </c>
      <c r="H55" s="16" t="s">
        <v>409</v>
      </c>
      <c r="I55" s="16" t="s">
        <v>409</v>
      </c>
      <c r="J55" s="16" t="s">
        <v>409</v>
      </c>
      <c r="K55" s="16" t="s">
        <v>409</v>
      </c>
      <c r="L55" s="16" t="s">
        <v>409</v>
      </c>
      <c r="M55" s="16" t="s">
        <v>409</v>
      </c>
      <c r="N55" s="16" t="s">
        <v>409</v>
      </c>
      <c r="O55">
        <f t="shared" si="0"/>
        <v>0</v>
      </c>
    </row>
    <row r="56" spans="1:15">
      <c r="A56" s="118"/>
      <c r="B56" s="118"/>
      <c r="C56" s="18" t="s">
        <v>437</v>
      </c>
      <c r="D56" s="15" t="s">
        <v>16</v>
      </c>
      <c r="E56" s="17" t="s">
        <v>409</v>
      </c>
      <c r="F56" s="17" t="s">
        <v>409</v>
      </c>
      <c r="G56" s="17" t="s">
        <v>409</v>
      </c>
      <c r="H56" s="17" t="s">
        <v>409</v>
      </c>
      <c r="I56" s="17" t="s">
        <v>409</v>
      </c>
      <c r="J56" s="17" t="s">
        <v>409</v>
      </c>
      <c r="K56" s="17" t="s">
        <v>409</v>
      </c>
      <c r="L56" s="17" t="s">
        <v>409</v>
      </c>
      <c r="M56" s="17" t="s">
        <v>409</v>
      </c>
      <c r="N56" s="17" t="s">
        <v>409</v>
      </c>
      <c r="O56">
        <f t="shared" si="0"/>
        <v>0</v>
      </c>
    </row>
    <row r="57" spans="1:15">
      <c r="A57" s="118"/>
      <c r="B57" s="118"/>
      <c r="C57" s="18" t="s">
        <v>438</v>
      </c>
      <c r="D57" s="15" t="s">
        <v>16</v>
      </c>
      <c r="E57" s="16" t="s">
        <v>409</v>
      </c>
      <c r="F57" s="16" t="s">
        <v>409</v>
      </c>
      <c r="G57" s="16" t="s">
        <v>409</v>
      </c>
      <c r="H57" s="16" t="s">
        <v>409</v>
      </c>
      <c r="I57" s="16" t="s">
        <v>409</v>
      </c>
      <c r="J57" s="16" t="s">
        <v>409</v>
      </c>
      <c r="K57" s="16" t="s">
        <v>409</v>
      </c>
      <c r="L57" s="16" t="s">
        <v>409</v>
      </c>
      <c r="M57" s="16" t="s">
        <v>409</v>
      </c>
      <c r="N57" s="16" t="s">
        <v>409</v>
      </c>
      <c r="O57">
        <f t="shared" si="0"/>
        <v>0</v>
      </c>
    </row>
    <row r="58" spans="1:15" ht="21">
      <c r="A58" s="118"/>
      <c r="B58" s="118"/>
      <c r="C58" s="19" t="s">
        <v>439</v>
      </c>
      <c r="D58" s="15" t="s">
        <v>16</v>
      </c>
      <c r="E58" s="17" t="s">
        <v>409</v>
      </c>
      <c r="F58" s="17" t="s">
        <v>409</v>
      </c>
      <c r="G58" s="17" t="s">
        <v>409</v>
      </c>
      <c r="H58" s="17" t="s">
        <v>409</v>
      </c>
      <c r="I58" s="17" t="s">
        <v>409</v>
      </c>
      <c r="J58" s="17" t="s">
        <v>409</v>
      </c>
      <c r="K58" s="17" t="s">
        <v>409</v>
      </c>
      <c r="L58" s="17" t="s">
        <v>409</v>
      </c>
      <c r="M58" s="17" t="s">
        <v>409</v>
      </c>
      <c r="N58" s="17" t="s">
        <v>409</v>
      </c>
      <c r="O58">
        <f t="shared" si="0"/>
        <v>0</v>
      </c>
    </row>
    <row r="59" spans="1:15">
      <c r="A59" s="118"/>
      <c r="B59" s="118"/>
      <c r="C59" s="18" t="s">
        <v>440</v>
      </c>
      <c r="D59" s="15" t="s">
        <v>16</v>
      </c>
      <c r="E59" s="16" t="s">
        <v>409</v>
      </c>
      <c r="F59" s="16" t="s">
        <v>409</v>
      </c>
      <c r="G59" s="16" t="s">
        <v>409</v>
      </c>
      <c r="H59" s="16" t="s">
        <v>409</v>
      </c>
      <c r="I59" s="16" t="s">
        <v>409</v>
      </c>
      <c r="J59" s="16" t="s">
        <v>409</v>
      </c>
      <c r="K59" s="16">
        <v>0.39</v>
      </c>
      <c r="L59" s="16" t="s">
        <v>409</v>
      </c>
      <c r="M59" s="16" t="s">
        <v>409</v>
      </c>
      <c r="N59" s="16" t="s">
        <v>409</v>
      </c>
      <c r="O59">
        <f t="shared" si="0"/>
        <v>0.39</v>
      </c>
    </row>
    <row r="60" spans="1:15">
      <c r="A60" s="118"/>
      <c r="B60" s="118"/>
      <c r="C60" s="18" t="s">
        <v>441</v>
      </c>
      <c r="D60" s="15" t="s">
        <v>16</v>
      </c>
      <c r="E60" s="17" t="s">
        <v>409</v>
      </c>
      <c r="F60" s="17" t="s">
        <v>409</v>
      </c>
      <c r="G60" s="17" t="s">
        <v>409</v>
      </c>
      <c r="H60" s="17" t="s">
        <v>409</v>
      </c>
      <c r="I60" s="17" t="s">
        <v>409</v>
      </c>
      <c r="J60" s="17" t="s">
        <v>409</v>
      </c>
      <c r="K60" s="17" t="s">
        <v>409</v>
      </c>
      <c r="L60" s="17" t="s">
        <v>409</v>
      </c>
      <c r="M60" s="17" t="s">
        <v>409</v>
      </c>
      <c r="N60" s="17" t="s">
        <v>409</v>
      </c>
      <c r="O60">
        <f t="shared" si="0"/>
        <v>0</v>
      </c>
    </row>
    <row r="61" spans="1:15">
      <c r="A61" s="118"/>
      <c r="B61" s="118"/>
      <c r="C61" s="18" t="s">
        <v>442</v>
      </c>
      <c r="D61" s="15" t="s">
        <v>16</v>
      </c>
      <c r="E61" s="16" t="s">
        <v>409</v>
      </c>
      <c r="F61" s="16" t="s">
        <v>409</v>
      </c>
      <c r="G61" s="16" t="s">
        <v>409</v>
      </c>
      <c r="H61" s="16" t="s">
        <v>409</v>
      </c>
      <c r="I61" s="16" t="s">
        <v>409</v>
      </c>
      <c r="J61" s="16" t="s">
        <v>409</v>
      </c>
      <c r="K61" s="16" t="s">
        <v>409</v>
      </c>
      <c r="L61" s="16" t="s">
        <v>409</v>
      </c>
      <c r="M61" s="16" t="s">
        <v>409</v>
      </c>
      <c r="N61" s="16" t="s">
        <v>409</v>
      </c>
      <c r="O61">
        <f t="shared" si="0"/>
        <v>0</v>
      </c>
    </row>
    <row r="62" spans="1:15">
      <c r="A62" s="118"/>
      <c r="B62" s="118"/>
      <c r="C62" s="18" t="s">
        <v>443</v>
      </c>
      <c r="D62" s="15" t="s">
        <v>16</v>
      </c>
      <c r="E62" s="17" t="s">
        <v>409</v>
      </c>
      <c r="F62" s="17" t="s">
        <v>409</v>
      </c>
      <c r="G62" s="17" t="s">
        <v>409</v>
      </c>
      <c r="H62" s="17" t="s">
        <v>409</v>
      </c>
      <c r="I62" s="17" t="s">
        <v>409</v>
      </c>
      <c r="J62" s="17" t="s">
        <v>409</v>
      </c>
      <c r="K62" s="17" t="s">
        <v>409</v>
      </c>
      <c r="L62" s="17">
        <v>0.1</v>
      </c>
      <c r="M62" s="17" t="s">
        <v>409</v>
      </c>
      <c r="N62" s="17" t="s">
        <v>409</v>
      </c>
      <c r="O62">
        <f t="shared" si="0"/>
        <v>0.1</v>
      </c>
    </row>
    <row r="63" spans="1:15">
      <c r="A63" s="118"/>
      <c r="B63" s="118"/>
      <c r="C63" s="19" t="s">
        <v>444</v>
      </c>
      <c r="D63" s="15" t="s">
        <v>16</v>
      </c>
      <c r="E63" s="16" t="s">
        <v>409</v>
      </c>
      <c r="F63" s="16" t="s">
        <v>409</v>
      </c>
      <c r="G63" s="16" t="s">
        <v>409</v>
      </c>
      <c r="H63" s="16" t="s">
        <v>409</v>
      </c>
      <c r="I63" s="16" t="s">
        <v>409</v>
      </c>
      <c r="J63" s="16" t="s">
        <v>409</v>
      </c>
      <c r="K63" s="16">
        <v>3.14</v>
      </c>
      <c r="L63" s="16">
        <v>2.93</v>
      </c>
      <c r="M63" s="16">
        <v>2.95</v>
      </c>
      <c r="N63" s="16">
        <v>3.27</v>
      </c>
      <c r="O63">
        <f t="shared" si="0"/>
        <v>12.29</v>
      </c>
    </row>
    <row r="64" spans="1:15">
      <c r="A64" s="118"/>
      <c r="B64" s="118"/>
      <c r="C64" s="19" t="s">
        <v>445</v>
      </c>
      <c r="D64" s="15" t="s">
        <v>16</v>
      </c>
      <c r="E64" s="17" t="s">
        <v>409</v>
      </c>
      <c r="F64" s="17">
        <v>0.63</v>
      </c>
      <c r="G64" s="17">
        <v>0.75</v>
      </c>
      <c r="H64" s="17">
        <v>0.81</v>
      </c>
      <c r="I64" s="17">
        <v>0.51</v>
      </c>
      <c r="J64" s="17">
        <v>0.5</v>
      </c>
      <c r="K64" s="17">
        <v>0.74</v>
      </c>
      <c r="L64" s="17">
        <v>0.98</v>
      </c>
      <c r="M64" s="17">
        <v>1.05</v>
      </c>
      <c r="N64" s="17">
        <v>1.46</v>
      </c>
      <c r="O64">
        <f t="shared" si="0"/>
        <v>4.7299999999999995</v>
      </c>
    </row>
    <row r="65" spans="1:15">
      <c r="A65" s="118"/>
      <c r="B65" s="118"/>
      <c r="C65" s="18" t="s">
        <v>446</v>
      </c>
      <c r="D65" s="15" t="s">
        <v>16</v>
      </c>
      <c r="E65" s="16" t="s">
        <v>409</v>
      </c>
      <c r="F65" s="16">
        <v>3.27</v>
      </c>
      <c r="G65" s="16">
        <v>4.2300000000000004</v>
      </c>
      <c r="H65" s="16">
        <v>4.3499999999999996</v>
      </c>
      <c r="I65" s="16">
        <v>1.9</v>
      </c>
      <c r="J65" s="16">
        <v>2.35</v>
      </c>
      <c r="K65" s="16">
        <v>2.0499999999999998</v>
      </c>
      <c r="L65" s="16">
        <v>1.49</v>
      </c>
      <c r="M65" s="16">
        <v>1.22</v>
      </c>
      <c r="N65" s="16">
        <v>1.38</v>
      </c>
      <c r="O65">
        <f t="shared" si="0"/>
        <v>8.49</v>
      </c>
    </row>
    <row r="66" spans="1:15">
      <c r="A66" s="118"/>
      <c r="B66" s="118"/>
      <c r="C66" s="19" t="s">
        <v>447</v>
      </c>
      <c r="D66" s="15" t="s">
        <v>16</v>
      </c>
      <c r="E66" s="17" t="s">
        <v>409</v>
      </c>
      <c r="F66" s="17" t="s">
        <v>409</v>
      </c>
      <c r="G66" s="17" t="s">
        <v>409</v>
      </c>
      <c r="H66" s="17" t="s">
        <v>409</v>
      </c>
      <c r="I66" s="17" t="s">
        <v>409</v>
      </c>
      <c r="J66" s="17" t="s">
        <v>409</v>
      </c>
      <c r="K66" s="17" t="s">
        <v>409</v>
      </c>
      <c r="L66" s="17" t="s">
        <v>409</v>
      </c>
      <c r="M66" s="17" t="s">
        <v>409</v>
      </c>
      <c r="N66" s="17" t="s">
        <v>409</v>
      </c>
      <c r="O66">
        <f t="shared" si="0"/>
        <v>0</v>
      </c>
    </row>
    <row r="67" spans="1:15">
      <c r="A67" s="118"/>
      <c r="B67" s="118"/>
      <c r="C67" s="19" t="s">
        <v>28</v>
      </c>
      <c r="D67" s="15" t="s">
        <v>16</v>
      </c>
      <c r="E67" s="16" t="s">
        <v>409</v>
      </c>
      <c r="F67" s="16">
        <v>0.59</v>
      </c>
      <c r="G67" s="16">
        <v>0.6</v>
      </c>
      <c r="H67" s="16">
        <v>0.57999999999999996</v>
      </c>
      <c r="I67" s="16">
        <v>0.78</v>
      </c>
      <c r="J67" s="16">
        <v>0.7</v>
      </c>
      <c r="K67" s="16">
        <v>0.68</v>
      </c>
      <c r="L67" s="16">
        <v>0.61</v>
      </c>
      <c r="M67" s="16">
        <v>0.62</v>
      </c>
      <c r="N67" s="16">
        <v>0.69</v>
      </c>
      <c r="O67">
        <f t="shared" si="0"/>
        <v>3.3</v>
      </c>
    </row>
    <row r="68" spans="1:15">
      <c r="A68" s="118"/>
      <c r="B68" s="118"/>
      <c r="C68" s="19" t="s">
        <v>36</v>
      </c>
      <c r="D68" s="15" t="s">
        <v>16</v>
      </c>
      <c r="E68" s="17" t="s">
        <v>409</v>
      </c>
      <c r="F68" s="17">
        <v>1.43</v>
      </c>
      <c r="G68" s="17">
        <v>1.6</v>
      </c>
      <c r="H68" s="17">
        <v>1.91</v>
      </c>
      <c r="I68" s="17">
        <v>1.75</v>
      </c>
      <c r="J68" s="17">
        <v>1.61</v>
      </c>
      <c r="K68" s="17">
        <v>1.47</v>
      </c>
      <c r="L68" s="17">
        <v>3.88</v>
      </c>
      <c r="M68" s="17">
        <v>3.01</v>
      </c>
      <c r="N68" s="17" t="s">
        <v>409</v>
      </c>
      <c r="O68">
        <f t="shared" si="0"/>
        <v>9.9699999999999989</v>
      </c>
    </row>
    <row r="69" spans="1:15">
      <c r="A69" s="118"/>
      <c r="B69" s="118"/>
      <c r="C69" s="19" t="s">
        <v>118</v>
      </c>
      <c r="D69" s="15" t="s">
        <v>16</v>
      </c>
      <c r="E69" s="16" t="s">
        <v>409</v>
      </c>
      <c r="F69" s="16">
        <v>1.66</v>
      </c>
      <c r="G69" s="16">
        <v>1.56</v>
      </c>
      <c r="H69" s="16">
        <v>1.3</v>
      </c>
      <c r="I69" s="16">
        <v>1.17</v>
      </c>
      <c r="J69" s="16">
        <v>0.88</v>
      </c>
      <c r="K69" s="16">
        <v>1.1499999999999999</v>
      </c>
      <c r="L69" s="16">
        <v>1.04</v>
      </c>
      <c r="M69" s="16">
        <v>1.06</v>
      </c>
      <c r="N69" s="16">
        <v>0.81</v>
      </c>
      <c r="O69">
        <f t="shared" si="0"/>
        <v>4.9399999999999995</v>
      </c>
    </row>
    <row r="70" spans="1:15">
      <c r="A70" s="118"/>
      <c r="B70" s="118"/>
      <c r="C70" s="18" t="s">
        <v>448</v>
      </c>
      <c r="D70" s="15" t="s">
        <v>16</v>
      </c>
      <c r="E70" s="17" t="s">
        <v>409</v>
      </c>
      <c r="F70" s="17" t="s">
        <v>409</v>
      </c>
      <c r="G70" s="17" t="s">
        <v>409</v>
      </c>
      <c r="H70" s="17" t="s">
        <v>409</v>
      </c>
      <c r="I70" s="17" t="s">
        <v>409</v>
      </c>
      <c r="J70" s="17" t="s">
        <v>409</v>
      </c>
      <c r="K70" s="17" t="s">
        <v>409</v>
      </c>
      <c r="L70" s="17" t="s">
        <v>409</v>
      </c>
      <c r="M70" s="17" t="s">
        <v>409</v>
      </c>
      <c r="N70" s="17" t="s">
        <v>409</v>
      </c>
      <c r="O70">
        <f t="shared" si="0"/>
        <v>0</v>
      </c>
    </row>
    <row r="71" spans="1:15">
      <c r="A71" s="118"/>
      <c r="B71" s="118"/>
      <c r="C71" s="19" t="s">
        <v>449</v>
      </c>
      <c r="D71" s="15" t="s">
        <v>16</v>
      </c>
      <c r="E71" s="16" t="s">
        <v>409</v>
      </c>
      <c r="F71" s="16" t="s">
        <v>409</v>
      </c>
      <c r="G71" s="16" t="s">
        <v>409</v>
      </c>
      <c r="H71" s="16" t="s">
        <v>409</v>
      </c>
      <c r="I71" s="16" t="s">
        <v>409</v>
      </c>
      <c r="J71" s="16" t="s">
        <v>409</v>
      </c>
      <c r="K71" s="16" t="s">
        <v>409</v>
      </c>
      <c r="L71" s="16" t="s">
        <v>409</v>
      </c>
      <c r="M71" s="16" t="s">
        <v>409</v>
      </c>
      <c r="N71" s="16" t="s">
        <v>409</v>
      </c>
      <c r="O71">
        <f t="shared" si="0"/>
        <v>0</v>
      </c>
    </row>
    <row r="72" spans="1:15">
      <c r="A72" s="118"/>
      <c r="B72" s="118"/>
      <c r="C72" s="18" t="s">
        <v>450</v>
      </c>
      <c r="D72" s="15" t="s">
        <v>16</v>
      </c>
      <c r="E72" s="17" t="s">
        <v>409</v>
      </c>
      <c r="F72" s="17">
        <v>1.62</v>
      </c>
      <c r="G72" s="17">
        <v>1.62</v>
      </c>
      <c r="H72" s="17">
        <v>1.8</v>
      </c>
      <c r="I72" s="17">
        <v>1.82</v>
      </c>
      <c r="J72" s="17" t="s">
        <v>409</v>
      </c>
      <c r="K72" s="17" t="s">
        <v>409</v>
      </c>
      <c r="L72" s="17" t="s">
        <v>409</v>
      </c>
      <c r="M72" s="17" t="s">
        <v>409</v>
      </c>
      <c r="N72" s="17" t="s">
        <v>409</v>
      </c>
      <c r="O72">
        <f t="shared" si="0"/>
        <v>0</v>
      </c>
    </row>
    <row r="73" spans="1:15">
      <c r="A73" s="118"/>
      <c r="B73" s="118"/>
      <c r="C73" s="18" t="s">
        <v>7</v>
      </c>
      <c r="D73" s="15" t="s">
        <v>16</v>
      </c>
      <c r="E73" s="16" t="s">
        <v>409</v>
      </c>
      <c r="F73" s="16" t="s">
        <v>409</v>
      </c>
      <c r="G73" s="16" t="s">
        <v>409</v>
      </c>
      <c r="H73" s="16" t="s">
        <v>409</v>
      </c>
      <c r="I73" s="16" t="s">
        <v>409</v>
      </c>
      <c r="J73" s="16" t="s">
        <v>409</v>
      </c>
      <c r="K73" s="16" t="s">
        <v>409</v>
      </c>
      <c r="L73" s="16" t="s">
        <v>409</v>
      </c>
      <c r="M73" s="16" t="s">
        <v>409</v>
      </c>
      <c r="N73" s="16" t="s">
        <v>409</v>
      </c>
      <c r="O73">
        <f t="shared" si="0"/>
        <v>0</v>
      </c>
    </row>
    <row r="74" spans="1:15">
      <c r="A74" s="118"/>
      <c r="B74" s="118"/>
      <c r="C74" s="19" t="s">
        <v>79</v>
      </c>
      <c r="D74" s="15" t="s">
        <v>16</v>
      </c>
      <c r="E74" s="17" t="s">
        <v>409</v>
      </c>
      <c r="F74" s="17" t="s">
        <v>409</v>
      </c>
      <c r="G74" s="17" t="s">
        <v>409</v>
      </c>
      <c r="H74" s="17" t="s">
        <v>409</v>
      </c>
      <c r="I74" s="17" t="s">
        <v>409</v>
      </c>
      <c r="J74" s="17" t="s">
        <v>409</v>
      </c>
      <c r="K74" s="17" t="s">
        <v>409</v>
      </c>
      <c r="L74" s="17">
        <v>0.53</v>
      </c>
      <c r="M74" s="17">
        <v>0.03</v>
      </c>
      <c r="N74" s="17">
        <v>0.16</v>
      </c>
      <c r="O74">
        <f t="shared" ref="O74:O97" si="1">SUM($J74:$N74)</f>
        <v>0.72000000000000008</v>
      </c>
    </row>
    <row r="75" spans="1:15">
      <c r="A75" s="118"/>
      <c r="B75" s="119"/>
      <c r="C75" s="18" t="s">
        <v>451</v>
      </c>
      <c r="D75" s="15" t="s">
        <v>16</v>
      </c>
      <c r="E75" s="16" t="s">
        <v>409</v>
      </c>
      <c r="F75" s="16" t="s">
        <v>409</v>
      </c>
      <c r="G75" s="16" t="s">
        <v>409</v>
      </c>
      <c r="H75" s="16" t="s">
        <v>409</v>
      </c>
      <c r="I75" s="16" t="s">
        <v>409</v>
      </c>
      <c r="J75" s="16" t="s">
        <v>409</v>
      </c>
      <c r="K75" s="16" t="s">
        <v>409</v>
      </c>
      <c r="L75" s="16" t="s">
        <v>409</v>
      </c>
      <c r="M75" s="16" t="s">
        <v>409</v>
      </c>
      <c r="N75" s="16" t="s">
        <v>409</v>
      </c>
      <c r="O75">
        <f t="shared" si="1"/>
        <v>0</v>
      </c>
    </row>
    <row r="76" spans="1:15">
      <c r="A76" s="118"/>
      <c r="B76" s="114" t="s">
        <v>452</v>
      </c>
      <c r="C76" s="116"/>
      <c r="D76" s="15" t="s">
        <v>16</v>
      </c>
      <c r="E76" s="17" t="s">
        <v>409</v>
      </c>
      <c r="F76" s="17">
        <v>33.07</v>
      </c>
      <c r="G76" s="17">
        <v>26.79</v>
      </c>
      <c r="H76" s="17">
        <v>19.96</v>
      </c>
      <c r="I76" s="17">
        <v>23.69</v>
      </c>
      <c r="J76" s="17">
        <v>25.6</v>
      </c>
      <c r="K76" s="17">
        <v>24.74</v>
      </c>
      <c r="L76" s="17">
        <v>18.52</v>
      </c>
      <c r="M76" s="17">
        <v>21.03</v>
      </c>
      <c r="N76" s="17">
        <v>25</v>
      </c>
      <c r="O76">
        <f t="shared" si="1"/>
        <v>114.89</v>
      </c>
    </row>
    <row r="77" spans="1:15">
      <c r="A77" s="118"/>
      <c r="B77" s="117" t="s">
        <v>452</v>
      </c>
      <c r="C77" s="18" t="s">
        <v>453</v>
      </c>
      <c r="D77" s="15" t="s">
        <v>16</v>
      </c>
      <c r="E77" s="16" t="s">
        <v>409</v>
      </c>
      <c r="F77" s="16" t="s">
        <v>409</v>
      </c>
      <c r="G77" s="16" t="s">
        <v>409</v>
      </c>
      <c r="H77" s="16" t="s">
        <v>409</v>
      </c>
      <c r="I77" s="16" t="s">
        <v>409</v>
      </c>
      <c r="J77" s="16" t="s">
        <v>409</v>
      </c>
      <c r="K77" s="16" t="s">
        <v>409</v>
      </c>
      <c r="L77" s="16" t="s">
        <v>409</v>
      </c>
      <c r="M77" s="16" t="s">
        <v>409</v>
      </c>
      <c r="N77" s="16" t="s">
        <v>409</v>
      </c>
      <c r="O77" s="42">
        <f t="shared" si="1"/>
        <v>0</v>
      </c>
    </row>
    <row r="78" spans="1:15">
      <c r="A78" s="118"/>
      <c r="B78" s="118"/>
      <c r="C78" s="18" t="s">
        <v>454</v>
      </c>
      <c r="D78" s="15" t="s">
        <v>16</v>
      </c>
      <c r="E78" s="17" t="s">
        <v>409</v>
      </c>
      <c r="F78" s="17" t="s">
        <v>409</v>
      </c>
      <c r="G78" s="17" t="s">
        <v>409</v>
      </c>
      <c r="H78" s="17" t="s">
        <v>409</v>
      </c>
      <c r="I78" s="17" t="s">
        <v>409</v>
      </c>
      <c r="J78" s="17" t="s">
        <v>409</v>
      </c>
      <c r="K78" s="17" t="s">
        <v>409</v>
      </c>
      <c r="L78" s="17" t="s">
        <v>409</v>
      </c>
      <c r="M78" s="17" t="s">
        <v>409</v>
      </c>
      <c r="N78" s="17" t="s">
        <v>409</v>
      </c>
      <c r="O78" s="42">
        <f t="shared" si="1"/>
        <v>0</v>
      </c>
    </row>
    <row r="79" spans="1:15">
      <c r="A79" s="118"/>
      <c r="B79" s="118"/>
      <c r="C79" s="19" t="s">
        <v>455</v>
      </c>
      <c r="D79" s="15" t="s">
        <v>16</v>
      </c>
      <c r="E79" s="16" t="s">
        <v>409</v>
      </c>
      <c r="F79" s="16">
        <v>0.01</v>
      </c>
      <c r="G79" s="16" t="s">
        <v>409</v>
      </c>
      <c r="H79" s="16">
        <v>0.02</v>
      </c>
      <c r="I79" s="16" t="s">
        <v>409</v>
      </c>
      <c r="J79" s="16">
        <v>0.01</v>
      </c>
      <c r="K79" s="16" t="s">
        <v>409</v>
      </c>
      <c r="L79" s="16" t="s">
        <v>409</v>
      </c>
      <c r="M79" s="16" t="s">
        <v>409</v>
      </c>
      <c r="N79" s="16" t="s">
        <v>409</v>
      </c>
      <c r="O79" s="42">
        <f t="shared" si="1"/>
        <v>0.01</v>
      </c>
    </row>
    <row r="80" spans="1:15">
      <c r="A80" s="118"/>
      <c r="B80" s="118"/>
      <c r="C80" s="18" t="s">
        <v>275</v>
      </c>
      <c r="D80" s="15" t="s">
        <v>16</v>
      </c>
      <c r="E80" s="17" t="s">
        <v>409</v>
      </c>
      <c r="F80" s="17">
        <v>0.18</v>
      </c>
      <c r="G80" s="17">
        <v>0.22</v>
      </c>
      <c r="H80" s="17">
        <v>0.33</v>
      </c>
      <c r="I80" s="17" t="s">
        <v>409</v>
      </c>
      <c r="J80" s="17" t="s">
        <v>409</v>
      </c>
      <c r="K80" s="17">
        <v>0.17</v>
      </c>
      <c r="L80" s="17">
        <v>0.33</v>
      </c>
      <c r="M80" s="17">
        <v>0.35</v>
      </c>
      <c r="N80" s="17">
        <v>0.54</v>
      </c>
      <c r="O80" s="42">
        <f t="shared" si="1"/>
        <v>1.3900000000000001</v>
      </c>
    </row>
    <row r="81" spans="1:16">
      <c r="A81" s="118"/>
      <c r="B81" s="118"/>
      <c r="C81" s="18" t="s">
        <v>222</v>
      </c>
      <c r="D81" s="15" t="s">
        <v>16</v>
      </c>
      <c r="E81" s="16" t="s">
        <v>409</v>
      </c>
      <c r="F81" s="16">
        <v>7.93</v>
      </c>
      <c r="G81" s="16">
        <v>0.09</v>
      </c>
      <c r="H81" s="16">
        <v>2.29</v>
      </c>
      <c r="I81" s="16">
        <v>2.06</v>
      </c>
      <c r="J81" s="16">
        <v>1.76</v>
      </c>
      <c r="K81" s="16">
        <v>3.78</v>
      </c>
      <c r="L81" s="16">
        <v>3.34</v>
      </c>
      <c r="M81" s="16">
        <v>4.58</v>
      </c>
      <c r="N81" s="16">
        <v>7.62</v>
      </c>
      <c r="O81" s="42">
        <f t="shared" si="1"/>
        <v>21.08</v>
      </c>
    </row>
    <row r="82" spans="1:16">
      <c r="A82" s="118"/>
      <c r="B82" s="118"/>
      <c r="C82" s="19" t="s">
        <v>218</v>
      </c>
      <c r="D82" s="15" t="s">
        <v>16</v>
      </c>
      <c r="E82" s="17" t="s">
        <v>409</v>
      </c>
      <c r="F82" s="17">
        <v>12.39</v>
      </c>
      <c r="G82" s="17">
        <v>9.6199999999999992</v>
      </c>
      <c r="H82" s="17">
        <v>7.71</v>
      </c>
      <c r="I82" s="17">
        <v>13.48</v>
      </c>
      <c r="J82" s="17">
        <v>16.25</v>
      </c>
      <c r="K82" s="17">
        <v>14.77</v>
      </c>
      <c r="L82" s="17">
        <v>7.55</v>
      </c>
      <c r="M82" s="17">
        <v>8.2799999999999994</v>
      </c>
      <c r="N82" s="17">
        <v>9.2899999999999991</v>
      </c>
      <c r="O82" s="42">
        <f t="shared" si="1"/>
        <v>56.14</v>
      </c>
    </row>
    <row r="83" spans="1:16">
      <c r="A83" s="118"/>
      <c r="B83" s="118"/>
      <c r="C83" s="18" t="s">
        <v>456</v>
      </c>
      <c r="D83" s="15" t="s">
        <v>16</v>
      </c>
      <c r="E83" s="16" t="s">
        <v>409</v>
      </c>
      <c r="F83" s="16" t="s">
        <v>409</v>
      </c>
      <c r="G83" s="16">
        <v>1.17</v>
      </c>
      <c r="H83" s="16">
        <v>1.0900000000000001</v>
      </c>
      <c r="I83" s="16" t="s">
        <v>409</v>
      </c>
      <c r="J83" s="16" t="s">
        <v>409</v>
      </c>
      <c r="K83" s="16" t="s">
        <v>409</v>
      </c>
      <c r="L83" s="16" t="s">
        <v>409</v>
      </c>
      <c r="M83" s="16">
        <v>0.73</v>
      </c>
      <c r="N83" s="16">
        <v>0.74</v>
      </c>
      <c r="O83" s="42">
        <f t="shared" si="1"/>
        <v>1.47</v>
      </c>
    </row>
    <row r="84" spans="1:16">
      <c r="A84" s="118"/>
      <c r="B84" s="118"/>
      <c r="C84" s="18" t="s">
        <v>193</v>
      </c>
      <c r="D84" s="15" t="s">
        <v>16</v>
      </c>
      <c r="E84" s="17" t="s">
        <v>409</v>
      </c>
      <c r="F84" s="17">
        <v>0.04</v>
      </c>
      <c r="G84" s="17">
        <v>0.06</v>
      </c>
      <c r="H84" s="17">
        <v>0.17</v>
      </c>
      <c r="I84" s="17">
        <v>0.4</v>
      </c>
      <c r="J84" s="17">
        <v>0.05</v>
      </c>
      <c r="K84" s="17">
        <v>0.01</v>
      </c>
      <c r="L84" s="17">
        <v>0.02</v>
      </c>
      <c r="M84" s="17">
        <v>0.01</v>
      </c>
      <c r="N84" s="17" t="s">
        <v>409</v>
      </c>
      <c r="O84" s="42">
        <f t="shared" si="1"/>
        <v>0.09</v>
      </c>
    </row>
    <row r="85" spans="1:16">
      <c r="A85" s="118"/>
      <c r="B85" s="118"/>
      <c r="C85" s="18" t="s">
        <v>457</v>
      </c>
      <c r="D85" s="15" t="s">
        <v>16</v>
      </c>
      <c r="E85" s="16" t="s">
        <v>409</v>
      </c>
      <c r="F85" s="16" t="s">
        <v>409</v>
      </c>
      <c r="G85" s="16" t="s">
        <v>409</v>
      </c>
      <c r="H85" s="16" t="s">
        <v>409</v>
      </c>
      <c r="I85" s="16" t="s">
        <v>409</v>
      </c>
      <c r="J85" s="16" t="s">
        <v>409</v>
      </c>
      <c r="K85" s="16" t="s">
        <v>409</v>
      </c>
      <c r="L85" s="16" t="s">
        <v>409</v>
      </c>
      <c r="M85" s="16" t="s">
        <v>409</v>
      </c>
      <c r="N85" s="16" t="s">
        <v>409</v>
      </c>
      <c r="O85" s="42">
        <f t="shared" si="1"/>
        <v>0</v>
      </c>
    </row>
    <row r="86" spans="1:16">
      <c r="A86" s="118"/>
      <c r="B86" s="118"/>
      <c r="C86" s="18" t="s">
        <v>183</v>
      </c>
      <c r="D86" s="15" t="s">
        <v>16</v>
      </c>
      <c r="E86" s="17" t="s">
        <v>409</v>
      </c>
      <c r="F86" s="17">
        <v>7.0000000000000007E-2</v>
      </c>
      <c r="G86" s="17">
        <v>0.34</v>
      </c>
      <c r="H86" s="17">
        <v>0.35</v>
      </c>
      <c r="I86" s="17">
        <v>0.22</v>
      </c>
      <c r="J86" s="17">
        <v>0.21</v>
      </c>
      <c r="K86" s="17">
        <v>0.1</v>
      </c>
      <c r="L86" s="17">
        <v>0.23</v>
      </c>
      <c r="M86" s="17">
        <v>0.23</v>
      </c>
      <c r="N86" s="17">
        <v>0.21</v>
      </c>
      <c r="O86" s="42">
        <f t="shared" si="1"/>
        <v>0.98</v>
      </c>
    </row>
    <row r="87" spans="1:16">
      <c r="A87" s="118"/>
      <c r="B87" s="118"/>
      <c r="C87" s="18" t="s">
        <v>177</v>
      </c>
      <c r="D87" s="15" t="s">
        <v>16</v>
      </c>
      <c r="E87" s="16" t="s">
        <v>409</v>
      </c>
      <c r="F87" s="16" t="s">
        <v>409</v>
      </c>
      <c r="G87" s="16" t="s">
        <v>409</v>
      </c>
      <c r="H87" s="16" t="s">
        <v>409</v>
      </c>
      <c r="I87" s="16" t="s">
        <v>409</v>
      </c>
      <c r="J87" s="16" t="s">
        <v>409</v>
      </c>
      <c r="K87" s="16" t="s">
        <v>409</v>
      </c>
      <c r="L87" s="16" t="s">
        <v>409</v>
      </c>
      <c r="M87" s="16" t="s">
        <v>409</v>
      </c>
      <c r="N87" s="16" t="s">
        <v>409</v>
      </c>
      <c r="O87" s="42">
        <f t="shared" si="1"/>
        <v>0</v>
      </c>
    </row>
    <row r="88" spans="1:16">
      <c r="A88" s="118"/>
      <c r="B88" s="118"/>
      <c r="C88" s="18" t="s">
        <v>458</v>
      </c>
      <c r="D88" s="15" t="s">
        <v>16</v>
      </c>
      <c r="E88" s="17" t="s">
        <v>409</v>
      </c>
      <c r="F88" s="17" t="s">
        <v>409</v>
      </c>
      <c r="G88" s="17" t="s">
        <v>409</v>
      </c>
      <c r="H88" s="17" t="s">
        <v>409</v>
      </c>
      <c r="I88" s="17" t="s">
        <v>409</v>
      </c>
      <c r="J88" s="17" t="s">
        <v>409</v>
      </c>
      <c r="K88" s="17">
        <v>0.8</v>
      </c>
      <c r="L88" s="17">
        <v>1.06</v>
      </c>
      <c r="M88" s="17">
        <v>0.76</v>
      </c>
      <c r="N88" s="17">
        <v>0.49</v>
      </c>
      <c r="O88" s="42">
        <f t="shared" si="1"/>
        <v>3.1100000000000003</v>
      </c>
    </row>
    <row r="89" spans="1:16">
      <c r="A89" s="118"/>
      <c r="B89" s="118"/>
      <c r="C89" s="18" t="s">
        <v>459</v>
      </c>
      <c r="D89" s="15" t="s">
        <v>16</v>
      </c>
      <c r="E89" s="16" t="s">
        <v>409</v>
      </c>
      <c r="F89" s="16" t="s">
        <v>409</v>
      </c>
      <c r="G89" s="16" t="s">
        <v>409</v>
      </c>
      <c r="H89" s="16" t="s">
        <v>409</v>
      </c>
      <c r="I89" s="16" t="s">
        <v>409</v>
      </c>
      <c r="J89" s="16" t="s">
        <v>409</v>
      </c>
      <c r="K89" s="16" t="s">
        <v>409</v>
      </c>
      <c r="L89" s="16" t="s">
        <v>409</v>
      </c>
      <c r="M89" s="16">
        <v>1.1499999999999999</v>
      </c>
      <c r="N89" s="16">
        <v>0.67</v>
      </c>
      <c r="O89" s="42">
        <f t="shared" si="1"/>
        <v>1.8199999999999998</v>
      </c>
    </row>
    <row r="90" spans="1:16">
      <c r="A90" s="118"/>
      <c r="B90" s="118"/>
      <c r="C90" s="18" t="s">
        <v>460</v>
      </c>
      <c r="D90" s="15" t="s">
        <v>16</v>
      </c>
      <c r="E90" s="17" t="s">
        <v>409</v>
      </c>
      <c r="F90" s="17" t="s">
        <v>409</v>
      </c>
      <c r="G90" s="17" t="s">
        <v>409</v>
      </c>
      <c r="H90" s="17" t="s">
        <v>409</v>
      </c>
      <c r="I90" s="17" t="s">
        <v>409</v>
      </c>
      <c r="J90" s="17" t="s">
        <v>409</v>
      </c>
      <c r="K90" s="17" t="s">
        <v>409</v>
      </c>
      <c r="L90" s="17" t="s">
        <v>409</v>
      </c>
      <c r="M90" s="17" t="s">
        <v>409</v>
      </c>
      <c r="N90" s="17" t="s">
        <v>409</v>
      </c>
      <c r="O90" s="42">
        <f t="shared" si="1"/>
        <v>0</v>
      </c>
    </row>
    <row r="91" spans="1:16">
      <c r="A91" s="118"/>
      <c r="B91" s="118"/>
      <c r="C91" s="18" t="s">
        <v>461</v>
      </c>
      <c r="D91" s="15" t="s">
        <v>16</v>
      </c>
      <c r="E91" s="16" t="s">
        <v>409</v>
      </c>
      <c r="F91" s="16" t="s">
        <v>409</v>
      </c>
      <c r="G91" s="16" t="s">
        <v>409</v>
      </c>
      <c r="H91" s="16" t="s">
        <v>409</v>
      </c>
      <c r="I91" s="16" t="s">
        <v>409</v>
      </c>
      <c r="J91" s="16" t="s">
        <v>409</v>
      </c>
      <c r="K91" s="16" t="s">
        <v>409</v>
      </c>
      <c r="L91" s="16" t="s">
        <v>409</v>
      </c>
      <c r="M91" s="16" t="s">
        <v>409</v>
      </c>
      <c r="N91" s="16" t="s">
        <v>409</v>
      </c>
      <c r="O91" s="42">
        <f t="shared" si="1"/>
        <v>0</v>
      </c>
    </row>
    <row r="92" spans="1:16">
      <c r="A92" s="118"/>
      <c r="B92" s="118"/>
      <c r="C92" s="18" t="s">
        <v>462</v>
      </c>
      <c r="D92" s="15" t="s">
        <v>16</v>
      </c>
      <c r="E92" s="17" t="s">
        <v>409</v>
      </c>
      <c r="F92" s="17" t="s">
        <v>409</v>
      </c>
      <c r="G92" s="17" t="s">
        <v>409</v>
      </c>
      <c r="H92" s="17" t="s">
        <v>409</v>
      </c>
      <c r="I92" s="17" t="s">
        <v>409</v>
      </c>
      <c r="J92" s="17" t="s">
        <v>409</v>
      </c>
      <c r="K92" s="17">
        <v>0.01</v>
      </c>
      <c r="L92" s="17" t="s">
        <v>409</v>
      </c>
      <c r="M92" s="17" t="s">
        <v>409</v>
      </c>
      <c r="N92" s="17" t="s">
        <v>409</v>
      </c>
      <c r="O92" s="42">
        <f t="shared" si="1"/>
        <v>0.01</v>
      </c>
    </row>
    <row r="93" spans="1:16">
      <c r="A93" s="118"/>
      <c r="B93" s="118"/>
      <c r="C93" s="18" t="s">
        <v>463</v>
      </c>
      <c r="D93" s="15" t="s">
        <v>16</v>
      </c>
      <c r="E93" s="16" t="s">
        <v>409</v>
      </c>
      <c r="F93" s="16">
        <v>12.45</v>
      </c>
      <c r="G93" s="16">
        <v>15.21</v>
      </c>
      <c r="H93" s="16">
        <v>7.93</v>
      </c>
      <c r="I93" s="16">
        <v>7.5</v>
      </c>
      <c r="J93" s="16">
        <v>7.32</v>
      </c>
      <c r="K93" s="16">
        <v>5.09</v>
      </c>
      <c r="L93" s="16">
        <v>5.99</v>
      </c>
      <c r="M93" s="16">
        <v>4.9400000000000004</v>
      </c>
      <c r="N93" s="16">
        <v>5.43</v>
      </c>
      <c r="O93" s="42">
        <f t="shared" si="1"/>
        <v>28.77</v>
      </c>
    </row>
    <row r="94" spans="1:16">
      <c r="A94" s="118"/>
      <c r="B94" s="118"/>
      <c r="C94" s="19" t="s">
        <v>464</v>
      </c>
      <c r="D94" s="15" t="s">
        <v>16</v>
      </c>
      <c r="E94" s="17" t="s">
        <v>409</v>
      </c>
      <c r="F94" s="17">
        <v>0</v>
      </c>
      <c r="G94" s="17">
        <v>0.08</v>
      </c>
      <c r="H94" s="17">
        <v>7.0000000000000007E-2</v>
      </c>
      <c r="I94" s="17">
        <v>0.03</v>
      </c>
      <c r="J94" s="17" t="s">
        <v>409</v>
      </c>
      <c r="K94" s="17">
        <v>0.01</v>
      </c>
      <c r="L94" s="17" t="s">
        <v>409</v>
      </c>
      <c r="M94" s="17" t="s">
        <v>409</v>
      </c>
      <c r="N94" s="17">
        <v>0.01</v>
      </c>
      <c r="O94" s="42">
        <f t="shared" si="1"/>
        <v>0.02</v>
      </c>
    </row>
    <row r="95" spans="1:16">
      <c r="A95" s="118"/>
      <c r="B95" s="119"/>
      <c r="C95" s="18" t="s">
        <v>465</v>
      </c>
      <c r="D95" s="15" t="s">
        <v>16</v>
      </c>
      <c r="E95" s="16" t="s">
        <v>409</v>
      </c>
      <c r="F95" s="16" t="s">
        <v>409</v>
      </c>
      <c r="G95" s="16" t="s">
        <v>409</v>
      </c>
      <c r="H95" s="16" t="s">
        <v>409</v>
      </c>
      <c r="I95" s="16" t="s">
        <v>409</v>
      </c>
      <c r="J95" s="16" t="s">
        <v>409</v>
      </c>
      <c r="K95" s="16" t="s">
        <v>409</v>
      </c>
      <c r="L95" s="16" t="s">
        <v>409</v>
      </c>
      <c r="M95" s="16" t="s">
        <v>409</v>
      </c>
      <c r="N95" s="16" t="s">
        <v>409</v>
      </c>
      <c r="O95" s="42">
        <f t="shared" si="1"/>
        <v>0</v>
      </c>
      <c r="P95" s="92">
        <f>SUM(O77:O95)</f>
        <v>114.89</v>
      </c>
    </row>
    <row r="96" spans="1:16">
      <c r="A96" s="118"/>
      <c r="B96" s="114" t="s">
        <v>466</v>
      </c>
      <c r="C96" s="116"/>
      <c r="D96" s="15" t="s">
        <v>16</v>
      </c>
      <c r="E96" s="17" t="s">
        <v>409</v>
      </c>
      <c r="F96" s="17" t="s">
        <v>409</v>
      </c>
      <c r="G96" s="17" t="s">
        <v>409</v>
      </c>
      <c r="H96" s="17" t="s">
        <v>409</v>
      </c>
      <c r="I96" s="17" t="s">
        <v>409</v>
      </c>
      <c r="J96" s="17">
        <v>5.75</v>
      </c>
      <c r="K96" s="17">
        <v>5.72</v>
      </c>
      <c r="L96" s="17">
        <v>5.49</v>
      </c>
      <c r="M96" s="17">
        <v>3.02</v>
      </c>
      <c r="N96" s="17" t="s">
        <v>409</v>
      </c>
      <c r="O96">
        <f t="shared" si="1"/>
        <v>19.98</v>
      </c>
    </row>
    <row r="97" spans="1:15" ht="42">
      <c r="A97" s="119"/>
      <c r="B97" s="18" t="s">
        <v>466</v>
      </c>
      <c r="C97" s="19" t="s">
        <v>467</v>
      </c>
      <c r="D97" s="15" t="s">
        <v>16</v>
      </c>
      <c r="E97" s="16" t="s">
        <v>409</v>
      </c>
      <c r="F97" s="16" t="s">
        <v>409</v>
      </c>
      <c r="G97" s="16" t="s">
        <v>409</v>
      </c>
      <c r="H97" s="16" t="s">
        <v>409</v>
      </c>
      <c r="I97" s="16" t="s">
        <v>409</v>
      </c>
      <c r="J97" s="16">
        <v>5.75</v>
      </c>
      <c r="K97" s="16">
        <v>5.72</v>
      </c>
      <c r="L97" s="16">
        <v>5.49</v>
      </c>
      <c r="M97" s="16">
        <v>3.02</v>
      </c>
      <c r="N97" s="16" t="s">
        <v>409</v>
      </c>
      <c r="O97">
        <f t="shared" si="1"/>
        <v>19.98</v>
      </c>
    </row>
    <row r="98" spans="1:15">
      <c r="A98" s="20" t="s">
        <v>526</v>
      </c>
    </row>
  </sheetData>
  <autoFilter ref="J7:O98"/>
  <mergeCells count="21">
    <mergeCell ref="A8:C8"/>
    <mergeCell ref="A2:D2"/>
    <mergeCell ref="E2:N2"/>
    <mergeCell ref="A3:D3"/>
    <mergeCell ref="E3:N3"/>
    <mergeCell ref="A4:D4"/>
    <mergeCell ref="E4:N4"/>
    <mergeCell ref="A5:D5"/>
    <mergeCell ref="E5:N5"/>
    <mergeCell ref="A6:D6"/>
    <mergeCell ref="E6:N6"/>
    <mergeCell ref="A7:D7"/>
    <mergeCell ref="A9:C9"/>
    <mergeCell ref="A10:A97"/>
    <mergeCell ref="B10:C10"/>
    <mergeCell ref="B11:B38"/>
    <mergeCell ref="B39:C39"/>
    <mergeCell ref="B40:B75"/>
    <mergeCell ref="B76:C76"/>
    <mergeCell ref="B77:B95"/>
    <mergeCell ref="B96:C96"/>
  </mergeCells>
  <hyperlinks>
    <hyperlink ref="A1" r:id="rId1" tooltip="Click once to display linked information. Click and hold to select this cell." display="http://stats.oecd.org/OECDStat_Metadata/ShowMetadata.ashx?Dataset=TABLE2A&amp;ShowOnWeb=true&amp;Lang=en"/>
    <hyperlink ref="F7" r:id="rId2" tooltip="Click once to display linked information. Click and hold to select this cell." display="http://stats.oecd.org/OECDStat_Metadata/ShowMetadata.ashx?Dataset=TABLE2A&amp;Coords=[TIME].[2005]&amp;ShowOnWeb=true&amp;Lang=en"/>
    <hyperlink ref="D8" r:id="rId3" tooltip="Click once to display linked information. Click and hold to select this cell." display="http://stats.oecd.org/OECDStat_Metadata/ShowMetadata.ashx?Dataset=TABLE2A&amp;Coords=[AIDTYPE].[250],[DATATYPE].[D],[PART].[1],[RECIPIENT].[85],[FAKEUNITDIM].[FAKEUNITMEMBERCODE]&amp;ShowOnWeb=true"/>
    <hyperlink ref="C40" r:id="rId4" tooltip="Click once to display linked information. Click and hold to select this cell." display="http://stats.oecd.org/OECDStat_Metadata/ShowMetadata.ashx?Dataset=TABLE2A&amp;Coords=[DONOR].[913]&amp;ShowOnWeb=true&amp;Lang=en"/>
    <hyperlink ref="C41" r:id="rId5" tooltip="Click once to display linked information. Click and hold to select this cell." display="http://stats.oecd.org/OECDStat_Metadata/ShowMetadata.ashx?Dataset=TABLE2A&amp;Coords=[DONOR].[914]&amp;ShowOnWeb=true&amp;Lang=en"/>
    <hyperlink ref="C45" r:id="rId6" tooltip="Click once to display linked information. Click and hold to select this cell." display="http://stats.oecd.org/OECDStat_Metadata/ShowMetadata.ashx?Dataset=TABLE2A&amp;Coords=[DONOR].[906]&amp;ShowOnWeb=true&amp;Lang=en"/>
    <hyperlink ref="C48" r:id="rId7" tooltip="Click once to display linked information. Click and hold to select this cell." display="http://stats.oecd.org/OECDStat_Metadata/ShowMetadata.ashx?Dataset=TABLE2A&amp;Coords=[DONOR].[1311]&amp;ShowOnWeb=true&amp;Lang=en"/>
    <hyperlink ref="C49" r:id="rId8" tooltip="Click once to display linked information. Click and hold to select this cell." display="http://stats.oecd.org/OECDStat_Metadata/ShowMetadata.ashx?Dataset=TABLE2A&amp;Coords=[DONOR].[811]&amp;ShowOnWeb=true&amp;Lang=en"/>
    <hyperlink ref="C58" r:id="rId9" tooltip="Click once to display linked information. Click and hold to select this cell." display="http://stats.oecd.org/OECDStat_Metadata/ShowMetadata.ashx?Dataset=TABLE2A&amp;Coords=[DONOR].[958]&amp;ShowOnWeb=true&amp;Lang=en"/>
    <hyperlink ref="C63" r:id="rId10" tooltip="Click once to display linked information. Click and hold to select this cell." display="http://stats.oecd.org/OECDStat_Metadata/ShowMetadata.ashx?Dataset=TABLE2A&amp;Coords=[DONOR].[978]&amp;ShowOnWeb=true&amp;Lang=en"/>
    <hyperlink ref="C64" r:id="rId11" tooltip="Click once to display linked information. Click and hold to select this cell." display="http://stats.oecd.org/OECDStat_Metadata/ShowMetadata.ashx?Dataset=TABLE2A&amp;Coords=[DONOR].[971]&amp;ShowOnWeb=true&amp;Lang=en"/>
    <hyperlink ref="C66" r:id="rId12" tooltip="Click once to display linked information. Click and hold to select this cell." display="http://stats.oecd.org/OECDStat_Metadata/ShowMetadata.ashx?Dataset=TABLE2A&amp;Coords=[DONOR].[948]&amp;ShowOnWeb=true&amp;Lang=en"/>
    <hyperlink ref="C67" r:id="rId13" tooltip="Click once to display linked information. Click and hold to select this cell." display="http://stats.oecd.org/OECDStat_Metadata/ShowMetadata.ashx?Dataset=TABLE2A&amp;Coords=[DONOR].[974]&amp;ShowOnWeb=true&amp;Lang=en"/>
    <hyperlink ref="C68" r:id="rId14" tooltip="Click once to display linked information. Click and hold to select this cell." display="http://stats.oecd.org/OECDStat_Metadata/ShowMetadata.ashx?Dataset=TABLE2A&amp;Coords=[DONOR].[967]&amp;ShowOnWeb=true&amp;Lang=en"/>
    <hyperlink ref="C69" r:id="rId15" tooltip="Click once to display linked information. Click and hold to select this cell." display="http://stats.oecd.org/OECDStat_Metadata/ShowMetadata.ashx?Dataset=TABLE2A&amp;Coords=[DONOR].[963]&amp;ShowOnWeb=true&amp;Lang=en"/>
    <hyperlink ref="C71" r:id="rId16" tooltip="Click once to display linked information. Click and hold to select this cell." display="http://stats.oecd.org/OECDStat_Metadata/ShowMetadata.ashx?Dataset=TABLE2A&amp;Coords=[DONOR].[964]&amp;ShowOnWeb=true&amp;Lang=en"/>
    <hyperlink ref="C74" r:id="rId17" tooltip="Click once to display linked information. Click and hold to select this cell." display="http://stats.oecd.org/OECDStat_Metadata/ShowMetadata.ashx?Dataset=TABLE2A&amp;Coords=[DONOR].[928]&amp;ShowOnWeb=true&amp;Lang=en"/>
    <hyperlink ref="C79" r:id="rId18" tooltip="Click once to display linked information. Click and hold to select this cell." display="http://stats.oecd.org/OECDStat_Metadata/ShowMetadata.ashx?Dataset=TABLE2A&amp;Coords=[DONOR].[30]&amp;ShowOnWeb=true&amp;Lang=en"/>
    <hyperlink ref="C82" r:id="rId19" tooltip="Click once to display linked information. Click and hold to select this cell." display="http://stats.oecd.org/OECDStat_Metadata/ShowMetadata.ashx?Dataset=TABLE2A&amp;Coords=[DONOR].[546]&amp;ShowOnWeb=true&amp;Lang=en"/>
    <hyperlink ref="C94" r:id="rId20" tooltip="Click once to display linked information. Click and hold to select this cell." display="http://stats.oecd.org/OECDStat_Metadata/ShowMetadata.ashx?Dataset=TABLE2A&amp;Coords=[DONOR].[576]&amp;ShowOnWeb=true&amp;Lang=en"/>
    <hyperlink ref="C97" r:id="rId21" tooltip="Click once to display linked information. Click and hold to select this cell." display="http://stats.oecd.org/OECDStat_Metadata/ShowMetadata.ashx?Dataset=TABLE2A&amp;Coords=[DONOR].[1601]&amp;ShowOnWeb=true&amp;Lang=en"/>
    <hyperlink ref="A98" r:id="rId22" tooltip="Click once to display linked information. Click and hold to select this cell." display="http://stats.oecd.org/"/>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filterMode="1"/>
  <dimension ref="A1:K250"/>
  <sheetViews>
    <sheetView workbookViewId="0">
      <selection activeCell="N239" sqref="N239"/>
    </sheetView>
  </sheetViews>
  <sheetFormatPr defaultRowHeight="15"/>
  <cols>
    <col min="1" max="1" width="56.5703125" bestFit="1" customWidth="1"/>
    <col min="10" max="10" width="17.5703125" customWidth="1"/>
  </cols>
  <sheetData>
    <row r="1" spans="1:11">
      <c r="A1" s="12" t="s">
        <v>527</v>
      </c>
    </row>
    <row r="2" spans="1:11">
      <c r="A2" s="123" t="s">
        <v>393</v>
      </c>
      <c r="B2" s="125"/>
      <c r="C2" s="126" t="s">
        <v>2</v>
      </c>
      <c r="D2" s="127"/>
      <c r="E2" s="127"/>
      <c r="F2" s="127"/>
      <c r="G2" s="127"/>
      <c r="H2" s="127"/>
      <c r="I2" s="128"/>
    </row>
    <row r="3" spans="1:11">
      <c r="A3" s="123" t="s">
        <v>528</v>
      </c>
      <c r="B3" s="125"/>
      <c r="C3" s="132" t="s">
        <v>529</v>
      </c>
      <c r="D3" s="133"/>
      <c r="E3" s="133"/>
      <c r="F3" s="133"/>
      <c r="G3" s="133"/>
      <c r="H3" s="133"/>
      <c r="I3" s="134"/>
    </row>
    <row r="4" spans="1:11">
      <c r="A4" s="123" t="s">
        <v>530</v>
      </c>
      <c r="B4" s="125"/>
      <c r="C4" s="126" t="s">
        <v>531</v>
      </c>
      <c r="D4" s="127"/>
      <c r="E4" s="127"/>
      <c r="F4" s="127"/>
      <c r="G4" s="127"/>
      <c r="H4" s="127"/>
      <c r="I4" s="128"/>
    </row>
    <row r="5" spans="1:11">
      <c r="A5" s="123" t="s">
        <v>389</v>
      </c>
      <c r="B5" s="125"/>
      <c r="C5" s="126" t="s">
        <v>390</v>
      </c>
      <c r="D5" s="127"/>
      <c r="E5" s="127"/>
      <c r="F5" s="127"/>
      <c r="G5" s="127"/>
      <c r="H5" s="127"/>
      <c r="I5" s="128"/>
    </row>
    <row r="6" spans="1:11">
      <c r="A6" s="123" t="s">
        <v>532</v>
      </c>
      <c r="B6" s="125"/>
      <c r="C6" s="132" t="s">
        <v>533</v>
      </c>
      <c r="D6" s="133"/>
      <c r="E6" s="133"/>
      <c r="F6" s="133"/>
      <c r="G6" s="133"/>
      <c r="H6" s="133"/>
      <c r="I6" s="134"/>
    </row>
    <row r="7" spans="1:11">
      <c r="A7" s="123" t="s">
        <v>534</v>
      </c>
      <c r="B7" s="125"/>
      <c r="C7" s="132" t="s">
        <v>535</v>
      </c>
      <c r="D7" s="133"/>
      <c r="E7" s="133"/>
      <c r="F7" s="133"/>
      <c r="G7" s="133"/>
      <c r="H7" s="133"/>
      <c r="I7" s="134"/>
    </row>
    <row r="8" spans="1:11">
      <c r="A8" s="123" t="s">
        <v>3</v>
      </c>
      <c r="B8" s="125"/>
      <c r="C8" s="126" t="s">
        <v>410</v>
      </c>
      <c r="D8" s="127"/>
      <c r="E8" s="127"/>
      <c r="F8" s="127"/>
      <c r="G8" s="127"/>
      <c r="H8" s="127"/>
      <c r="I8" s="128"/>
    </row>
    <row r="9" spans="1:11">
      <c r="A9" s="123" t="s">
        <v>394</v>
      </c>
      <c r="B9" s="125"/>
      <c r="C9" s="126" t="s">
        <v>395</v>
      </c>
      <c r="D9" s="127"/>
      <c r="E9" s="127"/>
      <c r="F9" s="127"/>
      <c r="G9" s="127"/>
      <c r="H9" s="127"/>
      <c r="I9" s="128"/>
    </row>
    <row r="10" spans="1:11">
      <c r="A10" s="129" t="s">
        <v>396</v>
      </c>
      <c r="B10" s="131"/>
      <c r="C10" s="13" t="s">
        <v>400</v>
      </c>
      <c r="D10" s="13" t="s">
        <v>401</v>
      </c>
      <c r="E10" s="13" t="s">
        <v>402</v>
      </c>
      <c r="F10" s="13" t="s">
        <v>403</v>
      </c>
      <c r="G10" s="13" t="s">
        <v>404</v>
      </c>
      <c r="H10" s="13" t="s">
        <v>405</v>
      </c>
      <c r="I10" s="13" t="s">
        <v>406</v>
      </c>
      <c r="J10" s="79" t="s">
        <v>775</v>
      </c>
    </row>
    <row r="11" spans="1:11" hidden="1">
      <c r="A11" s="82" t="s">
        <v>492</v>
      </c>
      <c r="B11" s="15" t="s">
        <v>16</v>
      </c>
      <c r="C11" s="15" t="s">
        <v>16</v>
      </c>
      <c r="D11" s="15" t="s">
        <v>16</v>
      </c>
      <c r="E11" s="15" t="s">
        <v>16</v>
      </c>
      <c r="F11" s="15" t="s">
        <v>16</v>
      </c>
      <c r="G11" s="15" t="s">
        <v>16</v>
      </c>
      <c r="H11" s="15" t="s">
        <v>16</v>
      </c>
      <c r="I11" s="15" t="s">
        <v>16</v>
      </c>
    </row>
    <row r="12" spans="1:11" hidden="1">
      <c r="A12" s="18" t="s">
        <v>536</v>
      </c>
      <c r="B12" s="15" t="s">
        <v>16</v>
      </c>
      <c r="C12" s="16">
        <v>262.41278799999998</v>
      </c>
      <c r="D12" s="16">
        <v>297.08755100000002</v>
      </c>
      <c r="E12" s="16">
        <v>418.54185000000001</v>
      </c>
      <c r="F12" s="16">
        <v>415.667912</v>
      </c>
      <c r="G12" s="16">
        <v>480.09120899999999</v>
      </c>
      <c r="H12" s="16">
        <v>416.300748</v>
      </c>
      <c r="I12" s="16">
        <v>329.76230900000002</v>
      </c>
      <c r="J12">
        <f>SUM($E12:$I12)</f>
        <v>2060.364028</v>
      </c>
    </row>
    <row r="13" spans="1:11" hidden="1">
      <c r="A13" s="18" t="s">
        <v>537</v>
      </c>
      <c r="B13" s="15" t="s">
        <v>16</v>
      </c>
      <c r="C13" s="17">
        <v>259.846788</v>
      </c>
      <c r="D13" s="17">
        <v>289.40478899999999</v>
      </c>
      <c r="E13" s="17">
        <v>414.39682599999998</v>
      </c>
      <c r="F13" s="17">
        <v>412.14483899999999</v>
      </c>
      <c r="G13" s="17">
        <v>475.11840799999999</v>
      </c>
      <c r="H13" s="17">
        <v>407.49177800000001</v>
      </c>
      <c r="I13" s="17">
        <v>307.63246600000002</v>
      </c>
      <c r="J13">
        <f t="shared" ref="J13:J76" si="0">SUM($E13:$I13)</f>
        <v>2016.7843170000001</v>
      </c>
    </row>
    <row r="14" spans="1:11" hidden="1">
      <c r="A14" s="18" t="s">
        <v>538</v>
      </c>
      <c r="B14" s="15" t="s">
        <v>16</v>
      </c>
      <c r="C14" s="16">
        <v>170.60116199999999</v>
      </c>
      <c r="D14" s="16">
        <v>188.549218</v>
      </c>
      <c r="E14" s="16">
        <v>200.575582</v>
      </c>
      <c r="F14" s="16">
        <v>185.446685</v>
      </c>
      <c r="G14" s="16">
        <v>184.78274400000001</v>
      </c>
      <c r="H14" s="16">
        <v>245.68964299999999</v>
      </c>
      <c r="I14" s="16">
        <v>204.016929</v>
      </c>
      <c r="J14">
        <f t="shared" si="0"/>
        <v>1020.5115830000001</v>
      </c>
    </row>
    <row r="15" spans="1:11" hidden="1">
      <c r="A15" s="18" t="s">
        <v>539</v>
      </c>
      <c r="B15" s="15" t="s">
        <v>16</v>
      </c>
      <c r="C15" s="17">
        <v>56.017901999999999</v>
      </c>
      <c r="D15" s="17">
        <v>69.241425000000007</v>
      </c>
      <c r="E15" s="17">
        <v>73.408116000000007</v>
      </c>
      <c r="F15" s="17">
        <v>73.447995000000006</v>
      </c>
      <c r="G15" s="17">
        <v>71.943911</v>
      </c>
      <c r="H15" s="17">
        <v>78.463148000000004</v>
      </c>
      <c r="I15" s="17">
        <v>80.775868000000003</v>
      </c>
      <c r="J15">
        <f t="shared" si="0"/>
        <v>378.03903800000001</v>
      </c>
    </row>
    <row r="16" spans="1:11">
      <c r="A16" s="83" t="s">
        <v>540</v>
      </c>
      <c r="B16" s="84" t="s">
        <v>16</v>
      </c>
      <c r="C16" s="85">
        <v>0.86134500000000003</v>
      </c>
      <c r="D16" s="85">
        <v>5.5496369999999997</v>
      </c>
      <c r="E16" s="85">
        <v>5.6198759999999996</v>
      </c>
      <c r="F16" s="85">
        <v>6.4360210000000002</v>
      </c>
      <c r="G16" s="85">
        <v>5.7555459999999998</v>
      </c>
      <c r="H16" s="85">
        <v>7.5568999999999997</v>
      </c>
      <c r="I16" s="85">
        <v>6.2894420000000002</v>
      </c>
      <c r="J16" s="42">
        <f t="shared" si="0"/>
        <v>31.657785000000001</v>
      </c>
      <c r="K16" s="42"/>
    </row>
    <row r="17" spans="1:11" hidden="1">
      <c r="A17" s="18" t="s">
        <v>541</v>
      </c>
      <c r="B17" s="15" t="s">
        <v>16</v>
      </c>
      <c r="C17" s="17">
        <v>0.331955</v>
      </c>
      <c r="D17" s="17">
        <v>1.2992889999999999</v>
      </c>
      <c r="E17" s="17">
        <v>1.671449</v>
      </c>
      <c r="F17" s="17">
        <v>2.5234809999999999</v>
      </c>
      <c r="G17" s="17">
        <v>1.425713</v>
      </c>
      <c r="H17" s="17">
        <v>1.88639</v>
      </c>
      <c r="I17" s="17">
        <v>1.4668000000000001</v>
      </c>
      <c r="J17">
        <f t="shared" si="0"/>
        <v>8.9738329999999991</v>
      </c>
    </row>
    <row r="18" spans="1:11" hidden="1">
      <c r="A18" s="18" t="s">
        <v>542</v>
      </c>
      <c r="B18" s="15" t="s">
        <v>16</v>
      </c>
      <c r="C18" s="16">
        <v>0.52530900000000003</v>
      </c>
      <c r="D18" s="16">
        <v>2.3446799999999999</v>
      </c>
      <c r="E18" s="16">
        <v>2.6157219999999999</v>
      </c>
      <c r="F18" s="16">
        <v>2.6962009999999998</v>
      </c>
      <c r="G18" s="16">
        <v>3.0695920000000001</v>
      </c>
      <c r="H18" s="16">
        <v>4.5195169999999996</v>
      </c>
      <c r="I18" s="16">
        <v>3.120161</v>
      </c>
      <c r="J18">
        <f t="shared" si="0"/>
        <v>16.021193</v>
      </c>
    </row>
    <row r="19" spans="1:11" hidden="1">
      <c r="A19" s="18" t="s">
        <v>543</v>
      </c>
      <c r="B19" s="15" t="s">
        <v>16</v>
      </c>
      <c r="C19" s="17" t="s">
        <v>409</v>
      </c>
      <c r="D19" s="17">
        <v>1.2692859999999999</v>
      </c>
      <c r="E19" s="17">
        <v>1.332705</v>
      </c>
      <c r="F19" s="17">
        <v>1.20665</v>
      </c>
      <c r="G19" s="17">
        <v>1.2551000000000001</v>
      </c>
      <c r="H19" s="17">
        <v>1.1509929999999999</v>
      </c>
      <c r="I19" s="17">
        <v>1.7024809999999999</v>
      </c>
      <c r="J19">
        <f t="shared" si="0"/>
        <v>6.6479289999999995</v>
      </c>
    </row>
    <row r="20" spans="1:11" hidden="1">
      <c r="A20" s="18" t="s">
        <v>544</v>
      </c>
      <c r="B20" s="15" t="s">
        <v>16</v>
      </c>
      <c r="C20" s="16">
        <v>4.0810000000000004E-3</v>
      </c>
      <c r="D20" s="16">
        <v>0.636382</v>
      </c>
      <c r="E20" s="16" t="s">
        <v>409</v>
      </c>
      <c r="F20" s="16">
        <v>9.6889999999999997E-3</v>
      </c>
      <c r="G20" s="16">
        <v>5.1409999999999997E-3</v>
      </c>
      <c r="H20" s="16" t="s">
        <v>409</v>
      </c>
      <c r="I20" s="16" t="s">
        <v>409</v>
      </c>
      <c r="J20">
        <f t="shared" si="0"/>
        <v>1.4829999999999999E-2</v>
      </c>
    </row>
    <row r="21" spans="1:11">
      <c r="A21" s="83" t="s">
        <v>545</v>
      </c>
      <c r="B21" s="84" t="s">
        <v>16</v>
      </c>
      <c r="C21" s="85">
        <v>0.20976700000000001</v>
      </c>
      <c r="D21" s="85">
        <v>0.17071900000000001</v>
      </c>
      <c r="E21" s="85">
        <v>0.89549800000000002</v>
      </c>
      <c r="F21" s="85">
        <v>0.78251999999999999</v>
      </c>
      <c r="G21" s="85">
        <v>0.66677600000000004</v>
      </c>
      <c r="H21" s="85">
        <v>5.7830050000000002</v>
      </c>
      <c r="I21" s="85">
        <v>4.3799599999999996</v>
      </c>
      <c r="J21" s="42">
        <f t="shared" si="0"/>
        <v>12.507759</v>
      </c>
      <c r="K21" s="42"/>
    </row>
    <row r="22" spans="1:11" hidden="1">
      <c r="A22" s="18" t="s">
        <v>546</v>
      </c>
      <c r="B22" s="15" t="s">
        <v>16</v>
      </c>
      <c r="C22" s="16">
        <v>0.19227</v>
      </c>
      <c r="D22" s="16">
        <v>0.117966</v>
      </c>
      <c r="E22" s="16">
        <v>0.78991199999999995</v>
      </c>
      <c r="F22" s="16">
        <v>0.57459700000000002</v>
      </c>
      <c r="G22" s="16">
        <v>0.35475200000000001</v>
      </c>
      <c r="H22" s="16">
        <v>5.1875049999999998</v>
      </c>
      <c r="I22" s="16">
        <v>4.1588589999999996</v>
      </c>
      <c r="J22">
        <f t="shared" si="0"/>
        <v>11.065624999999999</v>
      </c>
    </row>
    <row r="23" spans="1:11" hidden="1">
      <c r="A23" s="18" t="s">
        <v>547</v>
      </c>
      <c r="B23" s="15" t="s">
        <v>16</v>
      </c>
      <c r="C23" s="17" t="s">
        <v>409</v>
      </c>
      <c r="D23" s="17" t="s">
        <v>409</v>
      </c>
      <c r="E23" s="17">
        <v>3.1537000000000003E-2</v>
      </c>
      <c r="F23" s="17">
        <v>0.10793800000000001</v>
      </c>
      <c r="G23" s="17">
        <v>0.31202400000000002</v>
      </c>
      <c r="H23" s="17">
        <v>0.58907299999999996</v>
      </c>
      <c r="I23" s="17">
        <v>0.15752099999999999</v>
      </c>
      <c r="J23">
        <f t="shared" si="0"/>
        <v>1.1980930000000001</v>
      </c>
    </row>
    <row r="24" spans="1:11" hidden="1">
      <c r="A24" s="18" t="s">
        <v>548</v>
      </c>
      <c r="B24" s="15" t="s">
        <v>16</v>
      </c>
      <c r="C24" s="16">
        <v>1.7496999999999999E-2</v>
      </c>
      <c r="D24" s="16">
        <v>5.2753000000000001E-2</v>
      </c>
      <c r="E24" s="16">
        <v>7.4049000000000004E-2</v>
      </c>
      <c r="F24" s="16">
        <v>9.9985000000000004E-2</v>
      </c>
      <c r="G24" s="16" t="s">
        <v>409</v>
      </c>
      <c r="H24" s="16">
        <v>6.4270000000000004E-3</v>
      </c>
      <c r="I24" s="16">
        <v>6.3579999999999998E-2</v>
      </c>
      <c r="J24">
        <f t="shared" si="0"/>
        <v>0.24404100000000001</v>
      </c>
    </row>
    <row r="25" spans="1:11">
      <c r="A25" s="83" t="s">
        <v>549</v>
      </c>
      <c r="B25" s="84" t="s">
        <v>16</v>
      </c>
      <c r="C25" s="85">
        <v>0.13542699999999999</v>
      </c>
      <c r="D25" s="85">
        <v>0.18031800000000001</v>
      </c>
      <c r="E25" s="85">
        <v>0.53447699999999998</v>
      </c>
      <c r="F25" s="85">
        <v>0.86041100000000004</v>
      </c>
      <c r="G25" s="85">
        <v>0.41554600000000003</v>
      </c>
      <c r="H25" s="85">
        <v>0.61110799999999998</v>
      </c>
      <c r="I25" s="85">
        <v>1.310211</v>
      </c>
      <c r="J25" s="42">
        <f t="shared" si="0"/>
        <v>3.7317529999999994</v>
      </c>
      <c r="K25" s="42"/>
    </row>
    <row r="26" spans="1:11" hidden="1">
      <c r="A26" s="18" t="s">
        <v>550</v>
      </c>
      <c r="B26" s="15" t="s">
        <v>16</v>
      </c>
      <c r="C26" s="16">
        <v>5.7879E-2</v>
      </c>
      <c r="D26" s="16">
        <v>1.6130000000000001E-3</v>
      </c>
      <c r="E26" s="16">
        <v>0.50239500000000004</v>
      </c>
      <c r="F26" s="16">
        <v>0.80094699999999996</v>
      </c>
      <c r="G26" s="16">
        <v>0.33096199999999998</v>
      </c>
      <c r="H26" s="16">
        <v>0.21198900000000001</v>
      </c>
      <c r="I26" s="16">
        <v>0.22162000000000001</v>
      </c>
      <c r="J26">
        <f t="shared" si="0"/>
        <v>2.0679129999999999</v>
      </c>
    </row>
    <row r="27" spans="1:11" hidden="1">
      <c r="A27" s="18" t="s">
        <v>551</v>
      </c>
      <c r="B27" s="15" t="s">
        <v>16</v>
      </c>
      <c r="C27" s="17">
        <v>7.7548000000000006E-2</v>
      </c>
      <c r="D27" s="17">
        <v>0.178705</v>
      </c>
      <c r="E27" s="17">
        <v>3.2081999999999999E-2</v>
      </c>
      <c r="F27" s="17">
        <v>5.9464000000000003E-2</v>
      </c>
      <c r="G27" s="17">
        <v>8.4584000000000006E-2</v>
      </c>
      <c r="H27" s="17">
        <v>0.399119</v>
      </c>
      <c r="I27" s="17">
        <v>1.0885910000000001</v>
      </c>
      <c r="J27">
        <f t="shared" si="0"/>
        <v>1.66384</v>
      </c>
    </row>
    <row r="28" spans="1:11">
      <c r="A28" s="83" t="s">
        <v>552</v>
      </c>
      <c r="B28" s="84" t="s">
        <v>16</v>
      </c>
      <c r="C28" s="85">
        <v>54.811363</v>
      </c>
      <c r="D28" s="85">
        <v>63.340750999999997</v>
      </c>
      <c r="E28" s="85">
        <v>66.358265000000003</v>
      </c>
      <c r="F28" s="85">
        <v>65.369043000000005</v>
      </c>
      <c r="G28" s="85">
        <v>65.106043</v>
      </c>
      <c r="H28" s="85">
        <v>64.512135000000001</v>
      </c>
      <c r="I28" s="85">
        <v>68.796255000000002</v>
      </c>
      <c r="J28" s="42">
        <f t="shared" si="0"/>
        <v>330.14174100000002</v>
      </c>
      <c r="K28" s="42"/>
    </row>
    <row r="29" spans="1:11" hidden="1">
      <c r="A29" s="18" t="s">
        <v>553</v>
      </c>
      <c r="B29" s="15" t="s">
        <v>16</v>
      </c>
      <c r="C29" s="17">
        <v>53.352229000000001</v>
      </c>
      <c r="D29" s="17">
        <v>60.630122999999998</v>
      </c>
      <c r="E29" s="17">
        <v>63.825097</v>
      </c>
      <c r="F29" s="17">
        <v>63.917051999999998</v>
      </c>
      <c r="G29" s="17">
        <v>63.593885999999998</v>
      </c>
      <c r="H29" s="17">
        <v>63.377844000000003</v>
      </c>
      <c r="I29" s="17">
        <v>67.698142000000004</v>
      </c>
      <c r="J29">
        <f t="shared" si="0"/>
        <v>322.41202099999998</v>
      </c>
    </row>
    <row r="30" spans="1:11" hidden="1">
      <c r="A30" s="18" t="s">
        <v>554</v>
      </c>
      <c r="B30" s="15" t="s">
        <v>16</v>
      </c>
      <c r="C30" s="16">
        <v>1.4591339999999999</v>
      </c>
      <c r="D30" s="16">
        <v>2.7106279999999998</v>
      </c>
      <c r="E30" s="16">
        <v>2.5331679999999999</v>
      </c>
      <c r="F30" s="16">
        <v>1.451991</v>
      </c>
      <c r="G30" s="16">
        <v>1.512157</v>
      </c>
      <c r="H30" s="16">
        <v>1.1342909999999999</v>
      </c>
      <c r="I30" s="16">
        <v>1.0981129999999999</v>
      </c>
      <c r="J30">
        <f t="shared" si="0"/>
        <v>7.7297199999999995</v>
      </c>
    </row>
    <row r="31" spans="1:11" hidden="1">
      <c r="A31" s="18" t="s">
        <v>555</v>
      </c>
      <c r="B31" s="15" t="s">
        <v>16</v>
      </c>
      <c r="C31" s="17">
        <v>11.487907999999999</v>
      </c>
      <c r="D31" s="17">
        <v>13.044504999999999</v>
      </c>
      <c r="E31" s="17">
        <v>10.048659000000001</v>
      </c>
      <c r="F31" s="17">
        <v>4.7359400000000003</v>
      </c>
      <c r="G31" s="17">
        <v>7.2038180000000001</v>
      </c>
      <c r="H31" s="17">
        <v>9.7893100000000004</v>
      </c>
      <c r="I31" s="17">
        <v>6.1682730000000001</v>
      </c>
      <c r="J31">
        <f t="shared" si="0"/>
        <v>37.945999999999998</v>
      </c>
    </row>
    <row r="32" spans="1:11">
      <c r="A32" s="83" t="s">
        <v>556</v>
      </c>
      <c r="B32" s="84" t="s">
        <v>16</v>
      </c>
      <c r="C32" s="85">
        <v>1.282251</v>
      </c>
      <c r="D32" s="85">
        <v>3.1718989999999998</v>
      </c>
      <c r="E32" s="85">
        <v>2.5793400000000002</v>
      </c>
      <c r="F32" s="85">
        <v>0.33547100000000002</v>
      </c>
      <c r="G32" s="85">
        <v>1.108171</v>
      </c>
      <c r="H32" s="85">
        <v>0.63566400000000001</v>
      </c>
      <c r="I32" s="85">
        <v>2.0472600000000001</v>
      </c>
      <c r="J32" s="42">
        <f t="shared" si="0"/>
        <v>6.7059060000000006</v>
      </c>
      <c r="K32" s="42"/>
    </row>
    <row r="33" spans="1:11" hidden="1">
      <c r="A33" s="18" t="s">
        <v>557</v>
      </c>
      <c r="B33" s="15" t="s">
        <v>16</v>
      </c>
      <c r="C33" s="17">
        <v>0.15924199999999999</v>
      </c>
      <c r="D33" s="17">
        <v>2.8097E-2</v>
      </c>
      <c r="E33" s="17">
        <v>0.11032</v>
      </c>
      <c r="F33" s="17">
        <v>1.4208999999999999E-2</v>
      </c>
      <c r="G33" s="17">
        <v>4.4725000000000001E-2</v>
      </c>
      <c r="H33" s="17">
        <v>1.9755999999999999E-2</v>
      </c>
      <c r="I33" s="17">
        <v>0.89657100000000001</v>
      </c>
      <c r="J33">
        <f t="shared" si="0"/>
        <v>1.0855809999999999</v>
      </c>
    </row>
    <row r="34" spans="1:11" hidden="1">
      <c r="A34" s="18" t="s">
        <v>558</v>
      </c>
      <c r="B34" s="15" t="s">
        <v>16</v>
      </c>
      <c r="C34" s="16">
        <v>0.134186</v>
      </c>
      <c r="D34" s="16">
        <v>0.12063699999999999</v>
      </c>
      <c r="E34" s="16">
        <v>8.4867999999999999E-2</v>
      </c>
      <c r="F34" s="16">
        <v>0.15168499999999999</v>
      </c>
      <c r="G34" s="16">
        <v>9.9268999999999996E-2</v>
      </c>
      <c r="H34" s="16">
        <v>0.17845900000000001</v>
      </c>
      <c r="I34" s="16">
        <v>0.160635</v>
      </c>
      <c r="J34">
        <f t="shared" si="0"/>
        <v>0.67491599999999996</v>
      </c>
    </row>
    <row r="35" spans="1:11" hidden="1">
      <c r="A35" s="18" t="s">
        <v>559</v>
      </c>
      <c r="B35" s="15" t="s">
        <v>16</v>
      </c>
      <c r="C35" s="17">
        <v>6.2392999999999997E-2</v>
      </c>
      <c r="D35" s="17">
        <v>6.0845999999999997E-2</v>
      </c>
      <c r="E35" s="17">
        <v>7.5741000000000003E-2</v>
      </c>
      <c r="F35" s="17">
        <v>6.0925E-2</v>
      </c>
      <c r="G35" s="17">
        <v>1.8270000000000002E-2</v>
      </c>
      <c r="H35" s="17">
        <v>4.9845E-2</v>
      </c>
      <c r="I35" s="17">
        <v>0.119184</v>
      </c>
      <c r="J35">
        <f t="shared" si="0"/>
        <v>0.323965</v>
      </c>
    </row>
    <row r="36" spans="1:11" hidden="1">
      <c r="A36" s="18" t="s">
        <v>560</v>
      </c>
      <c r="B36" s="15" t="s">
        <v>16</v>
      </c>
      <c r="C36" s="16">
        <v>0.92642999999999998</v>
      </c>
      <c r="D36" s="16">
        <v>2.9623189999999999</v>
      </c>
      <c r="E36" s="16">
        <v>2.308411</v>
      </c>
      <c r="F36" s="16">
        <v>0.108652</v>
      </c>
      <c r="G36" s="16">
        <v>0.94590700000000005</v>
      </c>
      <c r="H36" s="16">
        <v>0.387604</v>
      </c>
      <c r="I36" s="16">
        <v>0.87087000000000003</v>
      </c>
      <c r="J36">
        <f t="shared" si="0"/>
        <v>4.6214440000000003</v>
      </c>
    </row>
    <row r="37" spans="1:11">
      <c r="A37" s="83" t="s">
        <v>561</v>
      </c>
      <c r="B37" s="84" t="s">
        <v>16</v>
      </c>
      <c r="C37" s="85">
        <v>10.205657</v>
      </c>
      <c r="D37" s="85">
        <v>9.8726059999999993</v>
      </c>
      <c r="E37" s="85">
        <v>7.4693189999999996</v>
      </c>
      <c r="F37" s="85">
        <v>4.4004690000000002</v>
      </c>
      <c r="G37" s="85">
        <v>6.0956469999999996</v>
      </c>
      <c r="H37" s="85">
        <v>9.1536460000000002</v>
      </c>
      <c r="I37" s="85">
        <v>4.1210129999999996</v>
      </c>
      <c r="J37" s="42">
        <f t="shared" si="0"/>
        <v>31.240093999999999</v>
      </c>
      <c r="K37" s="42"/>
    </row>
    <row r="38" spans="1:11" hidden="1">
      <c r="A38" s="18" t="s">
        <v>562</v>
      </c>
      <c r="B38" s="15" t="s">
        <v>16</v>
      </c>
      <c r="C38" s="16">
        <v>6.5690809999999997</v>
      </c>
      <c r="D38" s="16">
        <v>4.5756680000000003</v>
      </c>
      <c r="E38" s="16">
        <v>2.5036139999999998</v>
      </c>
      <c r="F38" s="16">
        <v>1.621116</v>
      </c>
      <c r="G38" s="16">
        <v>1.7382150000000001</v>
      </c>
      <c r="H38" s="16">
        <v>1.8015669999999999</v>
      </c>
      <c r="I38" s="16">
        <v>0.40717599999999998</v>
      </c>
      <c r="J38">
        <f t="shared" si="0"/>
        <v>8.071688</v>
      </c>
    </row>
    <row r="39" spans="1:11" hidden="1">
      <c r="A39" s="18" t="s">
        <v>563</v>
      </c>
      <c r="B39" s="15" t="s">
        <v>16</v>
      </c>
      <c r="C39" s="17">
        <v>0.55016200000000004</v>
      </c>
      <c r="D39" s="17">
        <v>2.9320330000000001</v>
      </c>
      <c r="E39" s="17">
        <v>4.4028999999999999E-2</v>
      </c>
      <c r="F39" s="17">
        <v>0.44392500000000001</v>
      </c>
      <c r="G39" s="17">
        <v>1.067769</v>
      </c>
      <c r="H39" s="17">
        <v>3.4629159999999999</v>
      </c>
      <c r="I39" s="17">
        <v>0.59682100000000005</v>
      </c>
      <c r="J39">
        <f t="shared" si="0"/>
        <v>5.6154600000000006</v>
      </c>
    </row>
    <row r="40" spans="1:11" hidden="1">
      <c r="A40" s="18" t="s">
        <v>564</v>
      </c>
      <c r="B40" s="15" t="s">
        <v>16</v>
      </c>
      <c r="C40" s="16" t="s">
        <v>409</v>
      </c>
      <c r="D40" s="16">
        <v>2.1335E-2</v>
      </c>
      <c r="E40" s="16" t="s">
        <v>409</v>
      </c>
      <c r="F40" s="16">
        <v>2.0237000000000002E-2</v>
      </c>
      <c r="G40" s="16">
        <v>2.0209000000000001E-2</v>
      </c>
      <c r="H40" s="16" t="s">
        <v>409</v>
      </c>
      <c r="I40" s="16">
        <v>2.372E-3</v>
      </c>
      <c r="J40">
        <f t="shared" si="0"/>
        <v>4.2818000000000002E-2</v>
      </c>
    </row>
    <row r="41" spans="1:11" hidden="1">
      <c r="A41" s="18" t="s">
        <v>565</v>
      </c>
      <c r="B41" s="15" t="s">
        <v>16</v>
      </c>
      <c r="C41" s="17">
        <v>3.0445679999999999</v>
      </c>
      <c r="D41" s="17">
        <v>1.477222</v>
      </c>
      <c r="E41" s="17">
        <v>1.223071</v>
      </c>
      <c r="F41" s="17">
        <v>0.34376899999999999</v>
      </c>
      <c r="G41" s="17">
        <v>0.168713</v>
      </c>
      <c r="H41" s="17" t="s">
        <v>409</v>
      </c>
      <c r="I41" s="17" t="s">
        <v>409</v>
      </c>
      <c r="J41">
        <f t="shared" si="0"/>
        <v>1.7355529999999999</v>
      </c>
    </row>
    <row r="42" spans="1:11" hidden="1">
      <c r="A42" s="18" t="s">
        <v>566</v>
      </c>
      <c r="B42" s="15" t="s">
        <v>16</v>
      </c>
      <c r="C42" s="16">
        <v>2.6720000000000001E-2</v>
      </c>
      <c r="D42" s="16" t="s">
        <v>409</v>
      </c>
      <c r="E42" s="16">
        <v>3.9098000000000001E-2</v>
      </c>
      <c r="F42" s="16">
        <v>1.1882E-2</v>
      </c>
      <c r="G42" s="16" t="s">
        <v>409</v>
      </c>
      <c r="H42" s="16">
        <v>2.5709999999999999E-3</v>
      </c>
      <c r="I42" s="16" t="s">
        <v>409</v>
      </c>
      <c r="J42">
        <f t="shared" si="0"/>
        <v>5.3550999999999994E-2</v>
      </c>
    </row>
    <row r="43" spans="1:11" hidden="1">
      <c r="A43" s="18" t="s">
        <v>567</v>
      </c>
      <c r="B43" s="15" t="s">
        <v>16</v>
      </c>
      <c r="C43" s="17" t="s">
        <v>409</v>
      </c>
      <c r="D43" s="17" t="s">
        <v>409</v>
      </c>
      <c r="E43" s="17" t="s">
        <v>409</v>
      </c>
      <c r="F43" s="17" t="s">
        <v>409</v>
      </c>
      <c r="G43" s="17" t="s">
        <v>409</v>
      </c>
      <c r="H43" s="17" t="s">
        <v>409</v>
      </c>
      <c r="I43" s="17" t="s">
        <v>409</v>
      </c>
      <c r="J43">
        <f t="shared" si="0"/>
        <v>0</v>
      </c>
    </row>
    <row r="44" spans="1:11" hidden="1">
      <c r="A44" s="18" t="s">
        <v>568</v>
      </c>
      <c r="B44" s="15" t="s">
        <v>16</v>
      </c>
      <c r="C44" s="16">
        <v>1.5126000000000001E-2</v>
      </c>
      <c r="D44" s="16">
        <v>0.55624600000000002</v>
      </c>
      <c r="E44" s="16">
        <v>3.4268879999999999</v>
      </c>
      <c r="F44" s="16">
        <v>1.9595400000000001</v>
      </c>
      <c r="G44" s="16">
        <v>3.1007410000000002</v>
      </c>
      <c r="H44" s="16">
        <v>3.8865919999999998</v>
      </c>
      <c r="I44" s="16">
        <v>3.1146440000000002</v>
      </c>
      <c r="J44">
        <f t="shared" si="0"/>
        <v>15.488405000000002</v>
      </c>
    </row>
    <row r="45" spans="1:11" hidden="1">
      <c r="A45" s="18" t="s">
        <v>569</v>
      </c>
      <c r="B45" s="15" t="s">
        <v>16</v>
      </c>
      <c r="C45" s="17" t="s">
        <v>409</v>
      </c>
      <c r="D45" s="17">
        <v>0.31010199999999999</v>
      </c>
      <c r="E45" s="17">
        <v>0.23261899999999999</v>
      </c>
      <c r="F45" s="17" t="s">
        <v>409</v>
      </c>
      <c r="G45" s="17" t="s">
        <v>409</v>
      </c>
      <c r="H45" s="17" t="s">
        <v>409</v>
      </c>
      <c r="I45" s="17" t="s">
        <v>409</v>
      </c>
      <c r="J45">
        <f t="shared" si="0"/>
        <v>0.23261899999999999</v>
      </c>
    </row>
    <row r="46" spans="1:11">
      <c r="A46" s="83" t="s">
        <v>570</v>
      </c>
      <c r="B46" s="84" t="s">
        <v>16</v>
      </c>
      <c r="C46" s="85">
        <v>9.470224</v>
      </c>
      <c r="D46" s="85">
        <v>13.148398</v>
      </c>
      <c r="E46" s="85">
        <v>12.750238</v>
      </c>
      <c r="F46" s="85">
        <v>13.402863999999999</v>
      </c>
      <c r="G46" s="85">
        <v>14.663428</v>
      </c>
      <c r="H46" s="85">
        <v>13.290699999999999</v>
      </c>
      <c r="I46" s="85">
        <v>18.049112000000001</v>
      </c>
      <c r="J46" s="42">
        <f t="shared" si="0"/>
        <v>72.156341999999995</v>
      </c>
      <c r="K46" s="42"/>
    </row>
    <row r="47" spans="1:11" hidden="1">
      <c r="A47" s="18" t="s">
        <v>571</v>
      </c>
      <c r="B47" s="15" t="s">
        <v>16</v>
      </c>
      <c r="C47" s="17">
        <v>8.7147000000000002E-2</v>
      </c>
      <c r="D47" s="17">
        <v>8.9550000000000005E-2</v>
      </c>
      <c r="E47" s="17">
        <v>4.6106000000000001E-2</v>
      </c>
      <c r="F47" s="17">
        <v>4.7319E-2</v>
      </c>
      <c r="G47" s="17" t="s">
        <v>409</v>
      </c>
      <c r="H47" s="17" t="s">
        <v>409</v>
      </c>
      <c r="I47" s="17" t="s">
        <v>409</v>
      </c>
      <c r="J47">
        <f t="shared" si="0"/>
        <v>9.3425000000000008E-2</v>
      </c>
    </row>
    <row r="48" spans="1:11" hidden="1">
      <c r="A48" s="18" t="s">
        <v>572</v>
      </c>
      <c r="B48" s="15" t="s">
        <v>16</v>
      </c>
      <c r="C48" s="16">
        <v>1.0551889999999999</v>
      </c>
      <c r="D48" s="16">
        <v>7.5563000000000005E-2</v>
      </c>
      <c r="E48" s="16">
        <v>0.95326599999999995</v>
      </c>
      <c r="F48" s="16">
        <v>1.2209239999999999</v>
      </c>
      <c r="G48" s="16">
        <v>0.78179500000000002</v>
      </c>
      <c r="H48" s="16">
        <v>0.33005099999999998</v>
      </c>
      <c r="I48" s="16">
        <v>0.46915499999999999</v>
      </c>
      <c r="J48">
        <f t="shared" si="0"/>
        <v>3.7551909999999999</v>
      </c>
    </row>
    <row r="49" spans="1:11" hidden="1">
      <c r="A49" s="18" t="s">
        <v>573</v>
      </c>
      <c r="B49" s="15" t="s">
        <v>16</v>
      </c>
      <c r="C49" s="17" t="s">
        <v>409</v>
      </c>
      <c r="D49" s="17">
        <v>1.0423039999999999</v>
      </c>
      <c r="E49" s="17">
        <v>2.3288289999999998</v>
      </c>
      <c r="F49" s="17">
        <v>2.384655</v>
      </c>
      <c r="G49" s="17">
        <v>2.1076100000000002</v>
      </c>
      <c r="H49" s="17">
        <v>1.584104</v>
      </c>
      <c r="I49" s="17">
        <v>1.516473</v>
      </c>
      <c r="J49">
        <f t="shared" si="0"/>
        <v>9.9216709999999981</v>
      </c>
    </row>
    <row r="50" spans="1:11" hidden="1">
      <c r="A50" s="18" t="s">
        <v>574</v>
      </c>
      <c r="B50" s="15" t="s">
        <v>16</v>
      </c>
      <c r="C50" s="16">
        <v>8.3278879999999997</v>
      </c>
      <c r="D50" s="16">
        <v>11.940981000000001</v>
      </c>
      <c r="E50" s="16">
        <v>9.4220369999999996</v>
      </c>
      <c r="F50" s="16">
        <v>9.7499660000000006</v>
      </c>
      <c r="G50" s="16">
        <v>11.774023</v>
      </c>
      <c r="H50" s="16">
        <v>11.376545</v>
      </c>
      <c r="I50" s="16">
        <v>16.063483999999999</v>
      </c>
      <c r="J50">
        <f t="shared" si="0"/>
        <v>58.386054999999999</v>
      </c>
    </row>
    <row r="51" spans="1:11" hidden="1">
      <c r="A51" s="18" t="s">
        <v>575</v>
      </c>
      <c r="B51" s="15" t="s">
        <v>16</v>
      </c>
      <c r="C51" s="17" t="s">
        <v>409</v>
      </c>
      <c r="D51" s="17" t="s">
        <v>409</v>
      </c>
      <c r="E51" s="17" t="s">
        <v>409</v>
      </c>
      <c r="F51" s="17" t="s">
        <v>409</v>
      </c>
      <c r="G51" s="17" t="s">
        <v>409</v>
      </c>
      <c r="H51" s="17" t="s">
        <v>409</v>
      </c>
      <c r="I51" s="17" t="s">
        <v>409</v>
      </c>
      <c r="J51">
        <f t="shared" si="0"/>
        <v>0</v>
      </c>
    </row>
    <row r="52" spans="1:11">
      <c r="A52" s="83" t="s">
        <v>576</v>
      </c>
      <c r="B52" s="84" t="s">
        <v>16</v>
      </c>
      <c r="C52" s="85">
        <v>1.7450650000000001</v>
      </c>
      <c r="D52" s="85">
        <v>0.133518</v>
      </c>
      <c r="E52" s="85">
        <v>1.35785</v>
      </c>
      <c r="F52" s="85">
        <v>0.69882</v>
      </c>
      <c r="G52" s="85">
        <v>8.3312600000000003</v>
      </c>
      <c r="H52" s="85">
        <v>0.11644699999999999</v>
      </c>
      <c r="I52" s="85">
        <v>0.58011900000000005</v>
      </c>
      <c r="J52" s="42">
        <f t="shared" si="0"/>
        <v>11.084496000000001</v>
      </c>
      <c r="K52" s="42"/>
    </row>
    <row r="53" spans="1:11" hidden="1">
      <c r="A53" s="18" t="s">
        <v>577</v>
      </c>
      <c r="B53" s="15" t="s">
        <v>16</v>
      </c>
      <c r="C53" s="17" t="s">
        <v>409</v>
      </c>
      <c r="D53" s="17">
        <v>7.3946999999999999E-2</v>
      </c>
      <c r="E53" s="17">
        <v>0.72325700000000004</v>
      </c>
      <c r="F53" s="17">
        <v>0.43095299999999997</v>
      </c>
      <c r="G53" s="17">
        <v>0.22837299999999999</v>
      </c>
      <c r="H53" s="17">
        <v>7.0410000000000004E-3</v>
      </c>
      <c r="I53" s="17">
        <v>3.0078000000000001E-2</v>
      </c>
      <c r="J53">
        <f t="shared" si="0"/>
        <v>1.419702</v>
      </c>
    </row>
    <row r="54" spans="1:11" hidden="1">
      <c r="A54" s="18" t="s">
        <v>578</v>
      </c>
      <c r="B54" s="15" t="s">
        <v>16</v>
      </c>
      <c r="C54" s="16">
        <v>1.4110799999999999</v>
      </c>
      <c r="D54" s="16" t="s">
        <v>409</v>
      </c>
      <c r="E54" s="16">
        <v>1.074E-2</v>
      </c>
      <c r="F54" s="16" t="s">
        <v>409</v>
      </c>
      <c r="G54" s="16" t="s">
        <v>409</v>
      </c>
      <c r="H54" s="16">
        <v>1.5644999999999999E-2</v>
      </c>
      <c r="I54" s="16">
        <v>0.53431899999999999</v>
      </c>
      <c r="J54">
        <f t="shared" si="0"/>
        <v>0.56070399999999998</v>
      </c>
    </row>
    <row r="55" spans="1:11" hidden="1">
      <c r="A55" s="18" t="s">
        <v>579</v>
      </c>
      <c r="B55" s="15" t="s">
        <v>16</v>
      </c>
      <c r="C55" s="17">
        <v>0.33398499999999998</v>
      </c>
      <c r="D55" s="17">
        <v>6.6660000000000001E-3</v>
      </c>
      <c r="E55" s="17">
        <v>0.187252</v>
      </c>
      <c r="F55" s="17">
        <v>4.3573000000000001E-2</v>
      </c>
      <c r="G55" s="17">
        <v>7.9218840000000004</v>
      </c>
      <c r="H55" s="17">
        <v>9.3760999999999997E-2</v>
      </c>
      <c r="I55" s="17" t="s">
        <v>409</v>
      </c>
      <c r="J55">
        <f t="shared" si="0"/>
        <v>8.2464700000000004</v>
      </c>
    </row>
    <row r="56" spans="1:11" hidden="1">
      <c r="A56" s="18" t="s">
        <v>580</v>
      </c>
      <c r="B56" s="15" t="s">
        <v>16</v>
      </c>
      <c r="C56" s="16" t="s">
        <v>409</v>
      </c>
      <c r="D56" s="16" t="s">
        <v>409</v>
      </c>
      <c r="E56" s="16" t="s">
        <v>409</v>
      </c>
      <c r="F56" s="16" t="s">
        <v>409</v>
      </c>
      <c r="G56" s="16">
        <v>9.9369999999999997E-3</v>
      </c>
      <c r="H56" s="16" t="s">
        <v>409</v>
      </c>
      <c r="I56" s="16" t="s">
        <v>409</v>
      </c>
      <c r="J56">
        <f t="shared" si="0"/>
        <v>9.9369999999999997E-3</v>
      </c>
    </row>
    <row r="57" spans="1:11" hidden="1">
      <c r="A57" s="18" t="s">
        <v>581</v>
      </c>
      <c r="B57" s="15" t="s">
        <v>16</v>
      </c>
      <c r="C57" s="17" t="s">
        <v>409</v>
      </c>
      <c r="D57" s="17" t="s">
        <v>409</v>
      </c>
      <c r="E57" s="17" t="s">
        <v>409</v>
      </c>
      <c r="F57" s="17" t="s">
        <v>409</v>
      </c>
      <c r="G57" s="17" t="s">
        <v>409</v>
      </c>
      <c r="H57" s="17" t="s">
        <v>409</v>
      </c>
      <c r="I57" s="17" t="s">
        <v>409</v>
      </c>
      <c r="J57">
        <f t="shared" si="0"/>
        <v>0</v>
      </c>
    </row>
    <row r="58" spans="1:11" hidden="1">
      <c r="A58" s="18" t="s">
        <v>582</v>
      </c>
      <c r="B58" s="15" t="s">
        <v>16</v>
      </c>
      <c r="C58" s="16" t="s">
        <v>409</v>
      </c>
      <c r="D58" s="16" t="s">
        <v>409</v>
      </c>
      <c r="E58" s="16" t="s">
        <v>409</v>
      </c>
      <c r="F58" s="16" t="s">
        <v>409</v>
      </c>
      <c r="G58" s="16" t="s">
        <v>409</v>
      </c>
      <c r="H58" s="16" t="s">
        <v>409</v>
      </c>
      <c r="I58" s="16" t="s">
        <v>409</v>
      </c>
      <c r="J58">
        <f t="shared" si="0"/>
        <v>0</v>
      </c>
    </row>
    <row r="59" spans="1:11" hidden="1">
      <c r="A59" s="18" t="s">
        <v>583</v>
      </c>
      <c r="B59" s="15" t="s">
        <v>16</v>
      </c>
      <c r="C59" s="17" t="s">
        <v>409</v>
      </c>
      <c r="D59" s="17" t="s">
        <v>409</v>
      </c>
      <c r="E59" s="17" t="s">
        <v>409</v>
      </c>
      <c r="F59" s="17" t="s">
        <v>409</v>
      </c>
      <c r="G59" s="17" t="s">
        <v>409</v>
      </c>
      <c r="H59" s="17" t="s">
        <v>409</v>
      </c>
      <c r="I59" s="17" t="s">
        <v>409</v>
      </c>
      <c r="J59">
        <f t="shared" si="0"/>
        <v>0</v>
      </c>
    </row>
    <row r="60" spans="1:11" hidden="1">
      <c r="A60" s="18" t="s">
        <v>584</v>
      </c>
      <c r="B60" s="15" t="s">
        <v>16</v>
      </c>
      <c r="C60" s="16" t="s">
        <v>409</v>
      </c>
      <c r="D60" s="16" t="s">
        <v>409</v>
      </c>
      <c r="E60" s="16" t="s">
        <v>409</v>
      </c>
      <c r="F60" s="16" t="s">
        <v>409</v>
      </c>
      <c r="G60" s="16" t="s">
        <v>409</v>
      </c>
      <c r="H60" s="16" t="s">
        <v>409</v>
      </c>
      <c r="I60" s="16" t="s">
        <v>409</v>
      </c>
      <c r="J60">
        <f t="shared" si="0"/>
        <v>0</v>
      </c>
    </row>
    <row r="61" spans="1:11" hidden="1">
      <c r="A61" s="18" t="s">
        <v>585</v>
      </c>
      <c r="B61" s="15" t="s">
        <v>16</v>
      </c>
      <c r="C61" s="17" t="s">
        <v>409</v>
      </c>
      <c r="D61" s="17" t="s">
        <v>409</v>
      </c>
      <c r="E61" s="17" t="s">
        <v>409</v>
      </c>
      <c r="F61" s="17" t="s">
        <v>409</v>
      </c>
      <c r="G61" s="17" t="s">
        <v>409</v>
      </c>
      <c r="H61" s="17" t="s">
        <v>409</v>
      </c>
      <c r="I61" s="17" t="s">
        <v>409</v>
      </c>
      <c r="J61">
        <f t="shared" si="0"/>
        <v>0</v>
      </c>
    </row>
    <row r="62" spans="1:11" hidden="1">
      <c r="A62" s="18" t="s">
        <v>586</v>
      </c>
      <c r="B62" s="15" t="s">
        <v>16</v>
      </c>
      <c r="C62" s="16" t="s">
        <v>409</v>
      </c>
      <c r="D62" s="16">
        <v>5.2905000000000001E-2</v>
      </c>
      <c r="E62" s="16">
        <v>0.426929</v>
      </c>
      <c r="F62" s="16">
        <v>0.21306600000000001</v>
      </c>
      <c r="G62" s="16">
        <v>0.16400899999999999</v>
      </c>
      <c r="H62" s="16" t="s">
        <v>409</v>
      </c>
      <c r="I62" s="16" t="s">
        <v>409</v>
      </c>
      <c r="J62">
        <f t="shared" si="0"/>
        <v>0.80400399999999994</v>
      </c>
    </row>
    <row r="63" spans="1:11" hidden="1">
      <c r="A63" s="18" t="s">
        <v>587</v>
      </c>
      <c r="B63" s="15" t="s">
        <v>16</v>
      </c>
      <c r="C63" s="17" t="s">
        <v>409</v>
      </c>
      <c r="D63" s="17" t="s">
        <v>409</v>
      </c>
      <c r="E63" s="17">
        <v>9.672E-3</v>
      </c>
      <c r="F63" s="17">
        <v>1.1228E-2</v>
      </c>
      <c r="G63" s="17">
        <v>7.0569999999999999E-3</v>
      </c>
      <c r="H63" s="17" t="s">
        <v>409</v>
      </c>
      <c r="I63" s="17">
        <v>1.5722E-2</v>
      </c>
      <c r="J63">
        <f t="shared" si="0"/>
        <v>4.3679000000000003E-2</v>
      </c>
    </row>
    <row r="64" spans="1:11" hidden="1">
      <c r="A64" s="18" t="s">
        <v>588</v>
      </c>
      <c r="B64" s="15" t="s">
        <v>16</v>
      </c>
      <c r="C64" s="16">
        <v>75.410764</v>
      </c>
      <c r="D64" s="16">
        <v>84.041899000000001</v>
      </c>
      <c r="E64" s="16">
        <v>91.560027000000005</v>
      </c>
      <c r="F64" s="16">
        <v>83.817008999999999</v>
      </c>
      <c r="G64" s="16">
        <v>74.029319999999998</v>
      </c>
      <c r="H64" s="16">
        <v>136.05491900000001</v>
      </c>
      <c r="I64" s="16">
        <v>93.026998000000006</v>
      </c>
      <c r="J64">
        <f t="shared" si="0"/>
        <v>478.48827299999999</v>
      </c>
    </row>
    <row r="65" spans="1:11">
      <c r="A65" s="83" t="s">
        <v>589</v>
      </c>
      <c r="B65" s="84" t="s">
        <v>16</v>
      </c>
      <c r="C65" s="85">
        <v>66.870791999999994</v>
      </c>
      <c r="D65" s="85">
        <v>66.637750999999994</v>
      </c>
      <c r="E65" s="85">
        <v>78.462115999999995</v>
      </c>
      <c r="F65" s="85">
        <v>69.222414999999998</v>
      </c>
      <c r="G65" s="85">
        <v>69.120911000000007</v>
      </c>
      <c r="H65" s="85">
        <v>92.630307000000002</v>
      </c>
      <c r="I65" s="85">
        <v>70.680327000000005</v>
      </c>
      <c r="J65" s="42">
        <f t="shared" si="0"/>
        <v>380.11607600000002</v>
      </c>
      <c r="K65" s="42"/>
    </row>
    <row r="66" spans="1:11" hidden="1">
      <c r="A66" s="19" t="s">
        <v>590</v>
      </c>
      <c r="B66" s="15" t="s">
        <v>16</v>
      </c>
      <c r="C66" s="16">
        <v>31.057321999999999</v>
      </c>
      <c r="D66" s="16">
        <v>36.940719999999999</v>
      </c>
      <c r="E66" s="16">
        <v>10.815034000000001</v>
      </c>
      <c r="F66" s="16">
        <v>9.9759019999999996</v>
      </c>
      <c r="G66" s="16">
        <v>8.7638180000000006</v>
      </c>
      <c r="H66" s="16">
        <v>8.4760150000000003</v>
      </c>
      <c r="I66" s="16">
        <v>7.193384</v>
      </c>
      <c r="J66">
        <f t="shared" si="0"/>
        <v>45.224153000000008</v>
      </c>
    </row>
    <row r="67" spans="1:11" hidden="1">
      <c r="A67" s="18" t="s">
        <v>591</v>
      </c>
      <c r="B67" s="15" t="s">
        <v>16</v>
      </c>
      <c r="C67" s="17">
        <v>4.2178380000000004</v>
      </c>
      <c r="D67" s="17">
        <v>1.744348</v>
      </c>
      <c r="E67" s="17">
        <v>4.7371119999999998</v>
      </c>
      <c r="F67" s="17">
        <v>1.561598</v>
      </c>
      <c r="G67" s="17">
        <v>2.3914300000000002</v>
      </c>
      <c r="H67" s="17">
        <v>2.680097</v>
      </c>
      <c r="I67" s="17">
        <v>2.2779500000000001</v>
      </c>
      <c r="J67">
        <f t="shared" si="0"/>
        <v>13.648187</v>
      </c>
    </row>
    <row r="68" spans="1:11" hidden="1">
      <c r="A68" s="19" t="s">
        <v>592</v>
      </c>
      <c r="B68" s="15" t="s">
        <v>16</v>
      </c>
      <c r="C68" s="16" t="s">
        <v>409</v>
      </c>
      <c r="D68" s="16" t="s">
        <v>409</v>
      </c>
      <c r="E68" s="16">
        <v>4.6110480000000003</v>
      </c>
      <c r="F68" s="16">
        <v>5.006621</v>
      </c>
      <c r="G68" s="16">
        <v>10.172454999999999</v>
      </c>
      <c r="H68" s="16">
        <v>9.5050659999999993</v>
      </c>
      <c r="I68" s="16">
        <v>7.953074</v>
      </c>
      <c r="J68">
        <f t="shared" si="0"/>
        <v>37.248263999999999</v>
      </c>
    </row>
    <row r="69" spans="1:11" hidden="1">
      <c r="A69" s="19" t="s">
        <v>593</v>
      </c>
      <c r="B69" s="15" t="s">
        <v>16</v>
      </c>
      <c r="C69" s="17" t="s">
        <v>409</v>
      </c>
      <c r="D69" s="17" t="s">
        <v>409</v>
      </c>
      <c r="E69" s="17">
        <v>14.406325000000001</v>
      </c>
      <c r="F69" s="17">
        <v>6.6394190000000002</v>
      </c>
      <c r="G69" s="17">
        <v>1.4897389999999999</v>
      </c>
      <c r="H69" s="17">
        <v>1.373154</v>
      </c>
      <c r="I69" s="17">
        <v>1.1156699999999999</v>
      </c>
      <c r="J69">
        <f t="shared" si="0"/>
        <v>25.024307</v>
      </c>
    </row>
    <row r="70" spans="1:11" hidden="1">
      <c r="A70" s="18" t="s">
        <v>594</v>
      </c>
      <c r="B70" s="15" t="s">
        <v>16</v>
      </c>
      <c r="C70" s="16">
        <v>5.0544560000000001</v>
      </c>
      <c r="D70" s="16">
        <v>6.0106900000000003</v>
      </c>
      <c r="E70" s="16">
        <v>15.706113999999999</v>
      </c>
      <c r="F70" s="16">
        <v>11.013096000000001</v>
      </c>
      <c r="G70" s="16">
        <v>11.145350000000001</v>
      </c>
      <c r="H70" s="16">
        <v>13.76061</v>
      </c>
      <c r="I70" s="16">
        <v>12.476317999999999</v>
      </c>
      <c r="J70">
        <f t="shared" si="0"/>
        <v>64.101487999999989</v>
      </c>
    </row>
    <row r="71" spans="1:11" hidden="1">
      <c r="A71" s="18" t="s">
        <v>595</v>
      </c>
      <c r="B71" s="15" t="s">
        <v>16</v>
      </c>
      <c r="C71" s="17">
        <v>16.624037000000001</v>
      </c>
      <c r="D71" s="17">
        <v>14.496432</v>
      </c>
      <c r="E71" s="17">
        <v>10.011767000000001</v>
      </c>
      <c r="F71" s="17">
        <v>14.678065999999999</v>
      </c>
      <c r="G71" s="17">
        <v>15.590802</v>
      </c>
      <c r="H71" s="17">
        <v>18.201847999999998</v>
      </c>
      <c r="I71" s="17">
        <v>15.830302</v>
      </c>
      <c r="J71">
        <f t="shared" si="0"/>
        <v>74.312785000000005</v>
      </c>
    </row>
    <row r="72" spans="1:11" hidden="1">
      <c r="A72" s="18" t="s">
        <v>596</v>
      </c>
      <c r="B72" s="15" t="s">
        <v>16</v>
      </c>
      <c r="C72" s="16">
        <v>5.4184260000000002</v>
      </c>
      <c r="D72" s="16">
        <v>0.34017500000000001</v>
      </c>
      <c r="E72" s="16">
        <v>3.0950310000000001</v>
      </c>
      <c r="F72" s="16">
        <v>1.2145109999999999</v>
      </c>
      <c r="G72" s="16">
        <v>1.3407899999999999</v>
      </c>
      <c r="H72" s="16">
        <v>16.919028999999998</v>
      </c>
      <c r="I72" s="16">
        <v>2.3038979999999998</v>
      </c>
      <c r="J72">
        <f t="shared" si="0"/>
        <v>24.873259000000001</v>
      </c>
    </row>
    <row r="73" spans="1:11" hidden="1">
      <c r="A73" s="19" t="s">
        <v>597</v>
      </c>
      <c r="B73" s="15" t="s">
        <v>16</v>
      </c>
      <c r="C73" s="17" t="s">
        <v>409</v>
      </c>
      <c r="D73" s="17" t="s">
        <v>409</v>
      </c>
      <c r="E73" s="17">
        <v>4.3266270000000002</v>
      </c>
      <c r="F73" s="17">
        <v>6.2273500000000004</v>
      </c>
      <c r="G73" s="17">
        <v>2.8725800000000001</v>
      </c>
      <c r="H73" s="17">
        <v>3.6952050000000001</v>
      </c>
      <c r="I73" s="17">
        <v>4.0511509999999999</v>
      </c>
      <c r="J73">
        <f t="shared" si="0"/>
        <v>21.172913000000001</v>
      </c>
    </row>
    <row r="74" spans="1:11" hidden="1">
      <c r="A74" s="18" t="s">
        <v>598</v>
      </c>
      <c r="B74" s="15" t="s">
        <v>16</v>
      </c>
      <c r="C74" s="16">
        <v>2.7512919999999998</v>
      </c>
      <c r="D74" s="16">
        <v>3.408331</v>
      </c>
      <c r="E74" s="16">
        <v>4.853974</v>
      </c>
      <c r="F74" s="16">
        <v>9.8570150000000005</v>
      </c>
      <c r="G74" s="16">
        <v>11.510161999999999</v>
      </c>
      <c r="H74" s="16">
        <v>12.60652</v>
      </c>
      <c r="I74" s="16">
        <v>11.556384</v>
      </c>
      <c r="J74">
        <f t="shared" si="0"/>
        <v>50.384054999999996</v>
      </c>
    </row>
    <row r="75" spans="1:11" hidden="1">
      <c r="A75" s="18" t="s">
        <v>599</v>
      </c>
      <c r="B75" s="15" t="s">
        <v>16</v>
      </c>
      <c r="C75" s="17">
        <v>1.6594789999999999</v>
      </c>
      <c r="D75" s="17">
        <v>3.607472</v>
      </c>
      <c r="E75" s="17">
        <v>5.8133809999999997</v>
      </c>
      <c r="F75" s="17">
        <v>2.6548750000000001</v>
      </c>
      <c r="G75" s="17">
        <v>3.7233000000000001</v>
      </c>
      <c r="H75" s="17">
        <v>5.3443500000000004</v>
      </c>
      <c r="I75" s="17">
        <v>5.0329430000000004</v>
      </c>
      <c r="J75">
        <f t="shared" si="0"/>
        <v>22.568849</v>
      </c>
    </row>
    <row r="76" spans="1:11" hidden="1">
      <c r="A76" s="18" t="s">
        <v>600</v>
      </c>
      <c r="B76" s="15" t="s">
        <v>16</v>
      </c>
      <c r="C76" s="16">
        <v>8.7942000000000006E-2</v>
      </c>
      <c r="D76" s="16">
        <v>8.9582999999999996E-2</v>
      </c>
      <c r="E76" s="16">
        <v>8.5703000000000001E-2</v>
      </c>
      <c r="F76" s="16">
        <v>0.39396199999999998</v>
      </c>
      <c r="G76" s="16">
        <v>0.12048499999999999</v>
      </c>
      <c r="H76" s="16">
        <v>6.8413000000000002E-2</v>
      </c>
      <c r="I76" s="16">
        <v>0.88925299999999996</v>
      </c>
      <c r="J76">
        <f t="shared" si="0"/>
        <v>1.5578159999999999</v>
      </c>
    </row>
    <row r="77" spans="1:11">
      <c r="A77" s="83" t="s">
        <v>601</v>
      </c>
      <c r="B77" s="84" t="s">
        <v>16</v>
      </c>
      <c r="C77" s="85">
        <v>8.5399720000000006</v>
      </c>
      <c r="D77" s="85">
        <v>17.404147999999999</v>
      </c>
      <c r="E77" s="85">
        <v>13.097911</v>
      </c>
      <c r="F77" s="85">
        <v>14.594594000000001</v>
      </c>
      <c r="G77" s="85">
        <v>4.9084089999999998</v>
      </c>
      <c r="H77" s="85">
        <v>43.424612000000003</v>
      </c>
      <c r="I77" s="85">
        <v>22.346671000000001</v>
      </c>
      <c r="J77" s="42">
        <f t="shared" ref="J77:J140" si="1">SUM($E77:$I77)</f>
        <v>98.372197000000014</v>
      </c>
      <c r="K77" s="42"/>
    </row>
    <row r="78" spans="1:11" hidden="1">
      <c r="A78" s="18" t="s">
        <v>602</v>
      </c>
      <c r="B78" s="15" t="s">
        <v>16</v>
      </c>
      <c r="C78" s="16">
        <v>3.7615859999999999</v>
      </c>
      <c r="D78" s="16">
        <v>8.4787839999999992</v>
      </c>
      <c r="E78" s="16">
        <v>3.7348729999999999</v>
      </c>
      <c r="F78" s="16">
        <v>1.9091739999999999</v>
      </c>
      <c r="G78" s="16">
        <v>1.759889</v>
      </c>
      <c r="H78" s="16">
        <v>41.348857000000002</v>
      </c>
      <c r="I78" s="16">
        <v>20.685286000000001</v>
      </c>
      <c r="J78">
        <f t="shared" si="1"/>
        <v>69.438079000000002</v>
      </c>
    </row>
    <row r="79" spans="1:11" ht="21" hidden="1">
      <c r="A79" s="18" t="s">
        <v>603</v>
      </c>
      <c r="B79" s="15" t="s">
        <v>16</v>
      </c>
      <c r="C79" s="17">
        <v>1.0777859999999999</v>
      </c>
      <c r="D79" s="17">
        <v>0.85432900000000001</v>
      </c>
      <c r="E79" s="17">
        <v>0.37558399999999997</v>
      </c>
      <c r="F79" s="17">
        <v>0.23367299999999999</v>
      </c>
      <c r="G79" s="17">
        <v>0.57197200000000004</v>
      </c>
      <c r="H79" s="17">
        <v>0.69514900000000002</v>
      </c>
      <c r="I79" s="17">
        <v>0.47197</v>
      </c>
      <c r="J79">
        <f t="shared" si="1"/>
        <v>2.3483480000000001</v>
      </c>
    </row>
    <row r="80" spans="1:11" ht="21" hidden="1">
      <c r="A80" s="18" t="s">
        <v>604</v>
      </c>
      <c r="B80" s="15" t="s">
        <v>16</v>
      </c>
      <c r="C80" s="16" t="s">
        <v>409</v>
      </c>
      <c r="D80" s="16" t="s">
        <v>409</v>
      </c>
      <c r="E80" s="16" t="s">
        <v>409</v>
      </c>
      <c r="F80" s="16" t="s">
        <v>409</v>
      </c>
      <c r="G80" s="16" t="s">
        <v>409</v>
      </c>
      <c r="H80" s="16" t="s">
        <v>409</v>
      </c>
      <c r="I80" s="16" t="s">
        <v>409</v>
      </c>
      <c r="J80">
        <f t="shared" si="1"/>
        <v>0</v>
      </c>
    </row>
    <row r="81" spans="1:11" hidden="1">
      <c r="A81" s="18" t="s">
        <v>605</v>
      </c>
      <c r="B81" s="15" t="s">
        <v>16</v>
      </c>
      <c r="C81" s="17">
        <v>3.6653470000000001</v>
      </c>
      <c r="D81" s="17">
        <v>8.0710350000000002</v>
      </c>
      <c r="E81" s="17">
        <v>8.9874539999999996</v>
      </c>
      <c r="F81" s="17">
        <v>12.369208</v>
      </c>
      <c r="G81" s="17">
        <v>1.5464659999999999</v>
      </c>
      <c r="H81" s="17">
        <v>1.380606</v>
      </c>
      <c r="I81" s="17">
        <v>1.1894149999999999</v>
      </c>
      <c r="J81">
        <f t="shared" si="1"/>
        <v>25.473148999999999</v>
      </c>
    </row>
    <row r="82" spans="1:11" ht="21" hidden="1">
      <c r="A82" s="18" t="s">
        <v>606</v>
      </c>
      <c r="B82" s="15" t="s">
        <v>16</v>
      </c>
      <c r="C82" s="16">
        <v>3.5253E-2</v>
      </c>
      <c r="D82" s="16" t="s">
        <v>409</v>
      </c>
      <c r="E82" s="16" t="s">
        <v>409</v>
      </c>
      <c r="F82" s="16">
        <v>8.2539000000000001E-2</v>
      </c>
      <c r="G82" s="16">
        <v>1.0300819999999999</v>
      </c>
      <c r="H82" s="16" t="s">
        <v>409</v>
      </c>
      <c r="I82" s="16" t="s">
        <v>409</v>
      </c>
      <c r="J82">
        <f t="shared" si="1"/>
        <v>1.1126209999999999</v>
      </c>
    </row>
    <row r="83" spans="1:11" hidden="1">
      <c r="A83" s="18" t="s">
        <v>607</v>
      </c>
      <c r="B83" s="15" t="s">
        <v>16</v>
      </c>
      <c r="C83" s="17" t="s">
        <v>409</v>
      </c>
      <c r="D83" s="17" t="s">
        <v>409</v>
      </c>
      <c r="E83" s="17" t="s">
        <v>409</v>
      </c>
      <c r="F83" s="17" t="s">
        <v>409</v>
      </c>
      <c r="G83" s="17" t="s">
        <v>409</v>
      </c>
      <c r="H83" s="17" t="s">
        <v>409</v>
      </c>
      <c r="I83" s="17" t="s">
        <v>409</v>
      </c>
      <c r="J83">
        <f t="shared" si="1"/>
        <v>0</v>
      </c>
    </row>
    <row r="84" spans="1:11">
      <c r="A84" s="83" t="s">
        <v>608</v>
      </c>
      <c r="B84" s="84" t="s">
        <v>16</v>
      </c>
      <c r="C84" s="85">
        <v>16.469298999999999</v>
      </c>
      <c r="D84" s="85">
        <v>8.9394729999999996</v>
      </c>
      <c r="E84" s="85">
        <v>11.450692</v>
      </c>
      <c r="F84" s="85">
        <v>9.3440569999999994</v>
      </c>
      <c r="G84" s="85">
        <v>8.6110070000000007</v>
      </c>
      <c r="H84" s="85">
        <v>7.9751190000000003</v>
      </c>
      <c r="I84" s="85">
        <v>5.4165590000000003</v>
      </c>
      <c r="J84" s="42">
        <f t="shared" si="1"/>
        <v>42.797434000000003</v>
      </c>
      <c r="K84" s="42"/>
    </row>
    <row r="85" spans="1:11" hidden="1">
      <c r="A85" s="18" t="s">
        <v>609</v>
      </c>
      <c r="B85" s="15" t="s">
        <v>16</v>
      </c>
      <c r="C85" s="17">
        <v>3.6484130000000001</v>
      </c>
      <c r="D85" s="17">
        <v>2.61924</v>
      </c>
      <c r="E85" s="17">
        <v>3.2298990000000001</v>
      </c>
      <c r="F85" s="17">
        <v>3.0591689999999998</v>
      </c>
      <c r="G85" s="17">
        <v>3.1224669999999999</v>
      </c>
      <c r="H85" s="17">
        <v>3.223131</v>
      </c>
      <c r="I85" s="17">
        <v>1.821707</v>
      </c>
      <c r="J85">
        <f t="shared" si="1"/>
        <v>14.456373000000001</v>
      </c>
    </row>
    <row r="86" spans="1:11" hidden="1">
      <c r="A86" s="18" t="s">
        <v>610</v>
      </c>
      <c r="B86" s="15" t="s">
        <v>16</v>
      </c>
      <c r="C86" s="16">
        <v>1.272187</v>
      </c>
      <c r="D86" s="16">
        <v>0.94819299999999995</v>
      </c>
      <c r="E86" s="16">
        <v>1.1111690000000001</v>
      </c>
      <c r="F86" s="16">
        <v>2.2249759999999998</v>
      </c>
      <c r="G86" s="16">
        <v>0.50932900000000003</v>
      </c>
      <c r="H86" s="16">
        <v>0.32516600000000001</v>
      </c>
      <c r="I86" s="16">
        <v>0.30990499999999999</v>
      </c>
      <c r="J86">
        <f t="shared" si="1"/>
        <v>4.4805450000000002</v>
      </c>
    </row>
    <row r="87" spans="1:11" hidden="1">
      <c r="A87" s="18" t="s">
        <v>611</v>
      </c>
      <c r="B87" s="15" t="s">
        <v>16</v>
      </c>
      <c r="C87" s="17">
        <v>4.2881000000000002E-2</v>
      </c>
      <c r="D87" s="17" t="s">
        <v>409</v>
      </c>
      <c r="E87" s="17" t="s">
        <v>409</v>
      </c>
      <c r="F87" s="17">
        <v>1.2333999999999999E-2</v>
      </c>
      <c r="G87" s="17">
        <v>8.6899999999999998E-3</v>
      </c>
      <c r="H87" s="17" t="s">
        <v>409</v>
      </c>
      <c r="I87" s="17">
        <v>2.6162999999999999E-2</v>
      </c>
      <c r="J87">
        <f t="shared" si="1"/>
        <v>4.7187E-2</v>
      </c>
    </row>
    <row r="88" spans="1:11" hidden="1">
      <c r="A88" s="18" t="s">
        <v>612</v>
      </c>
      <c r="B88" s="15" t="s">
        <v>16</v>
      </c>
      <c r="C88" s="16" t="s">
        <v>409</v>
      </c>
      <c r="D88" s="16" t="s">
        <v>409</v>
      </c>
      <c r="E88" s="16">
        <v>2.6670000000000001E-3</v>
      </c>
      <c r="F88" s="16">
        <v>5.5199999999999997E-4</v>
      </c>
      <c r="G88" s="16" t="s">
        <v>409</v>
      </c>
      <c r="H88" s="16" t="s">
        <v>409</v>
      </c>
      <c r="I88" s="16" t="s">
        <v>409</v>
      </c>
      <c r="J88">
        <f t="shared" si="1"/>
        <v>3.2190000000000001E-3</v>
      </c>
    </row>
    <row r="89" spans="1:11" hidden="1">
      <c r="A89" s="18" t="s">
        <v>613</v>
      </c>
      <c r="B89" s="15" t="s">
        <v>16</v>
      </c>
      <c r="C89" s="17">
        <v>0.60535600000000001</v>
      </c>
      <c r="D89" s="17">
        <v>0.423651</v>
      </c>
      <c r="E89" s="17">
        <v>0.379027</v>
      </c>
      <c r="F89" s="17">
        <v>9.1097999999999998E-2</v>
      </c>
      <c r="G89" s="17">
        <v>0.12449300000000001</v>
      </c>
      <c r="H89" s="17">
        <v>4.4271999999999999E-2</v>
      </c>
      <c r="I89" s="17">
        <v>0.108477</v>
      </c>
      <c r="J89">
        <f t="shared" si="1"/>
        <v>0.747367</v>
      </c>
    </row>
    <row r="90" spans="1:11" hidden="1">
      <c r="A90" s="18" t="s">
        <v>614</v>
      </c>
      <c r="B90" s="15" t="s">
        <v>16</v>
      </c>
      <c r="C90" s="16">
        <v>10.658255</v>
      </c>
      <c r="D90" s="16">
        <v>4.6283979999999998</v>
      </c>
      <c r="E90" s="16">
        <v>6.423184</v>
      </c>
      <c r="F90" s="16">
        <v>3.9559280000000001</v>
      </c>
      <c r="G90" s="16">
        <v>4.8430059999999999</v>
      </c>
      <c r="H90" s="16">
        <v>4.3795780000000004</v>
      </c>
      <c r="I90" s="16">
        <v>3.0776880000000002</v>
      </c>
      <c r="J90">
        <f t="shared" si="1"/>
        <v>22.679383999999999</v>
      </c>
    </row>
    <row r="91" spans="1:11" hidden="1">
      <c r="A91" s="18" t="s">
        <v>615</v>
      </c>
      <c r="B91" s="15" t="s">
        <v>16</v>
      </c>
      <c r="C91" s="17">
        <v>3.3561000000000001E-2</v>
      </c>
      <c r="D91" s="17" t="s">
        <v>409</v>
      </c>
      <c r="E91" s="17" t="s">
        <v>409</v>
      </c>
      <c r="F91" s="17" t="s">
        <v>409</v>
      </c>
      <c r="G91" s="17" t="s">
        <v>409</v>
      </c>
      <c r="H91" s="17" t="s">
        <v>409</v>
      </c>
      <c r="I91" s="17">
        <v>6.7850000000000002E-3</v>
      </c>
      <c r="J91">
        <f t="shared" si="1"/>
        <v>6.7850000000000002E-3</v>
      </c>
    </row>
    <row r="92" spans="1:11" hidden="1">
      <c r="A92" s="18" t="s">
        <v>616</v>
      </c>
      <c r="B92" s="15" t="s">
        <v>16</v>
      </c>
      <c r="C92" s="16" t="s">
        <v>409</v>
      </c>
      <c r="D92" s="16">
        <v>0.19998199999999999</v>
      </c>
      <c r="E92" s="16" t="s">
        <v>409</v>
      </c>
      <c r="F92" s="16" t="s">
        <v>409</v>
      </c>
      <c r="G92" s="16" t="s">
        <v>409</v>
      </c>
      <c r="H92" s="16" t="s">
        <v>409</v>
      </c>
      <c r="I92" s="16" t="s">
        <v>409</v>
      </c>
      <c r="J92">
        <f t="shared" si="1"/>
        <v>0</v>
      </c>
    </row>
    <row r="93" spans="1:11" hidden="1">
      <c r="A93" s="18" t="s">
        <v>617</v>
      </c>
      <c r="B93" s="15" t="s">
        <v>16</v>
      </c>
      <c r="C93" s="17">
        <v>0.208646</v>
      </c>
      <c r="D93" s="17">
        <v>0.120009</v>
      </c>
      <c r="E93" s="17">
        <v>0.30474600000000002</v>
      </c>
      <c r="F93" s="17" t="s">
        <v>409</v>
      </c>
      <c r="G93" s="17">
        <v>3.0219999999999999E-3</v>
      </c>
      <c r="H93" s="17">
        <v>2.9719999999999998E-3</v>
      </c>
      <c r="I93" s="17">
        <v>6.5834000000000004E-2</v>
      </c>
      <c r="J93">
        <f t="shared" si="1"/>
        <v>0.37657400000000002</v>
      </c>
    </row>
    <row r="94" spans="1:11" hidden="1">
      <c r="A94" s="18" t="s">
        <v>618</v>
      </c>
      <c r="B94" s="15" t="s">
        <v>16</v>
      </c>
      <c r="C94" s="16">
        <v>50.418543999999997</v>
      </c>
      <c r="D94" s="16">
        <v>68.799858</v>
      </c>
      <c r="E94" s="16">
        <v>170.91443599999999</v>
      </c>
      <c r="F94" s="16">
        <v>176.51005900000001</v>
      </c>
      <c r="G94" s="16">
        <v>230.111604</v>
      </c>
      <c r="H94" s="16">
        <v>101.919016</v>
      </c>
      <c r="I94" s="16">
        <v>51.829006999999997</v>
      </c>
      <c r="J94">
        <f t="shared" si="1"/>
        <v>731.28412200000002</v>
      </c>
    </row>
    <row r="95" spans="1:11">
      <c r="A95" s="83" t="s">
        <v>619</v>
      </c>
      <c r="B95" s="84" t="s">
        <v>16</v>
      </c>
      <c r="C95" s="85">
        <v>4.721069</v>
      </c>
      <c r="D95" s="85">
        <v>3.4580099999999998</v>
      </c>
      <c r="E95" s="85">
        <v>65.469896000000006</v>
      </c>
      <c r="F95" s="85">
        <v>60.867171999999997</v>
      </c>
      <c r="G95" s="85">
        <v>108.29130000000001</v>
      </c>
      <c r="H95" s="85">
        <v>5.2854780000000003</v>
      </c>
      <c r="I95" s="85">
        <v>2.9443E-2</v>
      </c>
      <c r="J95" s="42">
        <f t="shared" si="1"/>
        <v>239.94328900000002</v>
      </c>
      <c r="K95" s="42"/>
    </row>
    <row r="96" spans="1:11" hidden="1">
      <c r="A96" s="18" t="s">
        <v>620</v>
      </c>
      <c r="B96" s="15" t="s">
        <v>16</v>
      </c>
      <c r="C96" s="16">
        <v>0.89302599999999999</v>
      </c>
      <c r="D96" s="16">
        <v>1.155691</v>
      </c>
      <c r="E96" s="16">
        <v>6.0127E-2</v>
      </c>
      <c r="F96" s="16">
        <v>6.5912369999999996</v>
      </c>
      <c r="G96" s="16">
        <v>7.1329999999999996E-3</v>
      </c>
      <c r="H96" s="16" t="s">
        <v>409</v>
      </c>
      <c r="I96" s="16">
        <v>1.5524E-2</v>
      </c>
      <c r="J96">
        <f t="shared" si="1"/>
        <v>6.6740209999999989</v>
      </c>
    </row>
    <row r="97" spans="1:11" hidden="1">
      <c r="A97" s="18" t="s">
        <v>621</v>
      </c>
      <c r="B97" s="15" t="s">
        <v>16</v>
      </c>
      <c r="C97" s="17" t="s">
        <v>409</v>
      </c>
      <c r="D97" s="17" t="s">
        <v>409</v>
      </c>
      <c r="E97" s="17" t="s">
        <v>409</v>
      </c>
      <c r="F97" s="17">
        <v>1.0147040000000001</v>
      </c>
      <c r="G97" s="17">
        <v>0.94196299999999999</v>
      </c>
      <c r="H97" s="17">
        <v>6.6943000000000003E-2</v>
      </c>
      <c r="I97" s="17" t="s">
        <v>409</v>
      </c>
      <c r="J97">
        <f t="shared" si="1"/>
        <v>2.0236100000000001</v>
      </c>
    </row>
    <row r="98" spans="1:11" hidden="1">
      <c r="A98" s="18" t="s">
        <v>622</v>
      </c>
      <c r="B98" s="15" t="s">
        <v>16</v>
      </c>
      <c r="C98" s="16">
        <v>1.2230529999999999</v>
      </c>
      <c r="D98" s="16">
        <v>0.13226299999999999</v>
      </c>
      <c r="E98" s="16">
        <v>1.553885</v>
      </c>
      <c r="F98" s="16">
        <v>1.034049</v>
      </c>
      <c r="G98" s="16">
        <v>0.87848099999999996</v>
      </c>
      <c r="H98" s="16">
        <v>5.1423999999999997E-2</v>
      </c>
      <c r="I98" s="16" t="s">
        <v>409</v>
      </c>
      <c r="J98">
        <f t="shared" si="1"/>
        <v>3.5178389999999995</v>
      </c>
    </row>
    <row r="99" spans="1:11" hidden="1">
      <c r="A99" s="18" t="s">
        <v>623</v>
      </c>
      <c r="B99" s="15" t="s">
        <v>16</v>
      </c>
      <c r="C99" s="17" t="s">
        <v>409</v>
      </c>
      <c r="D99" s="17" t="s">
        <v>409</v>
      </c>
      <c r="E99" s="17">
        <v>6.3E-3</v>
      </c>
      <c r="F99" s="17" t="s">
        <v>409</v>
      </c>
      <c r="G99" s="17" t="s">
        <v>409</v>
      </c>
      <c r="H99" s="17" t="s">
        <v>409</v>
      </c>
      <c r="I99" s="17" t="s">
        <v>409</v>
      </c>
      <c r="J99">
        <f t="shared" si="1"/>
        <v>6.3E-3</v>
      </c>
    </row>
    <row r="100" spans="1:11" hidden="1">
      <c r="A100" s="18" t="s">
        <v>624</v>
      </c>
      <c r="B100" s="15" t="s">
        <v>16</v>
      </c>
      <c r="C100" s="16">
        <v>2.5817230000000002</v>
      </c>
      <c r="D100" s="16">
        <v>2.1700560000000002</v>
      </c>
      <c r="E100" s="16">
        <v>63.849584</v>
      </c>
      <c r="F100" s="16">
        <v>52.227181999999999</v>
      </c>
      <c r="G100" s="16">
        <v>106.463723</v>
      </c>
      <c r="H100" s="16">
        <v>5.1195539999999999</v>
      </c>
      <c r="I100" s="16" t="s">
        <v>409</v>
      </c>
      <c r="J100">
        <f t="shared" si="1"/>
        <v>227.66004299999997</v>
      </c>
    </row>
    <row r="101" spans="1:11" hidden="1">
      <c r="A101" s="18" t="s">
        <v>625</v>
      </c>
      <c r="B101" s="15" t="s">
        <v>16</v>
      </c>
      <c r="C101" s="17" t="s">
        <v>409</v>
      </c>
      <c r="D101" s="17" t="s">
        <v>409</v>
      </c>
      <c r="E101" s="17" t="s">
        <v>409</v>
      </c>
      <c r="F101" s="17" t="s">
        <v>409</v>
      </c>
      <c r="G101" s="17" t="s">
        <v>409</v>
      </c>
      <c r="H101" s="17" t="s">
        <v>409</v>
      </c>
      <c r="I101" s="17" t="s">
        <v>409</v>
      </c>
      <c r="J101">
        <f t="shared" si="1"/>
        <v>0</v>
      </c>
    </row>
    <row r="102" spans="1:11" hidden="1">
      <c r="A102" s="18" t="s">
        <v>626</v>
      </c>
      <c r="B102" s="15" t="s">
        <v>16</v>
      </c>
      <c r="C102" s="16">
        <v>2.3266999999999999E-2</v>
      </c>
      <c r="D102" s="16" t="s">
        <v>409</v>
      </c>
      <c r="E102" s="16" t="s">
        <v>409</v>
      </c>
      <c r="F102" s="16" t="s">
        <v>409</v>
      </c>
      <c r="G102" s="16" t="s">
        <v>409</v>
      </c>
      <c r="H102" s="16">
        <v>4.7557000000000002E-2</v>
      </c>
      <c r="I102" s="16">
        <v>1.3919000000000001E-2</v>
      </c>
      <c r="J102">
        <f t="shared" si="1"/>
        <v>6.1476000000000003E-2</v>
      </c>
    </row>
    <row r="103" spans="1:11">
      <c r="A103" s="83" t="s">
        <v>627</v>
      </c>
      <c r="B103" s="84" t="s">
        <v>16</v>
      </c>
      <c r="C103" s="85">
        <v>0.30011599999999999</v>
      </c>
      <c r="D103" s="85">
        <v>0.424732</v>
      </c>
      <c r="E103" s="85">
        <v>2.6167820000000002</v>
      </c>
      <c r="F103" s="85">
        <v>0.55963200000000002</v>
      </c>
      <c r="G103" s="85">
        <v>0.49519400000000002</v>
      </c>
      <c r="H103" s="85">
        <v>3.5168999999999999E-2</v>
      </c>
      <c r="I103" s="85">
        <v>2.5935E-2</v>
      </c>
      <c r="J103" s="42">
        <f t="shared" si="1"/>
        <v>3.7327120000000003</v>
      </c>
      <c r="K103" s="42"/>
    </row>
    <row r="104" spans="1:11" hidden="1">
      <c r="A104" s="18" t="s">
        <v>628</v>
      </c>
      <c r="B104" s="15" t="s">
        <v>16</v>
      </c>
      <c r="C104" s="16">
        <v>0.121764</v>
      </c>
      <c r="D104" s="16">
        <v>0.11096399999999999</v>
      </c>
      <c r="E104" s="16">
        <v>6.0330000000000002E-3</v>
      </c>
      <c r="F104" s="16">
        <v>5.8495999999999999E-2</v>
      </c>
      <c r="G104" s="16">
        <v>4.1599999999999996E-3</v>
      </c>
      <c r="H104" s="16">
        <v>1.9203000000000001E-2</v>
      </c>
      <c r="I104" s="16" t="s">
        <v>409</v>
      </c>
      <c r="J104">
        <f t="shared" si="1"/>
        <v>8.7891999999999998E-2</v>
      </c>
    </row>
    <row r="105" spans="1:11" hidden="1">
      <c r="A105" s="18" t="s">
        <v>629</v>
      </c>
      <c r="B105" s="15" t="s">
        <v>16</v>
      </c>
      <c r="C105" s="17">
        <v>3.1316999999999998E-2</v>
      </c>
      <c r="D105" s="17">
        <v>0.12676499999999999</v>
      </c>
      <c r="E105" s="17">
        <v>0.124292</v>
      </c>
      <c r="F105" s="17">
        <v>0.132386</v>
      </c>
      <c r="G105" s="17" t="s">
        <v>409</v>
      </c>
      <c r="H105" s="17">
        <v>1.5966000000000001E-2</v>
      </c>
      <c r="I105" s="17" t="s">
        <v>409</v>
      </c>
      <c r="J105">
        <f t="shared" si="1"/>
        <v>0.272644</v>
      </c>
    </row>
    <row r="106" spans="1:11" hidden="1">
      <c r="A106" s="18" t="s">
        <v>630</v>
      </c>
      <c r="B106" s="15" t="s">
        <v>16</v>
      </c>
      <c r="C106" s="16">
        <v>4.973E-3</v>
      </c>
      <c r="D106" s="16">
        <v>1.0708000000000001E-2</v>
      </c>
      <c r="E106" s="16">
        <v>4.0696999999999997E-2</v>
      </c>
      <c r="F106" s="16">
        <v>2.2282E-2</v>
      </c>
      <c r="G106" s="16" t="s">
        <v>409</v>
      </c>
      <c r="H106" s="16" t="s">
        <v>409</v>
      </c>
      <c r="I106" s="16" t="s">
        <v>409</v>
      </c>
      <c r="J106">
        <f t="shared" si="1"/>
        <v>6.2978999999999993E-2</v>
      </c>
    </row>
    <row r="107" spans="1:11" hidden="1">
      <c r="A107" s="18" t="s">
        <v>631</v>
      </c>
      <c r="B107" s="15" t="s">
        <v>16</v>
      </c>
      <c r="C107" s="17">
        <v>0.14206199999999999</v>
      </c>
      <c r="D107" s="17">
        <v>0.17629500000000001</v>
      </c>
      <c r="E107" s="17">
        <v>2.4457599999999999</v>
      </c>
      <c r="F107" s="17">
        <v>0.346468</v>
      </c>
      <c r="G107" s="17">
        <v>0.49103400000000003</v>
      </c>
      <c r="H107" s="17" t="s">
        <v>409</v>
      </c>
      <c r="I107" s="17">
        <v>2.5935E-2</v>
      </c>
      <c r="J107">
        <f t="shared" si="1"/>
        <v>3.3091969999999997</v>
      </c>
    </row>
    <row r="108" spans="1:11">
      <c r="A108" s="83" t="s">
        <v>632</v>
      </c>
      <c r="B108" s="84" t="s">
        <v>16</v>
      </c>
      <c r="C108" s="85">
        <v>22.254847999999999</v>
      </c>
      <c r="D108" s="85">
        <v>42.756224000000003</v>
      </c>
      <c r="E108" s="85">
        <v>39.373023000000003</v>
      </c>
      <c r="F108" s="85">
        <v>80.127661000000003</v>
      </c>
      <c r="G108" s="85">
        <v>95.806150000000002</v>
      </c>
      <c r="H108" s="85">
        <v>72.239270000000005</v>
      </c>
      <c r="I108" s="85">
        <v>34.700876999999998</v>
      </c>
      <c r="J108" s="42">
        <f t="shared" si="1"/>
        <v>322.24698100000001</v>
      </c>
      <c r="K108" s="42"/>
    </row>
    <row r="109" spans="1:11" hidden="1">
      <c r="A109" s="18" t="s">
        <v>633</v>
      </c>
      <c r="B109" s="15" t="s">
        <v>16</v>
      </c>
      <c r="C109" s="17">
        <v>15.943189</v>
      </c>
      <c r="D109" s="17">
        <v>5.5196360000000002</v>
      </c>
      <c r="E109" s="17">
        <v>12.866947</v>
      </c>
      <c r="F109" s="17">
        <v>18.587067999999999</v>
      </c>
      <c r="G109" s="17">
        <v>31.354448000000001</v>
      </c>
      <c r="H109" s="17">
        <v>32.020197000000003</v>
      </c>
      <c r="I109" s="17">
        <v>25.886182999999999</v>
      </c>
      <c r="J109">
        <f t="shared" si="1"/>
        <v>120.71484300000002</v>
      </c>
    </row>
    <row r="110" spans="1:11" hidden="1">
      <c r="A110" s="18" t="s">
        <v>634</v>
      </c>
      <c r="B110" s="15" t="s">
        <v>16</v>
      </c>
      <c r="C110" s="16">
        <v>0.22742999999999999</v>
      </c>
      <c r="D110" s="16" t="s">
        <v>409</v>
      </c>
      <c r="E110" s="16" t="s">
        <v>409</v>
      </c>
      <c r="F110" s="16" t="s">
        <v>409</v>
      </c>
      <c r="G110" s="16" t="s">
        <v>409</v>
      </c>
      <c r="H110" s="16">
        <v>0.123055</v>
      </c>
      <c r="I110" s="16">
        <v>1.1057000000000001E-2</v>
      </c>
      <c r="J110">
        <f t="shared" si="1"/>
        <v>0.13411200000000001</v>
      </c>
    </row>
    <row r="111" spans="1:11" hidden="1">
      <c r="A111" s="18" t="s">
        <v>635</v>
      </c>
      <c r="B111" s="15" t="s">
        <v>16</v>
      </c>
      <c r="C111" s="17" t="s">
        <v>409</v>
      </c>
      <c r="D111" s="17">
        <v>1.4135E-2</v>
      </c>
      <c r="E111" s="17">
        <v>0.19836200000000001</v>
      </c>
      <c r="F111" s="17">
        <v>1.222019</v>
      </c>
      <c r="G111" s="17">
        <v>0.63806399999999996</v>
      </c>
      <c r="H111" s="17">
        <v>1.2862990000000001</v>
      </c>
      <c r="I111" s="17">
        <v>1.517182</v>
      </c>
      <c r="J111">
        <f t="shared" si="1"/>
        <v>4.8619260000000004</v>
      </c>
    </row>
    <row r="112" spans="1:11" hidden="1">
      <c r="A112" s="18" t="s">
        <v>636</v>
      </c>
      <c r="B112" s="15" t="s">
        <v>16</v>
      </c>
      <c r="C112" s="16" t="s">
        <v>409</v>
      </c>
      <c r="D112" s="16" t="s">
        <v>409</v>
      </c>
      <c r="E112" s="16" t="s">
        <v>409</v>
      </c>
      <c r="F112" s="16">
        <v>9.5130000000000006E-3</v>
      </c>
      <c r="G112" s="16" t="s">
        <v>409</v>
      </c>
      <c r="H112" s="16">
        <v>0.86399999999999999</v>
      </c>
      <c r="I112" s="16">
        <v>0.178426</v>
      </c>
      <c r="J112">
        <f t="shared" si="1"/>
        <v>1.051939</v>
      </c>
    </row>
    <row r="113" spans="1:11" hidden="1">
      <c r="A113" s="18" t="s">
        <v>637</v>
      </c>
      <c r="B113" s="15" t="s">
        <v>16</v>
      </c>
      <c r="C113" s="17" t="s">
        <v>409</v>
      </c>
      <c r="D113" s="17" t="s">
        <v>409</v>
      </c>
      <c r="E113" s="17" t="s">
        <v>409</v>
      </c>
      <c r="F113" s="17" t="s">
        <v>409</v>
      </c>
      <c r="G113" s="17" t="s">
        <v>409</v>
      </c>
      <c r="H113" s="17" t="s">
        <v>409</v>
      </c>
      <c r="I113" s="17">
        <v>4.437E-3</v>
      </c>
      <c r="J113">
        <f t="shared" si="1"/>
        <v>4.437E-3</v>
      </c>
    </row>
    <row r="114" spans="1:11" hidden="1">
      <c r="A114" s="18" t="s">
        <v>638</v>
      </c>
      <c r="B114" s="15" t="s">
        <v>16</v>
      </c>
      <c r="C114" s="16" t="s">
        <v>409</v>
      </c>
      <c r="D114" s="16" t="s">
        <v>409</v>
      </c>
      <c r="E114" s="16" t="s">
        <v>409</v>
      </c>
      <c r="F114" s="16" t="s">
        <v>409</v>
      </c>
      <c r="G114" s="16" t="s">
        <v>409</v>
      </c>
      <c r="H114" s="16" t="s">
        <v>409</v>
      </c>
      <c r="I114" s="16" t="s">
        <v>409</v>
      </c>
      <c r="J114">
        <f t="shared" si="1"/>
        <v>0</v>
      </c>
    </row>
    <row r="115" spans="1:11" hidden="1">
      <c r="A115" s="18" t="s">
        <v>639</v>
      </c>
      <c r="B115" s="15" t="s">
        <v>16</v>
      </c>
      <c r="C115" s="17" t="s">
        <v>409</v>
      </c>
      <c r="D115" s="17" t="s">
        <v>409</v>
      </c>
      <c r="E115" s="17" t="s">
        <v>409</v>
      </c>
      <c r="F115" s="17" t="s">
        <v>409</v>
      </c>
      <c r="G115" s="17" t="s">
        <v>409</v>
      </c>
      <c r="H115" s="17" t="s">
        <v>409</v>
      </c>
      <c r="I115" s="17" t="s">
        <v>409</v>
      </c>
      <c r="J115">
        <f t="shared" si="1"/>
        <v>0</v>
      </c>
    </row>
    <row r="116" spans="1:11" hidden="1">
      <c r="A116" s="18" t="s">
        <v>640</v>
      </c>
      <c r="B116" s="15" t="s">
        <v>16</v>
      </c>
      <c r="C116" s="16" t="s">
        <v>409</v>
      </c>
      <c r="D116" s="16" t="s">
        <v>409</v>
      </c>
      <c r="E116" s="16" t="s">
        <v>409</v>
      </c>
      <c r="F116" s="16" t="s">
        <v>409</v>
      </c>
      <c r="G116" s="16" t="s">
        <v>409</v>
      </c>
      <c r="H116" s="16" t="s">
        <v>409</v>
      </c>
      <c r="I116" s="16" t="s">
        <v>409</v>
      </c>
      <c r="J116">
        <f t="shared" si="1"/>
        <v>0</v>
      </c>
    </row>
    <row r="117" spans="1:11" hidden="1">
      <c r="A117" s="18" t="s">
        <v>641</v>
      </c>
      <c r="B117" s="15" t="s">
        <v>16</v>
      </c>
      <c r="C117" s="17">
        <v>5.8742159999999997</v>
      </c>
      <c r="D117" s="17">
        <v>36.007083000000002</v>
      </c>
      <c r="E117" s="17">
        <v>24.813763999999999</v>
      </c>
      <c r="F117" s="17">
        <v>59.493164</v>
      </c>
      <c r="G117" s="17">
        <v>63.534258000000001</v>
      </c>
      <c r="H117" s="17">
        <v>37.839489999999998</v>
      </c>
      <c r="I117" s="17">
        <v>6.0615019999999999</v>
      </c>
      <c r="J117">
        <f t="shared" si="1"/>
        <v>191.742178</v>
      </c>
    </row>
    <row r="118" spans="1:11" hidden="1">
      <c r="A118" s="18" t="s">
        <v>642</v>
      </c>
      <c r="B118" s="15" t="s">
        <v>16</v>
      </c>
      <c r="C118" s="16" t="s">
        <v>409</v>
      </c>
      <c r="D118" s="16" t="s">
        <v>409</v>
      </c>
      <c r="E118" s="16" t="s">
        <v>409</v>
      </c>
      <c r="F118" s="16" t="s">
        <v>409</v>
      </c>
      <c r="G118" s="16" t="s">
        <v>409</v>
      </c>
      <c r="H118" s="16" t="s">
        <v>409</v>
      </c>
      <c r="I118" s="16" t="s">
        <v>409</v>
      </c>
      <c r="J118">
        <f t="shared" si="1"/>
        <v>0</v>
      </c>
    </row>
    <row r="119" spans="1:11" hidden="1">
      <c r="A119" s="18" t="s">
        <v>643</v>
      </c>
      <c r="B119" s="15" t="s">
        <v>16</v>
      </c>
      <c r="C119" s="17" t="s">
        <v>409</v>
      </c>
      <c r="D119" s="17" t="s">
        <v>409</v>
      </c>
      <c r="E119" s="17" t="s">
        <v>409</v>
      </c>
      <c r="F119" s="17" t="s">
        <v>409</v>
      </c>
      <c r="G119" s="17" t="s">
        <v>409</v>
      </c>
      <c r="H119" s="17" t="s">
        <v>409</v>
      </c>
      <c r="I119" s="17" t="s">
        <v>409</v>
      </c>
      <c r="J119">
        <f t="shared" si="1"/>
        <v>0</v>
      </c>
    </row>
    <row r="120" spans="1:11" hidden="1">
      <c r="A120" s="18" t="s">
        <v>644</v>
      </c>
      <c r="B120" s="15" t="s">
        <v>16</v>
      </c>
      <c r="C120" s="16" t="s">
        <v>409</v>
      </c>
      <c r="D120" s="16" t="s">
        <v>409</v>
      </c>
      <c r="E120" s="16" t="s">
        <v>409</v>
      </c>
      <c r="F120" s="16" t="s">
        <v>409</v>
      </c>
      <c r="G120" s="16" t="s">
        <v>409</v>
      </c>
      <c r="H120" s="16">
        <v>0.10539800000000001</v>
      </c>
      <c r="I120" s="16">
        <v>0.45009199999999999</v>
      </c>
      <c r="J120">
        <f t="shared" si="1"/>
        <v>0.55549000000000004</v>
      </c>
    </row>
    <row r="121" spans="1:11" hidden="1">
      <c r="A121" s="18" t="s">
        <v>645</v>
      </c>
      <c r="B121" s="15" t="s">
        <v>16</v>
      </c>
      <c r="C121" s="17" t="s">
        <v>409</v>
      </c>
      <c r="D121" s="17" t="s">
        <v>409</v>
      </c>
      <c r="E121" s="17" t="s">
        <v>409</v>
      </c>
      <c r="F121" s="17" t="s">
        <v>409</v>
      </c>
      <c r="G121" s="17" t="s">
        <v>409</v>
      </c>
      <c r="H121" s="17" t="s">
        <v>409</v>
      </c>
      <c r="I121" s="17" t="s">
        <v>409</v>
      </c>
      <c r="J121">
        <f t="shared" si="1"/>
        <v>0</v>
      </c>
    </row>
    <row r="122" spans="1:11" hidden="1">
      <c r="A122" s="18" t="s">
        <v>646</v>
      </c>
      <c r="B122" s="15" t="s">
        <v>16</v>
      </c>
      <c r="C122" s="16" t="s">
        <v>409</v>
      </c>
      <c r="D122" s="16" t="s">
        <v>409</v>
      </c>
      <c r="E122" s="16" t="s">
        <v>409</v>
      </c>
      <c r="F122" s="16" t="s">
        <v>409</v>
      </c>
      <c r="G122" s="16" t="s">
        <v>409</v>
      </c>
      <c r="H122" s="16" t="s">
        <v>409</v>
      </c>
      <c r="I122" s="16" t="s">
        <v>409</v>
      </c>
      <c r="J122">
        <f t="shared" si="1"/>
        <v>0</v>
      </c>
    </row>
    <row r="123" spans="1:11" hidden="1">
      <c r="A123" s="18" t="s">
        <v>647</v>
      </c>
      <c r="B123" s="15" t="s">
        <v>16</v>
      </c>
      <c r="C123" s="17" t="s">
        <v>409</v>
      </c>
      <c r="D123" s="17">
        <v>0.23136399999999999</v>
      </c>
      <c r="E123" s="17" t="s">
        <v>409</v>
      </c>
      <c r="F123" s="17" t="s">
        <v>409</v>
      </c>
      <c r="G123" s="17" t="s">
        <v>409</v>
      </c>
      <c r="H123" s="17" t="s">
        <v>409</v>
      </c>
      <c r="I123" s="17">
        <v>0.14375299999999999</v>
      </c>
      <c r="J123">
        <f t="shared" si="1"/>
        <v>0.14375299999999999</v>
      </c>
    </row>
    <row r="124" spans="1:11" hidden="1">
      <c r="A124" s="18" t="s">
        <v>648</v>
      </c>
      <c r="B124" s="15" t="s">
        <v>16</v>
      </c>
      <c r="C124" s="16">
        <v>0.21001300000000001</v>
      </c>
      <c r="D124" s="16">
        <v>0.899702</v>
      </c>
      <c r="E124" s="16">
        <v>1.4888699999999999</v>
      </c>
      <c r="F124" s="16">
        <v>0.81589699999999998</v>
      </c>
      <c r="G124" s="16">
        <v>0.27938000000000002</v>
      </c>
      <c r="H124" s="16" t="s">
        <v>409</v>
      </c>
      <c r="I124" s="16">
        <v>0.442388</v>
      </c>
      <c r="J124">
        <f t="shared" si="1"/>
        <v>3.026535</v>
      </c>
    </row>
    <row r="125" spans="1:11" hidden="1">
      <c r="A125" s="18" t="s">
        <v>649</v>
      </c>
      <c r="B125" s="15" t="s">
        <v>16</v>
      </c>
      <c r="C125" s="17" t="s">
        <v>409</v>
      </c>
      <c r="D125" s="17">
        <v>8.4304000000000004E-2</v>
      </c>
      <c r="E125" s="17">
        <v>5.0800000000000003E-3</v>
      </c>
      <c r="F125" s="17" t="s">
        <v>409</v>
      </c>
      <c r="G125" s="17" t="s">
        <v>409</v>
      </c>
      <c r="H125" s="17">
        <v>8.3100000000000003E-4</v>
      </c>
      <c r="I125" s="17">
        <v>5.8570000000000002E-3</v>
      </c>
      <c r="J125">
        <f t="shared" si="1"/>
        <v>1.1768000000000001E-2</v>
      </c>
    </row>
    <row r="126" spans="1:11">
      <c r="A126" s="83" t="s">
        <v>650</v>
      </c>
      <c r="B126" s="84" t="s">
        <v>16</v>
      </c>
      <c r="C126" s="85">
        <v>10.300874</v>
      </c>
      <c r="D126" s="85">
        <v>13.236007000000001</v>
      </c>
      <c r="E126" s="85">
        <v>52.843521000000003</v>
      </c>
      <c r="F126" s="85">
        <v>19.099675999999999</v>
      </c>
      <c r="G126" s="85">
        <v>12.976138000000001</v>
      </c>
      <c r="H126" s="85">
        <v>7.4547879999999997</v>
      </c>
      <c r="I126" s="85">
        <v>4.8419829999999999</v>
      </c>
      <c r="J126" s="42">
        <f t="shared" si="1"/>
        <v>97.216105999999996</v>
      </c>
      <c r="K126" s="42"/>
    </row>
    <row r="127" spans="1:11" hidden="1">
      <c r="A127" s="18" t="s">
        <v>651</v>
      </c>
      <c r="B127" s="15" t="s">
        <v>16</v>
      </c>
      <c r="C127" s="17">
        <v>3.4742600000000001</v>
      </c>
      <c r="D127" s="17">
        <v>6.8979429999999997</v>
      </c>
      <c r="E127" s="17">
        <v>6.8911749999999996</v>
      </c>
      <c r="F127" s="17">
        <v>6.1489149999999997</v>
      </c>
      <c r="G127" s="17">
        <v>6.3165560000000003</v>
      </c>
      <c r="H127" s="17">
        <v>3.8799950000000001</v>
      </c>
      <c r="I127" s="17">
        <v>4.3929239999999998</v>
      </c>
      <c r="J127">
        <f t="shared" si="1"/>
        <v>27.629564999999999</v>
      </c>
    </row>
    <row r="128" spans="1:11" hidden="1">
      <c r="A128" s="18" t="s">
        <v>652</v>
      </c>
      <c r="B128" s="15" t="s">
        <v>16</v>
      </c>
      <c r="C128" s="16" t="s">
        <v>409</v>
      </c>
      <c r="D128" s="16" t="s">
        <v>409</v>
      </c>
      <c r="E128" s="16">
        <v>3.3953859999999998</v>
      </c>
      <c r="F128" s="16">
        <v>1.682415</v>
      </c>
      <c r="G128" s="16">
        <v>0.49454799999999999</v>
      </c>
      <c r="H128" s="16" t="s">
        <v>409</v>
      </c>
      <c r="I128" s="16" t="s">
        <v>409</v>
      </c>
      <c r="J128">
        <f t="shared" si="1"/>
        <v>5.572349</v>
      </c>
    </row>
    <row r="129" spans="1:11" hidden="1">
      <c r="A129" s="18" t="s">
        <v>653</v>
      </c>
      <c r="B129" s="15" t="s">
        <v>16</v>
      </c>
      <c r="C129" s="17">
        <v>4.5633520000000001</v>
      </c>
      <c r="D129" s="17">
        <v>4.7283770000000001</v>
      </c>
      <c r="E129" s="17">
        <v>40.966501999999998</v>
      </c>
      <c r="F129" s="17">
        <v>9.421538</v>
      </c>
      <c r="G129" s="17">
        <v>4.6148999999999996</v>
      </c>
      <c r="H129" s="17">
        <v>2.8548740000000001</v>
      </c>
      <c r="I129" s="17">
        <v>5.7139000000000002E-2</v>
      </c>
      <c r="J129">
        <f t="shared" si="1"/>
        <v>57.914952999999997</v>
      </c>
    </row>
    <row r="130" spans="1:11" hidden="1">
      <c r="A130" s="18" t="s">
        <v>654</v>
      </c>
      <c r="B130" s="15" t="s">
        <v>16</v>
      </c>
      <c r="C130" s="16">
        <v>2.0382660000000001</v>
      </c>
      <c r="D130" s="16">
        <v>1.6096870000000001</v>
      </c>
      <c r="E130" s="16">
        <v>0.80374900000000005</v>
      </c>
      <c r="F130" s="16">
        <v>1.539175</v>
      </c>
      <c r="G130" s="16">
        <v>0.91384799999999999</v>
      </c>
      <c r="H130" s="16">
        <v>0.71991899999999998</v>
      </c>
      <c r="I130" s="16">
        <v>0.39191999999999999</v>
      </c>
      <c r="J130">
        <f t="shared" si="1"/>
        <v>4.3686109999999996</v>
      </c>
    </row>
    <row r="131" spans="1:11" hidden="1">
      <c r="A131" s="18" t="s">
        <v>655</v>
      </c>
      <c r="B131" s="15" t="s">
        <v>16</v>
      </c>
      <c r="C131" s="17">
        <v>0.224996</v>
      </c>
      <c r="D131" s="17" t="s">
        <v>409</v>
      </c>
      <c r="E131" s="17">
        <v>0.78670899999999999</v>
      </c>
      <c r="F131" s="17">
        <v>0.30763299999999999</v>
      </c>
      <c r="G131" s="17">
        <v>0.63628600000000002</v>
      </c>
      <c r="H131" s="17" t="s">
        <v>409</v>
      </c>
      <c r="I131" s="17" t="s">
        <v>409</v>
      </c>
      <c r="J131">
        <f t="shared" si="1"/>
        <v>1.7306279999999998</v>
      </c>
    </row>
    <row r="132" spans="1:11">
      <c r="A132" s="83" t="s">
        <v>656</v>
      </c>
      <c r="B132" s="84" t="s">
        <v>16</v>
      </c>
      <c r="C132" s="85">
        <v>12.841637</v>
      </c>
      <c r="D132" s="85">
        <v>8.9248849999999997</v>
      </c>
      <c r="E132" s="85">
        <v>10.611214</v>
      </c>
      <c r="F132" s="85">
        <v>15.855918000000001</v>
      </c>
      <c r="G132" s="85">
        <v>12.542821999999999</v>
      </c>
      <c r="H132" s="85">
        <v>16.904311</v>
      </c>
      <c r="I132" s="85">
        <v>12.230769</v>
      </c>
      <c r="J132" s="42">
        <f t="shared" si="1"/>
        <v>68.145033999999995</v>
      </c>
      <c r="K132" s="42"/>
    </row>
    <row r="133" spans="1:11" hidden="1">
      <c r="A133" s="18" t="s">
        <v>657</v>
      </c>
      <c r="B133" s="15" t="s">
        <v>16</v>
      </c>
      <c r="C133" s="17">
        <v>12.664816</v>
      </c>
      <c r="D133" s="17">
        <v>8.6954379999999993</v>
      </c>
      <c r="E133" s="17">
        <v>10.611214</v>
      </c>
      <c r="F133" s="17">
        <v>15.628826999999999</v>
      </c>
      <c r="G133" s="17">
        <v>12.318493999999999</v>
      </c>
      <c r="H133" s="17">
        <v>16.904311</v>
      </c>
      <c r="I133" s="17">
        <v>12.230769</v>
      </c>
      <c r="J133">
        <f t="shared" si="1"/>
        <v>67.693614999999994</v>
      </c>
    </row>
    <row r="134" spans="1:11" hidden="1">
      <c r="A134" s="18" t="s">
        <v>658</v>
      </c>
      <c r="B134" s="15" t="s">
        <v>16</v>
      </c>
      <c r="C134" s="16">
        <v>0.17682100000000001</v>
      </c>
      <c r="D134" s="16">
        <v>0.22944700000000001</v>
      </c>
      <c r="E134" s="16" t="s">
        <v>409</v>
      </c>
      <c r="F134" s="16">
        <v>0.22709099999999999</v>
      </c>
      <c r="G134" s="16">
        <v>0.224328</v>
      </c>
      <c r="H134" s="16" t="s">
        <v>409</v>
      </c>
      <c r="I134" s="16" t="s">
        <v>409</v>
      </c>
      <c r="J134">
        <f t="shared" si="1"/>
        <v>0.45141900000000001</v>
      </c>
    </row>
    <row r="135" spans="1:11" hidden="1">
      <c r="A135" s="18" t="s">
        <v>659</v>
      </c>
      <c r="B135" s="15" t="s">
        <v>16</v>
      </c>
      <c r="C135" s="17">
        <v>20.963424</v>
      </c>
      <c r="D135" s="17">
        <v>15.471233</v>
      </c>
      <c r="E135" s="17">
        <v>15.06574</v>
      </c>
      <c r="F135" s="17">
        <v>14.670048</v>
      </c>
      <c r="G135" s="17">
        <v>22.390165</v>
      </c>
      <c r="H135" s="17">
        <v>19.828332</v>
      </c>
      <c r="I135" s="17">
        <v>16.962793999999999</v>
      </c>
      <c r="J135">
        <f t="shared" si="1"/>
        <v>88.917079000000001</v>
      </c>
    </row>
    <row r="136" spans="1:11" hidden="1">
      <c r="A136" s="18" t="s">
        <v>660</v>
      </c>
      <c r="B136" s="15" t="s">
        <v>16</v>
      </c>
      <c r="C136" s="17">
        <v>7.5779379999999996</v>
      </c>
      <c r="D136" s="17">
        <v>10.298481000000001</v>
      </c>
      <c r="E136" s="17">
        <v>9.3718800000000009</v>
      </c>
      <c r="F136" s="17">
        <v>12.272532999999999</v>
      </c>
      <c r="G136" s="17">
        <v>19.085708</v>
      </c>
      <c r="H136" s="17">
        <v>12.671640999999999</v>
      </c>
      <c r="I136" s="17">
        <v>9.4181290000000004</v>
      </c>
      <c r="J136">
        <f t="shared" si="1"/>
        <v>62.819890999999998</v>
      </c>
    </row>
    <row r="137" spans="1:11">
      <c r="A137" s="83" t="s">
        <v>661</v>
      </c>
      <c r="B137" s="84" t="s">
        <v>16</v>
      </c>
      <c r="C137" s="85">
        <v>5.8171350000000004</v>
      </c>
      <c r="D137" s="85">
        <v>9.0248299999999997</v>
      </c>
      <c r="E137" s="85">
        <v>8.2572019999999995</v>
      </c>
      <c r="F137" s="85">
        <v>11.668100000000001</v>
      </c>
      <c r="G137" s="85">
        <v>18.576049000000001</v>
      </c>
      <c r="H137" s="85">
        <v>12.413683000000001</v>
      </c>
      <c r="I137" s="85">
        <v>9.4181290000000004</v>
      </c>
      <c r="J137" s="42">
        <f t="shared" si="1"/>
        <v>60.333162999999999</v>
      </c>
      <c r="K137" s="42"/>
    </row>
    <row r="138" spans="1:11" hidden="1">
      <c r="A138" s="18" t="s">
        <v>662</v>
      </c>
      <c r="B138" s="15" t="s">
        <v>16</v>
      </c>
      <c r="C138" s="16">
        <v>0.63420900000000002</v>
      </c>
      <c r="D138" s="16">
        <v>3.63232</v>
      </c>
      <c r="E138" s="16">
        <v>2.3437009999999998</v>
      </c>
      <c r="F138" s="16">
        <v>2.7098520000000001</v>
      </c>
      <c r="G138" s="16">
        <v>5.1548850000000002</v>
      </c>
      <c r="H138" s="16">
        <v>2.1537259999999998</v>
      </c>
      <c r="I138" s="16">
        <v>3.5618629999999998</v>
      </c>
      <c r="J138">
        <f t="shared" si="1"/>
        <v>15.924026999999999</v>
      </c>
    </row>
    <row r="139" spans="1:11" hidden="1">
      <c r="A139" s="18" t="s">
        <v>663</v>
      </c>
      <c r="B139" s="15" t="s">
        <v>16</v>
      </c>
      <c r="C139" s="17">
        <v>0.25576199999999999</v>
      </c>
      <c r="D139" s="17">
        <v>2.1806999999999999</v>
      </c>
      <c r="E139" s="17">
        <v>0.40203100000000003</v>
      </c>
      <c r="F139" s="17">
        <v>0.51208399999999998</v>
      </c>
      <c r="G139" s="17">
        <v>0.18035300000000001</v>
      </c>
      <c r="H139" s="17">
        <v>1.5183869999999999</v>
      </c>
      <c r="I139" s="17">
        <v>2.1285289999999999</v>
      </c>
      <c r="J139">
        <f t="shared" si="1"/>
        <v>4.741384</v>
      </c>
    </row>
    <row r="140" spans="1:11" hidden="1">
      <c r="A140" s="18" t="s">
        <v>664</v>
      </c>
      <c r="B140" s="15" t="s">
        <v>16</v>
      </c>
      <c r="C140" s="16">
        <v>0.142513</v>
      </c>
      <c r="D140" s="16" t="s">
        <v>409</v>
      </c>
      <c r="E140" s="16">
        <v>0.48025200000000001</v>
      </c>
      <c r="F140" s="16">
        <v>2.5024289999999998</v>
      </c>
      <c r="G140" s="16">
        <v>1.838403</v>
      </c>
      <c r="H140" s="16" t="s">
        <v>409</v>
      </c>
      <c r="I140" s="16" t="s">
        <v>409</v>
      </c>
      <c r="J140">
        <f t="shared" si="1"/>
        <v>4.8210839999999999</v>
      </c>
    </row>
    <row r="141" spans="1:11" hidden="1">
      <c r="A141" s="18" t="s">
        <v>665</v>
      </c>
      <c r="B141" s="15" t="s">
        <v>16</v>
      </c>
      <c r="C141" s="17" t="s">
        <v>409</v>
      </c>
      <c r="D141" s="17" t="s">
        <v>409</v>
      </c>
      <c r="E141" s="17" t="s">
        <v>409</v>
      </c>
      <c r="F141" s="17">
        <v>2.6800000000000001E-2</v>
      </c>
      <c r="G141" s="17" t="s">
        <v>409</v>
      </c>
      <c r="H141" s="17" t="s">
        <v>409</v>
      </c>
      <c r="I141" s="17" t="s">
        <v>409</v>
      </c>
      <c r="J141">
        <f t="shared" ref="J141:J204" si="2">SUM($E141:$I141)</f>
        <v>2.6800000000000001E-2</v>
      </c>
    </row>
    <row r="142" spans="1:11" hidden="1">
      <c r="A142" s="18" t="s">
        <v>666</v>
      </c>
      <c r="B142" s="15" t="s">
        <v>16</v>
      </c>
      <c r="C142" s="16" t="s">
        <v>409</v>
      </c>
      <c r="D142" s="16" t="s">
        <v>409</v>
      </c>
      <c r="E142" s="16">
        <v>0.12998499999999999</v>
      </c>
      <c r="F142" s="16">
        <v>0.21973500000000001</v>
      </c>
      <c r="G142" s="16">
        <v>0.64792700000000003</v>
      </c>
      <c r="H142" s="16">
        <v>0.47130699999999998</v>
      </c>
      <c r="I142" s="16">
        <v>2.6901999999999999E-2</v>
      </c>
      <c r="J142">
        <f t="shared" si="2"/>
        <v>1.4958560000000001</v>
      </c>
    </row>
    <row r="143" spans="1:11" hidden="1">
      <c r="A143" s="18" t="s">
        <v>667</v>
      </c>
      <c r="B143" s="15" t="s">
        <v>16</v>
      </c>
      <c r="C143" s="17" t="s">
        <v>409</v>
      </c>
      <c r="D143" s="17">
        <v>7.6924000000000006E-2</v>
      </c>
      <c r="E143" s="17">
        <v>1.6951670000000001</v>
      </c>
      <c r="F143" s="17">
        <v>0.65920599999999996</v>
      </c>
      <c r="G143" s="17">
        <v>1.9437690000000001</v>
      </c>
      <c r="H143" s="17">
        <v>1.4139109999999999</v>
      </c>
      <c r="I143" s="17">
        <v>0.27831699999999998</v>
      </c>
      <c r="J143">
        <f t="shared" si="2"/>
        <v>5.9903700000000004</v>
      </c>
    </row>
    <row r="144" spans="1:11" hidden="1">
      <c r="A144" s="18" t="s">
        <v>668</v>
      </c>
      <c r="B144" s="15" t="s">
        <v>16</v>
      </c>
      <c r="C144" s="16" t="s">
        <v>409</v>
      </c>
      <c r="D144" s="16" t="s">
        <v>409</v>
      </c>
      <c r="E144" s="16" t="s">
        <v>409</v>
      </c>
      <c r="F144" s="16" t="s">
        <v>409</v>
      </c>
      <c r="G144" s="16" t="s">
        <v>409</v>
      </c>
      <c r="H144" s="16" t="s">
        <v>409</v>
      </c>
      <c r="I144" s="16">
        <v>0.14472099999999999</v>
      </c>
      <c r="J144">
        <f t="shared" si="2"/>
        <v>0.14472099999999999</v>
      </c>
    </row>
    <row r="145" spans="1:11" hidden="1">
      <c r="A145" s="18" t="s">
        <v>669</v>
      </c>
      <c r="B145" s="15" t="s">
        <v>16</v>
      </c>
      <c r="C145" s="17" t="s">
        <v>409</v>
      </c>
      <c r="D145" s="17" t="s">
        <v>409</v>
      </c>
      <c r="E145" s="17" t="s">
        <v>409</v>
      </c>
      <c r="F145" s="17" t="s">
        <v>409</v>
      </c>
      <c r="G145" s="17" t="s">
        <v>409</v>
      </c>
      <c r="H145" s="17">
        <v>2.5891639999999998</v>
      </c>
      <c r="I145" s="17">
        <v>3.8E-3</v>
      </c>
      <c r="J145">
        <f t="shared" si="2"/>
        <v>2.5929639999999998</v>
      </c>
    </row>
    <row r="146" spans="1:11" hidden="1">
      <c r="A146" s="18" t="s">
        <v>670</v>
      </c>
      <c r="B146" s="15" t="s">
        <v>16</v>
      </c>
      <c r="C146" s="16">
        <v>1.759161</v>
      </c>
      <c r="D146" s="16">
        <v>0.50600000000000001</v>
      </c>
      <c r="E146" s="16">
        <v>0.16592299999999999</v>
      </c>
      <c r="F146" s="16">
        <v>4.3521999999999998E-2</v>
      </c>
      <c r="G146" s="16" t="s">
        <v>409</v>
      </c>
      <c r="H146" s="16" t="s">
        <v>409</v>
      </c>
      <c r="I146" s="16" t="s">
        <v>409</v>
      </c>
      <c r="J146">
        <f t="shared" si="2"/>
        <v>0.20944499999999999</v>
      </c>
    </row>
    <row r="147" spans="1:11" hidden="1">
      <c r="A147" s="18" t="s">
        <v>671</v>
      </c>
      <c r="B147" s="15" t="s">
        <v>16</v>
      </c>
      <c r="C147" s="17" t="s">
        <v>409</v>
      </c>
      <c r="D147" s="17" t="s">
        <v>409</v>
      </c>
      <c r="E147" s="17" t="s">
        <v>409</v>
      </c>
      <c r="F147" s="17" t="s">
        <v>409</v>
      </c>
      <c r="G147" s="17" t="s">
        <v>409</v>
      </c>
      <c r="H147" s="17" t="s">
        <v>409</v>
      </c>
      <c r="I147" s="17" t="s">
        <v>409</v>
      </c>
      <c r="J147">
        <f t="shared" si="2"/>
        <v>0</v>
      </c>
    </row>
    <row r="148" spans="1:11" hidden="1">
      <c r="A148" s="18" t="s">
        <v>672</v>
      </c>
      <c r="B148" s="15" t="s">
        <v>16</v>
      </c>
      <c r="C148" s="16">
        <v>0.39095999999999997</v>
      </c>
      <c r="D148" s="16">
        <v>9.7900000000000001E-2</v>
      </c>
      <c r="E148" s="16">
        <v>0.86079399999999995</v>
      </c>
      <c r="F148" s="16">
        <v>1.1092679999999999</v>
      </c>
      <c r="G148" s="16">
        <v>1.716154</v>
      </c>
      <c r="H148" s="16">
        <v>1.0831759999999999</v>
      </c>
      <c r="I148" s="16">
        <v>0.33021600000000001</v>
      </c>
      <c r="J148">
        <f t="shared" si="2"/>
        <v>5.0996079999999999</v>
      </c>
    </row>
    <row r="149" spans="1:11" hidden="1">
      <c r="A149" s="18" t="s">
        <v>673</v>
      </c>
      <c r="B149" s="15" t="s">
        <v>16</v>
      </c>
      <c r="C149" s="17">
        <v>4.0260999999999998E-2</v>
      </c>
      <c r="D149" s="17">
        <v>0.19278899999999999</v>
      </c>
      <c r="E149" s="17">
        <v>0.49342999999999998</v>
      </c>
      <c r="F149" s="17">
        <v>1.132852</v>
      </c>
      <c r="G149" s="17">
        <v>0.47210999999999997</v>
      </c>
      <c r="H149" s="17">
        <v>0.43923400000000001</v>
      </c>
      <c r="I149" s="17">
        <v>0.51943300000000003</v>
      </c>
      <c r="J149">
        <f t="shared" si="2"/>
        <v>3.0570589999999997</v>
      </c>
    </row>
    <row r="150" spans="1:11" hidden="1">
      <c r="A150" s="18" t="s">
        <v>674</v>
      </c>
      <c r="B150" s="15" t="s">
        <v>16</v>
      </c>
      <c r="C150" s="16" t="s">
        <v>409</v>
      </c>
      <c r="D150" s="16" t="s">
        <v>409</v>
      </c>
      <c r="E150" s="16" t="s">
        <v>409</v>
      </c>
      <c r="F150" s="16" t="s">
        <v>409</v>
      </c>
      <c r="G150" s="16">
        <v>0.114102</v>
      </c>
      <c r="H150" s="16" t="s">
        <v>409</v>
      </c>
      <c r="I150" s="16" t="s">
        <v>409</v>
      </c>
      <c r="J150">
        <f t="shared" si="2"/>
        <v>0.114102</v>
      </c>
    </row>
    <row r="151" spans="1:11" hidden="1">
      <c r="A151" s="18" t="s">
        <v>675</v>
      </c>
      <c r="B151" s="15" t="s">
        <v>16</v>
      </c>
      <c r="C151" s="17" t="s">
        <v>409</v>
      </c>
      <c r="D151" s="17" t="s">
        <v>409</v>
      </c>
      <c r="E151" s="17">
        <v>0.56951700000000005</v>
      </c>
      <c r="F151" s="17">
        <v>1.018956</v>
      </c>
      <c r="G151" s="17">
        <v>1.773847</v>
      </c>
      <c r="H151" s="17">
        <v>1.260751</v>
      </c>
      <c r="I151" s="17">
        <v>0.33021600000000001</v>
      </c>
      <c r="J151">
        <f t="shared" si="2"/>
        <v>4.9532869999999996</v>
      </c>
    </row>
    <row r="152" spans="1:11" hidden="1">
      <c r="A152" s="18" t="s">
        <v>676</v>
      </c>
      <c r="B152" s="15" t="s">
        <v>16</v>
      </c>
      <c r="C152" s="16" t="s">
        <v>409</v>
      </c>
      <c r="D152" s="16" t="s">
        <v>409</v>
      </c>
      <c r="E152" s="16" t="s">
        <v>409</v>
      </c>
      <c r="F152" s="16" t="s">
        <v>409</v>
      </c>
      <c r="G152" s="16" t="s">
        <v>409</v>
      </c>
      <c r="H152" s="16" t="s">
        <v>409</v>
      </c>
      <c r="I152" s="16">
        <v>0.14472099999999999</v>
      </c>
      <c r="J152">
        <f t="shared" si="2"/>
        <v>0.14472099999999999</v>
      </c>
    </row>
    <row r="153" spans="1:11" hidden="1">
      <c r="A153" s="18" t="s">
        <v>677</v>
      </c>
      <c r="B153" s="15" t="s">
        <v>16</v>
      </c>
      <c r="C153" s="17">
        <v>2.555275</v>
      </c>
      <c r="D153" s="17">
        <v>2.3381970000000001</v>
      </c>
      <c r="E153" s="17">
        <v>0.77754699999999999</v>
      </c>
      <c r="F153" s="17">
        <v>0.69211699999999998</v>
      </c>
      <c r="G153" s="17">
        <v>4.0404179999999998</v>
      </c>
      <c r="H153" s="17">
        <v>0.87176699999999996</v>
      </c>
      <c r="I153" s="17">
        <v>1.6599600000000001</v>
      </c>
      <c r="J153">
        <f t="shared" si="2"/>
        <v>8.0418090000000007</v>
      </c>
    </row>
    <row r="154" spans="1:11" hidden="1">
      <c r="A154" s="18" t="s">
        <v>678</v>
      </c>
      <c r="B154" s="15" t="s">
        <v>16</v>
      </c>
      <c r="C154" s="16" t="s">
        <v>409</v>
      </c>
      <c r="D154" s="16" t="s">
        <v>409</v>
      </c>
      <c r="E154" s="16">
        <v>0.234511</v>
      </c>
      <c r="F154" s="16">
        <v>0.69353500000000001</v>
      </c>
      <c r="G154" s="16">
        <v>0.69408099999999995</v>
      </c>
      <c r="H154" s="16">
        <v>0.47130699999999998</v>
      </c>
      <c r="I154" s="16">
        <v>0.28945100000000001</v>
      </c>
      <c r="J154">
        <f t="shared" si="2"/>
        <v>2.3828849999999999</v>
      </c>
    </row>
    <row r="155" spans="1:11" hidden="1">
      <c r="A155" s="18" t="s">
        <v>679</v>
      </c>
      <c r="B155" s="15" t="s">
        <v>16</v>
      </c>
      <c r="C155" s="17">
        <v>3.8994000000000001E-2</v>
      </c>
      <c r="D155" s="17" t="s">
        <v>409</v>
      </c>
      <c r="E155" s="17">
        <v>0.10434400000000001</v>
      </c>
      <c r="F155" s="17">
        <v>0.347744</v>
      </c>
      <c r="G155" s="17" t="s">
        <v>409</v>
      </c>
      <c r="H155" s="17">
        <v>0.14095299999999999</v>
      </c>
      <c r="I155" s="17" t="s">
        <v>409</v>
      </c>
      <c r="J155">
        <f t="shared" si="2"/>
        <v>0.59304099999999993</v>
      </c>
    </row>
    <row r="156" spans="1:11">
      <c r="A156" s="83" t="s">
        <v>680</v>
      </c>
      <c r="B156" s="84" t="s">
        <v>16</v>
      </c>
      <c r="C156" s="85">
        <v>1.6854450000000001</v>
      </c>
      <c r="D156" s="85">
        <v>1.2736510000000001</v>
      </c>
      <c r="E156" s="85">
        <v>1.1146780000000001</v>
      </c>
      <c r="F156" s="85">
        <v>0.604433</v>
      </c>
      <c r="G156" s="85">
        <v>0.50965899999999997</v>
      </c>
      <c r="H156" s="85">
        <v>0.25795800000000002</v>
      </c>
      <c r="I156" s="85" t="s">
        <v>409</v>
      </c>
      <c r="J156" s="42">
        <f t="shared" si="2"/>
        <v>2.4867279999999998</v>
      </c>
      <c r="K156" s="42"/>
    </row>
    <row r="157" spans="1:11" hidden="1">
      <c r="A157" s="18" t="s">
        <v>681</v>
      </c>
      <c r="B157" s="15" t="s">
        <v>16</v>
      </c>
      <c r="C157" s="17">
        <v>0.585121</v>
      </c>
      <c r="D157" s="17">
        <v>0.275866</v>
      </c>
      <c r="E157" s="17">
        <v>0.60040499999999997</v>
      </c>
      <c r="F157" s="17">
        <v>0.282439</v>
      </c>
      <c r="G157" s="17">
        <v>0.52898999999999996</v>
      </c>
      <c r="H157" s="17">
        <v>0.25795800000000002</v>
      </c>
      <c r="I157" s="17" t="s">
        <v>409</v>
      </c>
      <c r="J157">
        <f t="shared" si="2"/>
        <v>1.6697919999999997</v>
      </c>
    </row>
    <row r="158" spans="1:11" hidden="1">
      <c r="A158" s="18" t="s">
        <v>682</v>
      </c>
      <c r="B158" s="15" t="s">
        <v>16</v>
      </c>
      <c r="C158" s="16">
        <v>1.1003240000000001</v>
      </c>
      <c r="D158" s="16">
        <v>0.99778500000000003</v>
      </c>
      <c r="E158" s="16">
        <v>0.51427299999999998</v>
      </c>
      <c r="F158" s="16">
        <v>0.321994</v>
      </c>
      <c r="G158" s="16">
        <v>-1.9331000000000001E-2</v>
      </c>
      <c r="H158" s="16" t="s">
        <v>409</v>
      </c>
      <c r="I158" s="16" t="s">
        <v>409</v>
      </c>
      <c r="J158">
        <f t="shared" si="2"/>
        <v>0.816936</v>
      </c>
    </row>
    <row r="159" spans="1:11" hidden="1">
      <c r="A159" s="18" t="s">
        <v>683</v>
      </c>
      <c r="B159" s="15" t="s">
        <v>16</v>
      </c>
      <c r="C159" s="17" t="s">
        <v>409</v>
      </c>
      <c r="D159" s="17" t="s">
        <v>409</v>
      </c>
      <c r="E159" s="17" t="s">
        <v>409</v>
      </c>
      <c r="F159" s="17" t="s">
        <v>409</v>
      </c>
      <c r="G159" s="17" t="s">
        <v>409</v>
      </c>
      <c r="H159" s="17" t="s">
        <v>409</v>
      </c>
      <c r="I159" s="17" t="s">
        <v>409</v>
      </c>
      <c r="J159">
        <f t="shared" si="2"/>
        <v>0</v>
      </c>
    </row>
    <row r="160" spans="1:11" hidden="1">
      <c r="A160" s="18" t="s">
        <v>684</v>
      </c>
      <c r="B160" s="15" t="s">
        <v>16</v>
      </c>
      <c r="C160" s="16" t="s">
        <v>409</v>
      </c>
      <c r="D160" s="16" t="s">
        <v>409</v>
      </c>
      <c r="E160" s="16" t="s">
        <v>409</v>
      </c>
      <c r="F160" s="16" t="s">
        <v>409</v>
      </c>
      <c r="G160" s="16" t="s">
        <v>409</v>
      </c>
      <c r="H160" s="16" t="s">
        <v>409</v>
      </c>
      <c r="I160" s="16" t="s">
        <v>409</v>
      </c>
      <c r="J160">
        <f t="shared" si="2"/>
        <v>0</v>
      </c>
    </row>
    <row r="161" spans="1:11" hidden="1">
      <c r="A161" s="18" t="s">
        <v>685</v>
      </c>
      <c r="B161" s="15" t="s">
        <v>16</v>
      </c>
      <c r="C161" s="17" t="s">
        <v>409</v>
      </c>
      <c r="D161" s="17" t="s">
        <v>409</v>
      </c>
      <c r="E161" s="17" t="s">
        <v>409</v>
      </c>
      <c r="F161" s="17" t="s">
        <v>409</v>
      </c>
      <c r="G161" s="17" t="s">
        <v>409</v>
      </c>
      <c r="H161" s="17" t="s">
        <v>409</v>
      </c>
      <c r="I161" s="17" t="s">
        <v>409</v>
      </c>
      <c r="J161">
        <f t="shared" si="2"/>
        <v>0</v>
      </c>
    </row>
    <row r="162" spans="1:11" hidden="1">
      <c r="A162" s="18" t="s">
        <v>686</v>
      </c>
      <c r="B162" s="15" t="s">
        <v>16</v>
      </c>
      <c r="C162" s="16" t="s">
        <v>409</v>
      </c>
      <c r="D162" s="16" t="s">
        <v>409</v>
      </c>
      <c r="E162" s="16" t="s">
        <v>409</v>
      </c>
      <c r="F162" s="16" t="s">
        <v>409</v>
      </c>
      <c r="G162" s="16" t="s">
        <v>409</v>
      </c>
      <c r="H162" s="16" t="s">
        <v>409</v>
      </c>
      <c r="I162" s="16" t="s">
        <v>409</v>
      </c>
      <c r="J162">
        <f t="shared" si="2"/>
        <v>0</v>
      </c>
    </row>
    <row r="163" spans="1:11">
      <c r="A163" s="83" t="s">
        <v>687</v>
      </c>
      <c r="B163" s="84" t="s">
        <v>16</v>
      </c>
      <c r="C163" s="85">
        <v>7.5357999999999994E-2</v>
      </c>
      <c r="D163" s="85" t="s">
        <v>409</v>
      </c>
      <c r="E163" s="85" t="s">
        <v>409</v>
      </c>
      <c r="F163" s="85" t="s">
        <v>409</v>
      </c>
      <c r="G163" s="85" t="s">
        <v>409</v>
      </c>
      <c r="H163" s="85" t="s">
        <v>409</v>
      </c>
      <c r="I163" s="85" t="s">
        <v>409</v>
      </c>
      <c r="J163" s="42">
        <f t="shared" si="2"/>
        <v>0</v>
      </c>
      <c r="K163" s="42"/>
    </row>
    <row r="164" spans="1:11" hidden="1">
      <c r="A164" s="18" t="s">
        <v>688</v>
      </c>
      <c r="B164" s="15" t="s">
        <v>16</v>
      </c>
      <c r="C164" s="16">
        <v>7.5357999999999994E-2</v>
      </c>
      <c r="D164" s="16" t="s">
        <v>409</v>
      </c>
      <c r="E164" s="16" t="s">
        <v>409</v>
      </c>
      <c r="F164" s="16" t="s">
        <v>409</v>
      </c>
      <c r="G164" s="16" t="s">
        <v>409</v>
      </c>
      <c r="H164" s="16" t="s">
        <v>409</v>
      </c>
      <c r="I164" s="16" t="s">
        <v>409</v>
      </c>
      <c r="J164">
        <f t="shared" si="2"/>
        <v>0</v>
      </c>
    </row>
    <row r="165" spans="1:11" hidden="1">
      <c r="A165" s="18" t="s">
        <v>689</v>
      </c>
      <c r="B165" s="15" t="s">
        <v>16</v>
      </c>
      <c r="C165" s="17" t="s">
        <v>409</v>
      </c>
      <c r="D165" s="17" t="s">
        <v>409</v>
      </c>
      <c r="E165" s="17" t="s">
        <v>409</v>
      </c>
      <c r="F165" s="17" t="s">
        <v>409</v>
      </c>
      <c r="G165" s="17" t="s">
        <v>409</v>
      </c>
      <c r="H165" s="17" t="s">
        <v>409</v>
      </c>
      <c r="I165" s="17" t="s">
        <v>409</v>
      </c>
      <c r="J165">
        <f t="shared" si="2"/>
        <v>0</v>
      </c>
    </row>
    <row r="166" spans="1:11" hidden="1">
      <c r="A166" s="18" t="s">
        <v>690</v>
      </c>
      <c r="B166" s="15" t="s">
        <v>16</v>
      </c>
      <c r="C166" s="16" t="s">
        <v>409</v>
      </c>
      <c r="D166" s="16" t="s">
        <v>409</v>
      </c>
      <c r="E166" s="16" t="s">
        <v>409</v>
      </c>
      <c r="F166" s="16" t="s">
        <v>409</v>
      </c>
      <c r="G166" s="16" t="s">
        <v>409</v>
      </c>
      <c r="H166" s="16" t="s">
        <v>409</v>
      </c>
      <c r="I166" s="16" t="s">
        <v>409</v>
      </c>
      <c r="J166">
        <f t="shared" si="2"/>
        <v>0</v>
      </c>
    </row>
    <row r="167" spans="1:11" hidden="1">
      <c r="A167" s="18" t="s">
        <v>691</v>
      </c>
      <c r="B167" s="15" t="s">
        <v>16</v>
      </c>
      <c r="C167" s="17" t="s">
        <v>409</v>
      </c>
      <c r="D167" s="17" t="s">
        <v>409</v>
      </c>
      <c r="E167" s="17" t="s">
        <v>409</v>
      </c>
      <c r="F167" s="17" t="s">
        <v>409</v>
      </c>
      <c r="G167" s="17" t="s">
        <v>409</v>
      </c>
      <c r="H167" s="17" t="s">
        <v>409</v>
      </c>
      <c r="I167" s="17" t="s">
        <v>409</v>
      </c>
      <c r="J167">
        <f t="shared" si="2"/>
        <v>0</v>
      </c>
    </row>
    <row r="168" spans="1:11" hidden="1">
      <c r="A168" s="18" t="s">
        <v>692</v>
      </c>
      <c r="B168" s="15" t="s">
        <v>16</v>
      </c>
      <c r="C168" s="16" t="s">
        <v>409</v>
      </c>
      <c r="D168" s="16" t="s">
        <v>409</v>
      </c>
      <c r="E168" s="16" t="s">
        <v>409</v>
      </c>
      <c r="F168" s="16" t="s">
        <v>409</v>
      </c>
      <c r="G168" s="16" t="s">
        <v>409</v>
      </c>
      <c r="H168" s="16" t="s">
        <v>409</v>
      </c>
      <c r="I168" s="16" t="s">
        <v>409</v>
      </c>
      <c r="J168">
        <f t="shared" si="2"/>
        <v>0</v>
      </c>
    </row>
    <row r="169" spans="1:11" hidden="1">
      <c r="A169" s="18" t="s">
        <v>693</v>
      </c>
      <c r="B169" s="15" t="s">
        <v>16</v>
      </c>
      <c r="C169" s="17">
        <v>11.126393999999999</v>
      </c>
      <c r="D169" s="17">
        <v>3.055599</v>
      </c>
      <c r="E169" s="17">
        <v>1.930402</v>
      </c>
      <c r="F169" s="17">
        <v>1.4353659999999999</v>
      </c>
      <c r="G169" s="17">
        <v>0.89441099999999996</v>
      </c>
      <c r="H169" s="17">
        <v>2.7817949999999998</v>
      </c>
      <c r="I169" s="17">
        <v>3.9819360000000001</v>
      </c>
      <c r="J169">
        <f t="shared" si="2"/>
        <v>11.023910000000001</v>
      </c>
    </row>
    <row r="170" spans="1:11">
      <c r="A170" s="83" t="s">
        <v>694</v>
      </c>
      <c r="B170" s="84" t="s">
        <v>16</v>
      </c>
      <c r="C170" s="85">
        <v>11.126393999999999</v>
      </c>
      <c r="D170" s="85">
        <v>2.5348109999999999</v>
      </c>
      <c r="E170" s="85">
        <v>1.860104</v>
      </c>
      <c r="F170" s="85">
        <v>1.4218550000000001</v>
      </c>
      <c r="G170" s="85">
        <v>0.64469900000000002</v>
      </c>
      <c r="H170" s="85">
        <v>2.524057</v>
      </c>
      <c r="I170" s="85">
        <v>3.5951040000000001</v>
      </c>
      <c r="J170" s="42">
        <f t="shared" si="2"/>
        <v>10.045819000000002</v>
      </c>
      <c r="K170" s="42"/>
    </row>
    <row r="171" spans="1:11" hidden="1">
      <c r="A171" s="18" t="s">
        <v>695</v>
      </c>
      <c r="B171" s="15" t="s">
        <v>16</v>
      </c>
      <c r="C171" s="17">
        <v>0.115886</v>
      </c>
      <c r="D171" s="17" t="s">
        <v>409</v>
      </c>
      <c r="E171" s="17">
        <v>1.8970999999999998E-2</v>
      </c>
      <c r="F171" s="17">
        <v>3.0627000000000001E-2</v>
      </c>
      <c r="G171" s="17">
        <v>6.2599999999999999E-3</v>
      </c>
      <c r="H171" s="17" t="s">
        <v>409</v>
      </c>
      <c r="I171" s="17" t="s">
        <v>409</v>
      </c>
      <c r="J171">
        <f t="shared" si="2"/>
        <v>5.5858000000000005E-2</v>
      </c>
    </row>
    <row r="172" spans="1:11" hidden="1">
      <c r="A172" s="18" t="s">
        <v>696</v>
      </c>
      <c r="B172" s="15" t="s">
        <v>16</v>
      </c>
      <c r="C172" s="16">
        <v>8.7777999999999995E-2</v>
      </c>
      <c r="D172" s="16">
        <v>0.12706000000000001</v>
      </c>
      <c r="E172" s="16">
        <v>7.5226000000000001E-2</v>
      </c>
      <c r="F172" s="16">
        <v>9.3951999999999994E-2</v>
      </c>
      <c r="G172" s="16">
        <v>0.109138</v>
      </c>
      <c r="H172" s="16">
        <v>4.1924000000000003E-2</v>
      </c>
      <c r="I172" s="16" t="s">
        <v>409</v>
      </c>
      <c r="J172">
        <f t="shared" si="2"/>
        <v>0.32024000000000002</v>
      </c>
    </row>
    <row r="173" spans="1:11" ht="21" hidden="1">
      <c r="A173" s="18" t="s">
        <v>697</v>
      </c>
      <c r="B173" s="15" t="s">
        <v>16</v>
      </c>
      <c r="C173" s="17">
        <v>10.148823999999999</v>
      </c>
      <c r="D173" s="17">
        <v>2.3413469999999998</v>
      </c>
      <c r="E173" s="17">
        <v>1.7338769999999999</v>
      </c>
      <c r="F173" s="17">
        <v>1.142685</v>
      </c>
      <c r="G173" s="17">
        <v>0.359676</v>
      </c>
      <c r="H173" s="17">
        <v>1.584117</v>
      </c>
      <c r="I173" s="17">
        <v>2.9651589999999999</v>
      </c>
      <c r="J173">
        <f t="shared" si="2"/>
        <v>7.7855139999999992</v>
      </c>
    </row>
    <row r="174" spans="1:11" hidden="1">
      <c r="A174" s="18" t="s">
        <v>698</v>
      </c>
      <c r="B174" s="15" t="s">
        <v>16</v>
      </c>
      <c r="C174" s="16" t="s">
        <v>409</v>
      </c>
      <c r="D174" s="16" t="s">
        <v>409</v>
      </c>
      <c r="E174" s="16" t="s">
        <v>409</v>
      </c>
      <c r="F174" s="16" t="s">
        <v>409</v>
      </c>
      <c r="G174" s="16" t="s">
        <v>409</v>
      </c>
      <c r="H174" s="16" t="s">
        <v>409</v>
      </c>
      <c r="I174" s="16" t="s">
        <v>409</v>
      </c>
      <c r="J174">
        <f t="shared" si="2"/>
        <v>0</v>
      </c>
    </row>
    <row r="175" spans="1:11" hidden="1">
      <c r="A175" s="18" t="s">
        <v>699</v>
      </c>
      <c r="B175" s="15" t="s">
        <v>16</v>
      </c>
      <c r="C175" s="17">
        <v>0.76605000000000001</v>
      </c>
      <c r="D175" s="17" t="s">
        <v>409</v>
      </c>
      <c r="E175" s="17" t="s">
        <v>409</v>
      </c>
      <c r="F175" s="17" t="s">
        <v>409</v>
      </c>
      <c r="G175" s="17">
        <v>6.1929999999999999E-2</v>
      </c>
      <c r="H175" s="17">
        <v>5.4088999999999998E-2</v>
      </c>
      <c r="I175" s="17" t="s">
        <v>409</v>
      </c>
      <c r="J175">
        <f t="shared" si="2"/>
        <v>0.116019</v>
      </c>
    </row>
    <row r="176" spans="1:11" hidden="1">
      <c r="A176" s="18" t="s">
        <v>700</v>
      </c>
      <c r="B176" s="15" t="s">
        <v>16</v>
      </c>
      <c r="C176" s="16" t="s">
        <v>409</v>
      </c>
      <c r="D176" s="16" t="s">
        <v>409</v>
      </c>
      <c r="E176" s="16" t="s">
        <v>409</v>
      </c>
      <c r="F176" s="16" t="s">
        <v>409</v>
      </c>
      <c r="G176" s="16" t="s">
        <v>409</v>
      </c>
      <c r="H176" s="16" t="s">
        <v>409</v>
      </c>
      <c r="I176" s="16" t="s">
        <v>409</v>
      </c>
      <c r="J176">
        <f t="shared" si="2"/>
        <v>0</v>
      </c>
    </row>
    <row r="177" spans="1:11" hidden="1">
      <c r="A177" s="18" t="s">
        <v>701</v>
      </c>
      <c r="B177" s="15" t="s">
        <v>16</v>
      </c>
      <c r="C177" s="17">
        <v>5.0660000000000002E-3</v>
      </c>
      <c r="D177" s="17" t="s">
        <v>409</v>
      </c>
      <c r="E177" s="17" t="s">
        <v>409</v>
      </c>
      <c r="F177" s="17" t="s">
        <v>409</v>
      </c>
      <c r="G177" s="17" t="s">
        <v>409</v>
      </c>
      <c r="H177" s="17" t="s">
        <v>409</v>
      </c>
      <c r="I177" s="17" t="s">
        <v>409</v>
      </c>
      <c r="J177">
        <f t="shared" si="2"/>
        <v>0</v>
      </c>
    </row>
    <row r="178" spans="1:11" hidden="1">
      <c r="A178" s="18" t="s">
        <v>702</v>
      </c>
      <c r="B178" s="15" t="s">
        <v>16</v>
      </c>
      <c r="C178" s="16" t="s">
        <v>409</v>
      </c>
      <c r="D178" s="16" t="s">
        <v>409</v>
      </c>
      <c r="E178" s="16" t="s">
        <v>409</v>
      </c>
      <c r="F178" s="16" t="s">
        <v>409</v>
      </c>
      <c r="G178" s="16" t="s">
        <v>409</v>
      </c>
      <c r="H178" s="16" t="s">
        <v>409</v>
      </c>
      <c r="I178" s="16" t="s">
        <v>409</v>
      </c>
      <c r="J178">
        <f t="shared" si="2"/>
        <v>0</v>
      </c>
    </row>
    <row r="179" spans="1:11" hidden="1">
      <c r="A179" s="18" t="s">
        <v>703</v>
      </c>
      <c r="B179" s="15" t="s">
        <v>16</v>
      </c>
      <c r="C179" s="17" t="s">
        <v>409</v>
      </c>
      <c r="D179" s="17" t="s">
        <v>409</v>
      </c>
      <c r="E179" s="17" t="s">
        <v>409</v>
      </c>
      <c r="F179" s="17" t="s">
        <v>409</v>
      </c>
      <c r="G179" s="17" t="s">
        <v>409</v>
      </c>
      <c r="H179" s="17" t="s">
        <v>409</v>
      </c>
      <c r="I179" s="17" t="s">
        <v>409</v>
      </c>
      <c r="J179">
        <f t="shared" si="2"/>
        <v>0</v>
      </c>
    </row>
    <row r="180" spans="1:11" hidden="1">
      <c r="A180" s="18" t="s">
        <v>704</v>
      </c>
      <c r="B180" s="15" t="s">
        <v>16</v>
      </c>
      <c r="C180" s="16" t="s">
        <v>409</v>
      </c>
      <c r="D180" s="16" t="s">
        <v>409</v>
      </c>
      <c r="E180" s="16" t="s">
        <v>409</v>
      </c>
      <c r="F180" s="16" t="s">
        <v>409</v>
      </c>
      <c r="G180" s="16" t="s">
        <v>409</v>
      </c>
      <c r="H180" s="16" t="s">
        <v>409</v>
      </c>
      <c r="I180" s="16" t="s">
        <v>409</v>
      </c>
      <c r="J180">
        <f t="shared" si="2"/>
        <v>0</v>
      </c>
    </row>
    <row r="181" spans="1:11" hidden="1">
      <c r="A181" s="18" t="s">
        <v>705</v>
      </c>
      <c r="B181" s="15" t="s">
        <v>16</v>
      </c>
      <c r="C181" s="17" t="s">
        <v>409</v>
      </c>
      <c r="D181" s="17" t="s">
        <v>409</v>
      </c>
      <c r="E181" s="17" t="s">
        <v>409</v>
      </c>
      <c r="F181" s="17" t="s">
        <v>409</v>
      </c>
      <c r="G181" s="17" t="s">
        <v>409</v>
      </c>
      <c r="H181" s="17" t="s">
        <v>409</v>
      </c>
      <c r="I181" s="17" t="s">
        <v>409</v>
      </c>
      <c r="J181">
        <f t="shared" si="2"/>
        <v>0</v>
      </c>
    </row>
    <row r="182" spans="1:11" hidden="1">
      <c r="A182" s="18" t="s">
        <v>706</v>
      </c>
      <c r="B182" s="15" t="s">
        <v>16</v>
      </c>
      <c r="C182" s="16" t="s">
        <v>409</v>
      </c>
      <c r="D182" s="16" t="s">
        <v>409</v>
      </c>
      <c r="E182" s="16" t="s">
        <v>409</v>
      </c>
      <c r="F182" s="16" t="s">
        <v>409</v>
      </c>
      <c r="G182" s="16" t="s">
        <v>409</v>
      </c>
      <c r="H182" s="16" t="s">
        <v>409</v>
      </c>
      <c r="I182" s="16" t="s">
        <v>409</v>
      </c>
      <c r="J182">
        <f t="shared" si="2"/>
        <v>0</v>
      </c>
    </row>
    <row r="183" spans="1:11" hidden="1">
      <c r="A183" s="18" t="s">
        <v>707</v>
      </c>
      <c r="B183" s="15" t="s">
        <v>16</v>
      </c>
      <c r="C183" s="17" t="s">
        <v>409</v>
      </c>
      <c r="D183" s="17" t="s">
        <v>409</v>
      </c>
      <c r="E183" s="17" t="s">
        <v>409</v>
      </c>
      <c r="F183" s="17" t="s">
        <v>409</v>
      </c>
      <c r="G183" s="17" t="s">
        <v>409</v>
      </c>
      <c r="H183" s="17" t="s">
        <v>409</v>
      </c>
      <c r="I183" s="17">
        <v>5.8945999999999998E-2</v>
      </c>
      <c r="J183">
        <f t="shared" si="2"/>
        <v>5.8945999999999998E-2</v>
      </c>
    </row>
    <row r="184" spans="1:11" hidden="1">
      <c r="A184" s="18" t="s">
        <v>708</v>
      </c>
      <c r="B184" s="15" t="s">
        <v>16</v>
      </c>
      <c r="C184" s="16" t="s">
        <v>409</v>
      </c>
      <c r="D184" s="16" t="s">
        <v>409</v>
      </c>
      <c r="E184" s="16" t="s">
        <v>409</v>
      </c>
      <c r="F184" s="16" t="s">
        <v>409</v>
      </c>
      <c r="G184" s="16" t="s">
        <v>409</v>
      </c>
      <c r="H184" s="16" t="s">
        <v>409</v>
      </c>
      <c r="I184" s="16" t="s">
        <v>409</v>
      </c>
      <c r="J184">
        <f t="shared" si="2"/>
        <v>0</v>
      </c>
    </row>
    <row r="185" spans="1:11" hidden="1">
      <c r="A185" s="18" t="s">
        <v>709</v>
      </c>
      <c r="B185" s="15" t="s">
        <v>16</v>
      </c>
      <c r="C185" s="17">
        <v>2.7899999999999999E-3</v>
      </c>
      <c r="D185" s="17" t="s">
        <v>409</v>
      </c>
      <c r="E185" s="17" t="s">
        <v>409</v>
      </c>
      <c r="F185" s="17">
        <v>0.147059</v>
      </c>
      <c r="G185" s="17" t="s">
        <v>409</v>
      </c>
      <c r="H185" s="17">
        <v>0.49871500000000002</v>
      </c>
      <c r="I185" s="17">
        <v>0.14787500000000001</v>
      </c>
      <c r="J185">
        <f t="shared" si="2"/>
        <v>0.79364900000000005</v>
      </c>
    </row>
    <row r="186" spans="1:11" hidden="1">
      <c r="A186" s="18" t="s">
        <v>710</v>
      </c>
      <c r="B186" s="15" t="s">
        <v>16</v>
      </c>
      <c r="C186" s="16" t="s">
        <v>409</v>
      </c>
      <c r="D186" s="16">
        <v>2.4743000000000001E-2</v>
      </c>
      <c r="E186" s="16" t="s">
        <v>409</v>
      </c>
      <c r="F186" s="16">
        <v>7.5319999999999996E-3</v>
      </c>
      <c r="G186" s="16" t="s">
        <v>409</v>
      </c>
      <c r="H186" s="16">
        <v>5.1414000000000001E-2</v>
      </c>
      <c r="I186" s="16">
        <v>0.108821</v>
      </c>
      <c r="J186">
        <f t="shared" si="2"/>
        <v>0.167767</v>
      </c>
    </row>
    <row r="187" spans="1:11" hidden="1">
      <c r="A187" s="18" t="s">
        <v>711</v>
      </c>
      <c r="B187" s="15" t="s">
        <v>16</v>
      </c>
      <c r="C187" s="17" t="s">
        <v>409</v>
      </c>
      <c r="D187" s="17">
        <v>4.1660999999999997E-2</v>
      </c>
      <c r="E187" s="17">
        <v>3.2030000000000003E-2</v>
      </c>
      <c r="F187" s="17" t="s">
        <v>409</v>
      </c>
      <c r="G187" s="17">
        <v>0.107695</v>
      </c>
      <c r="H187" s="17">
        <v>0.293798</v>
      </c>
      <c r="I187" s="17">
        <v>0.314303</v>
      </c>
      <c r="J187">
        <f t="shared" si="2"/>
        <v>0.74782599999999999</v>
      </c>
    </row>
    <row r="188" spans="1:11">
      <c r="A188" s="83" t="s">
        <v>712</v>
      </c>
      <c r="B188" s="84" t="s">
        <v>16</v>
      </c>
      <c r="C188" s="85" t="s">
        <v>409</v>
      </c>
      <c r="D188" s="85">
        <v>0.40581200000000001</v>
      </c>
      <c r="E188" s="85">
        <v>1.7963E-2</v>
      </c>
      <c r="F188" s="85">
        <v>6.8230000000000001E-3</v>
      </c>
      <c r="G188" s="85">
        <v>0.24971199999999999</v>
      </c>
      <c r="H188" s="85">
        <v>0.25773800000000002</v>
      </c>
      <c r="I188" s="85">
        <v>0.38683200000000001</v>
      </c>
      <c r="J188" s="42">
        <f t="shared" si="2"/>
        <v>0.919068</v>
      </c>
      <c r="K188" s="42"/>
    </row>
    <row r="189" spans="1:11" hidden="1">
      <c r="A189" s="18" t="s">
        <v>713</v>
      </c>
      <c r="B189" s="15" t="s">
        <v>16</v>
      </c>
      <c r="C189" s="17" t="s">
        <v>409</v>
      </c>
      <c r="D189" s="17" t="s">
        <v>409</v>
      </c>
      <c r="E189" s="17">
        <v>5.3699999999999998E-3</v>
      </c>
      <c r="F189" s="17">
        <v>6.8230000000000001E-3</v>
      </c>
      <c r="G189" s="17">
        <v>0.21501899999999999</v>
      </c>
      <c r="H189" s="17">
        <v>0.25773800000000002</v>
      </c>
      <c r="I189" s="17">
        <v>0.38683200000000001</v>
      </c>
      <c r="J189">
        <f t="shared" si="2"/>
        <v>0.87178200000000006</v>
      </c>
    </row>
    <row r="190" spans="1:11" hidden="1">
      <c r="A190" s="18" t="s">
        <v>714</v>
      </c>
      <c r="B190" s="15" t="s">
        <v>16</v>
      </c>
      <c r="C190" s="16" t="s">
        <v>409</v>
      </c>
      <c r="D190" s="16" t="s">
        <v>409</v>
      </c>
      <c r="E190" s="16" t="s">
        <v>409</v>
      </c>
      <c r="F190" s="16" t="s">
        <v>409</v>
      </c>
      <c r="G190" s="16" t="s">
        <v>409</v>
      </c>
      <c r="H190" s="16" t="s">
        <v>409</v>
      </c>
      <c r="I190" s="16" t="s">
        <v>409</v>
      </c>
      <c r="J190">
        <f t="shared" si="2"/>
        <v>0</v>
      </c>
    </row>
    <row r="191" spans="1:11" hidden="1">
      <c r="A191" s="18" t="s">
        <v>715</v>
      </c>
      <c r="B191" s="15" t="s">
        <v>16</v>
      </c>
      <c r="C191" s="17" t="s">
        <v>409</v>
      </c>
      <c r="D191" s="17">
        <v>0.40581200000000001</v>
      </c>
      <c r="E191" s="17">
        <v>1.2593E-2</v>
      </c>
      <c r="F191" s="17" t="s">
        <v>409</v>
      </c>
      <c r="G191" s="17" t="s">
        <v>409</v>
      </c>
      <c r="H191" s="17" t="s">
        <v>409</v>
      </c>
      <c r="I191" s="17" t="s">
        <v>409</v>
      </c>
      <c r="J191">
        <f t="shared" si="2"/>
        <v>1.2593E-2</v>
      </c>
    </row>
    <row r="192" spans="1:11" hidden="1">
      <c r="A192" s="18" t="s">
        <v>716</v>
      </c>
      <c r="B192" s="15" t="s">
        <v>16</v>
      </c>
      <c r="C192" s="16" t="s">
        <v>409</v>
      </c>
      <c r="D192" s="16" t="s">
        <v>409</v>
      </c>
      <c r="E192" s="16" t="s">
        <v>409</v>
      </c>
      <c r="F192" s="16" t="s">
        <v>409</v>
      </c>
      <c r="G192" s="16">
        <v>3.4693000000000002E-2</v>
      </c>
      <c r="H192" s="16" t="s">
        <v>409</v>
      </c>
      <c r="I192" s="16" t="s">
        <v>409</v>
      </c>
      <c r="J192">
        <f t="shared" si="2"/>
        <v>3.4693000000000002E-2</v>
      </c>
    </row>
    <row r="193" spans="1:11" hidden="1">
      <c r="A193" s="18" t="s">
        <v>717</v>
      </c>
      <c r="B193" s="15" t="s">
        <v>16</v>
      </c>
      <c r="C193" s="17" t="s">
        <v>409</v>
      </c>
      <c r="D193" s="17" t="s">
        <v>409</v>
      </c>
      <c r="E193" s="17" t="s">
        <v>409</v>
      </c>
      <c r="F193" s="17" t="s">
        <v>409</v>
      </c>
      <c r="G193" s="17" t="s">
        <v>409</v>
      </c>
      <c r="H193" s="17" t="s">
        <v>409</v>
      </c>
      <c r="I193" s="17" t="s">
        <v>409</v>
      </c>
      <c r="J193">
        <f t="shared" si="2"/>
        <v>0</v>
      </c>
    </row>
    <row r="194" spans="1:11" hidden="1">
      <c r="A194" s="18" t="s">
        <v>718</v>
      </c>
      <c r="B194" s="15" t="s">
        <v>16</v>
      </c>
      <c r="C194" s="16" t="s">
        <v>409</v>
      </c>
      <c r="D194" s="16" t="s">
        <v>409</v>
      </c>
      <c r="E194" s="16" t="s">
        <v>409</v>
      </c>
      <c r="F194" s="16" t="s">
        <v>409</v>
      </c>
      <c r="G194" s="16" t="s">
        <v>409</v>
      </c>
      <c r="H194" s="16" t="s">
        <v>409</v>
      </c>
      <c r="I194" s="16" t="s">
        <v>409</v>
      </c>
      <c r="J194">
        <f t="shared" si="2"/>
        <v>0</v>
      </c>
    </row>
    <row r="195" spans="1:11" hidden="1">
      <c r="A195" s="18" t="s">
        <v>719</v>
      </c>
      <c r="B195" s="15" t="s">
        <v>16</v>
      </c>
      <c r="C195" s="17" t="s">
        <v>409</v>
      </c>
      <c r="D195" s="17" t="s">
        <v>409</v>
      </c>
      <c r="E195" s="17" t="s">
        <v>409</v>
      </c>
      <c r="F195" s="17" t="s">
        <v>409</v>
      </c>
      <c r="G195" s="17" t="s">
        <v>409</v>
      </c>
      <c r="H195" s="17" t="s">
        <v>409</v>
      </c>
      <c r="I195" s="17" t="s">
        <v>409</v>
      </c>
      <c r="J195">
        <f t="shared" si="2"/>
        <v>0</v>
      </c>
    </row>
    <row r="196" spans="1:11" hidden="1">
      <c r="A196" s="18" t="s">
        <v>720</v>
      </c>
      <c r="B196" s="15" t="s">
        <v>16</v>
      </c>
      <c r="C196" s="16" t="s">
        <v>409</v>
      </c>
      <c r="D196" s="16" t="s">
        <v>409</v>
      </c>
      <c r="E196" s="16" t="s">
        <v>409</v>
      </c>
      <c r="F196" s="16" t="s">
        <v>409</v>
      </c>
      <c r="G196" s="16" t="s">
        <v>409</v>
      </c>
      <c r="H196" s="16" t="s">
        <v>409</v>
      </c>
      <c r="I196" s="16" t="s">
        <v>409</v>
      </c>
      <c r="J196">
        <f t="shared" si="2"/>
        <v>0</v>
      </c>
    </row>
    <row r="197" spans="1:11" hidden="1">
      <c r="A197" s="18" t="s">
        <v>721</v>
      </c>
      <c r="B197" s="15" t="s">
        <v>16</v>
      </c>
      <c r="C197" s="17" t="s">
        <v>409</v>
      </c>
      <c r="D197" s="17" t="s">
        <v>409</v>
      </c>
      <c r="E197" s="17" t="s">
        <v>409</v>
      </c>
      <c r="F197" s="17" t="s">
        <v>409</v>
      </c>
      <c r="G197" s="17" t="s">
        <v>409</v>
      </c>
      <c r="H197" s="17" t="s">
        <v>409</v>
      </c>
      <c r="I197" s="17" t="s">
        <v>409</v>
      </c>
      <c r="J197">
        <f t="shared" si="2"/>
        <v>0</v>
      </c>
    </row>
    <row r="198" spans="1:11" hidden="1">
      <c r="A198" s="18" t="s">
        <v>722</v>
      </c>
      <c r="B198" s="15" t="s">
        <v>16</v>
      </c>
      <c r="C198" s="16" t="s">
        <v>409</v>
      </c>
      <c r="D198" s="16" t="s">
        <v>409</v>
      </c>
      <c r="E198" s="16" t="s">
        <v>409</v>
      </c>
      <c r="F198" s="16" t="s">
        <v>409</v>
      </c>
      <c r="G198" s="16" t="s">
        <v>409</v>
      </c>
      <c r="H198" s="16" t="s">
        <v>409</v>
      </c>
      <c r="I198" s="16" t="s">
        <v>409</v>
      </c>
      <c r="J198">
        <f t="shared" si="2"/>
        <v>0</v>
      </c>
    </row>
    <row r="199" spans="1:11">
      <c r="A199" s="83" t="s">
        <v>723</v>
      </c>
      <c r="B199" s="84" t="s">
        <v>16</v>
      </c>
      <c r="C199" s="85" t="s">
        <v>409</v>
      </c>
      <c r="D199" s="85">
        <v>0.11497599999999999</v>
      </c>
      <c r="E199" s="85">
        <v>5.2335E-2</v>
      </c>
      <c r="F199" s="85">
        <v>6.6880000000000004E-3</v>
      </c>
      <c r="G199" s="85" t="s">
        <v>409</v>
      </c>
      <c r="H199" s="85" t="s">
        <v>409</v>
      </c>
      <c r="I199" s="85" t="s">
        <v>409</v>
      </c>
      <c r="J199" s="42">
        <f t="shared" si="2"/>
        <v>5.9022999999999999E-2</v>
      </c>
      <c r="K199" s="42"/>
    </row>
    <row r="200" spans="1:11" hidden="1">
      <c r="A200" s="18" t="s">
        <v>724</v>
      </c>
      <c r="B200" s="15" t="s">
        <v>16</v>
      </c>
      <c r="C200" s="16" t="s">
        <v>409</v>
      </c>
      <c r="D200" s="16">
        <v>0.11497599999999999</v>
      </c>
      <c r="E200" s="16">
        <v>5.2335E-2</v>
      </c>
      <c r="F200" s="16">
        <v>6.6880000000000004E-3</v>
      </c>
      <c r="G200" s="16" t="s">
        <v>409</v>
      </c>
      <c r="H200" s="16" t="s">
        <v>409</v>
      </c>
      <c r="I200" s="16" t="s">
        <v>409</v>
      </c>
      <c r="J200">
        <f t="shared" si="2"/>
        <v>5.9022999999999999E-2</v>
      </c>
    </row>
    <row r="201" spans="1:11">
      <c r="A201" s="83" t="s">
        <v>725</v>
      </c>
      <c r="B201" s="84" t="s">
        <v>16</v>
      </c>
      <c r="C201" s="85">
        <v>1.9504969999999999</v>
      </c>
      <c r="D201" s="85">
        <v>1.9259919999999999</v>
      </c>
      <c r="E201" s="85">
        <v>3.616088</v>
      </c>
      <c r="F201" s="85">
        <v>0.87520699999999996</v>
      </c>
      <c r="G201" s="85">
        <v>2.2860019999999999</v>
      </c>
      <c r="H201" s="85">
        <v>4.3040440000000002</v>
      </c>
      <c r="I201" s="85">
        <v>3.5143439999999999</v>
      </c>
      <c r="J201" s="42">
        <f t="shared" si="2"/>
        <v>14.595685</v>
      </c>
      <c r="K201" s="42"/>
    </row>
    <row r="202" spans="1:11" hidden="1">
      <c r="A202" s="18" t="s">
        <v>726</v>
      </c>
      <c r="B202" s="15" t="s">
        <v>16</v>
      </c>
      <c r="C202" s="16">
        <v>1.8613310000000001</v>
      </c>
      <c r="D202" s="16">
        <v>1.8873359999999999</v>
      </c>
      <c r="E202" s="16">
        <v>2.0158269999999998</v>
      </c>
      <c r="F202" s="16">
        <v>0.32862400000000003</v>
      </c>
      <c r="G202" s="16">
        <v>1.9550069999999999</v>
      </c>
      <c r="H202" s="16">
        <v>3.7919779999999998</v>
      </c>
      <c r="I202" s="16">
        <v>2.7788059999999999</v>
      </c>
      <c r="J202">
        <f t="shared" si="2"/>
        <v>10.870241999999999</v>
      </c>
    </row>
    <row r="203" spans="1:11" hidden="1">
      <c r="A203" s="18" t="s">
        <v>727</v>
      </c>
      <c r="B203" s="15" t="s">
        <v>16</v>
      </c>
      <c r="C203" s="17">
        <v>8.9165999999999995E-2</v>
      </c>
      <c r="D203" s="17" t="s">
        <v>409</v>
      </c>
      <c r="E203" s="17">
        <v>0.85422600000000004</v>
      </c>
      <c r="F203" s="17">
        <v>0.37323299999999998</v>
      </c>
      <c r="G203" s="17">
        <v>0.20840500000000001</v>
      </c>
      <c r="H203" s="17">
        <v>0.43498100000000001</v>
      </c>
      <c r="I203" s="17">
        <v>0.644814</v>
      </c>
      <c r="J203">
        <f t="shared" si="2"/>
        <v>2.5156590000000003</v>
      </c>
    </row>
    <row r="204" spans="1:11" hidden="1">
      <c r="A204" s="18" t="s">
        <v>728</v>
      </c>
      <c r="B204" s="15" t="s">
        <v>16</v>
      </c>
      <c r="C204" s="16" t="s">
        <v>409</v>
      </c>
      <c r="D204" s="16" t="s">
        <v>409</v>
      </c>
      <c r="E204" s="16" t="s">
        <v>409</v>
      </c>
      <c r="F204" s="16" t="s">
        <v>409</v>
      </c>
      <c r="G204" s="16">
        <v>0.12259</v>
      </c>
      <c r="H204" s="16">
        <v>7.7085000000000001E-2</v>
      </c>
      <c r="I204" s="16" t="s">
        <v>409</v>
      </c>
      <c r="J204">
        <f t="shared" si="2"/>
        <v>0.19967499999999999</v>
      </c>
    </row>
    <row r="205" spans="1:11" hidden="1">
      <c r="A205" s="18" t="s">
        <v>729</v>
      </c>
      <c r="B205" s="15" t="s">
        <v>16</v>
      </c>
      <c r="C205" s="17" t="s">
        <v>409</v>
      </c>
      <c r="D205" s="17" t="s">
        <v>409</v>
      </c>
      <c r="E205" s="17">
        <v>0.44858500000000001</v>
      </c>
      <c r="F205" s="17" t="s">
        <v>409</v>
      </c>
      <c r="G205" s="17" t="s">
        <v>409</v>
      </c>
      <c r="H205" s="17" t="s">
        <v>409</v>
      </c>
      <c r="I205" s="17">
        <v>9.0723999999999999E-2</v>
      </c>
      <c r="J205">
        <f t="shared" ref="J205:J249" si="3">SUM($E205:$I205)</f>
        <v>0.53930900000000004</v>
      </c>
    </row>
    <row r="206" spans="1:11" hidden="1">
      <c r="A206" s="18" t="s">
        <v>730</v>
      </c>
      <c r="B206" s="15" t="s">
        <v>16</v>
      </c>
      <c r="C206" s="16" t="s">
        <v>409</v>
      </c>
      <c r="D206" s="16" t="s">
        <v>409</v>
      </c>
      <c r="E206" s="16" t="s">
        <v>409</v>
      </c>
      <c r="F206" s="16">
        <v>1.5157E-2</v>
      </c>
      <c r="G206" s="16" t="s">
        <v>409</v>
      </c>
      <c r="H206" s="16" t="s">
        <v>409</v>
      </c>
      <c r="I206" s="16" t="s">
        <v>409</v>
      </c>
      <c r="J206">
        <f t="shared" si="3"/>
        <v>1.5157E-2</v>
      </c>
    </row>
    <row r="207" spans="1:11" hidden="1">
      <c r="A207" s="18" t="s">
        <v>731</v>
      </c>
      <c r="B207" s="15" t="s">
        <v>16</v>
      </c>
      <c r="C207" s="17" t="s">
        <v>409</v>
      </c>
      <c r="D207" s="17">
        <v>3.8656000000000003E-2</v>
      </c>
      <c r="E207" s="17">
        <v>0.29744999999999999</v>
      </c>
      <c r="F207" s="17">
        <v>0.158193</v>
      </c>
      <c r="G207" s="17" t="s">
        <v>409</v>
      </c>
      <c r="H207" s="17" t="s">
        <v>409</v>
      </c>
      <c r="I207" s="17" t="s">
        <v>409</v>
      </c>
      <c r="J207">
        <f t="shared" si="3"/>
        <v>0.45564300000000002</v>
      </c>
    </row>
    <row r="208" spans="1:11">
      <c r="A208" s="83" t="s">
        <v>732</v>
      </c>
      <c r="B208" s="84" t="s">
        <v>16</v>
      </c>
      <c r="C208" s="85">
        <v>0.30859500000000001</v>
      </c>
      <c r="D208" s="85">
        <v>0.191161</v>
      </c>
      <c r="E208" s="85">
        <v>0.14737</v>
      </c>
      <c r="F208" s="85">
        <v>8.6942000000000005E-2</v>
      </c>
      <c r="G208" s="85">
        <v>0.124044</v>
      </c>
      <c r="H208" s="85">
        <v>7.0851999999999998E-2</v>
      </c>
      <c r="I208" s="85">
        <v>4.8384999999999997E-2</v>
      </c>
      <c r="J208" s="42">
        <f t="shared" si="3"/>
        <v>0.47759300000000005</v>
      </c>
      <c r="K208" s="42"/>
    </row>
    <row r="209" spans="1:11" hidden="1">
      <c r="A209" s="18" t="s">
        <v>733</v>
      </c>
      <c r="B209" s="15" t="s">
        <v>16</v>
      </c>
      <c r="C209" s="17">
        <v>0.30859500000000001</v>
      </c>
      <c r="D209" s="17">
        <v>0.191161</v>
      </c>
      <c r="E209" s="17">
        <v>0.14737</v>
      </c>
      <c r="F209" s="17">
        <v>8.6942000000000005E-2</v>
      </c>
      <c r="G209" s="17">
        <v>0.124044</v>
      </c>
      <c r="H209" s="17">
        <v>7.0851999999999998E-2</v>
      </c>
      <c r="I209" s="17">
        <v>4.8384999999999997E-2</v>
      </c>
      <c r="J209">
        <f t="shared" si="3"/>
        <v>0.47759300000000005</v>
      </c>
    </row>
    <row r="210" spans="1:11" hidden="1">
      <c r="A210" s="18" t="s">
        <v>734</v>
      </c>
      <c r="B210" s="15" t="s">
        <v>16</v>
      </c>
      <c r="C210" s="16">
        <v>17.863658000000001</v>
      </c>
      <c r="D210" s="16">
        <v>16.584479999999999</v>
      </c>
      <c r="E210" s="16">
        <v>27.841068</v>
      </c>
      <c r="F210" s="16">
        <v>35.518047000000003</v>
      </c>
      <c r="G210" s="16">
        <v>37.833894999999998</v>
      </c>
      <c r="H210" s="16">
        <v>40.054786999999997</v>
      </c>
      <c r="I210" s="16">
        <v>34.823735999999997</v>
      </c>
      <c r="J210">
        <f t="shared" si="3"/>
        <v>176.07153299999999</v>
      </c>
    </row>
    <row r="211" spans="1:11">
      <c r="A211" s="83" t="s">
        <v>735</v>
      </c>
      <c r="B211" s="84" t="s">
        <v>16</v>
      </c>
      <c r="C211" s="85">
        <v>3.1903359999999998</v>
      </c>
      <c r="D211" s="85">
        <v>1.4597739999999999</v>
      </c>
      <c r="E211" s="85">
        <v>17.068926000000001</v>
      </c>
      <c r="F211" s="85">
        <v>11.478579999999999</v>
      </c>
      <c r="G211" s="85">
        <v>15.228732000000001</v>
      </c>
      <c r="H211" s="85">
        <v>22.833933999999999</v>
      </c>
      <c r="I211" s="85">
        <v>22.609127999999998</v>
      </c>
      <c r="J211" s="42">
        <f t="shared" si="3"/>
        <v>89.219300000000004</v>
      </c>
      <c r="K211" s="42"/>
    </row>
    <row r="212" spans="1:11" hidden="1">
      <c r="A212" s="18" t="s">
        <v>736</v>
      </c>
      <c r="B212" s="15" t="s">
        <v>16</v>
      </c>
      <c r="C212" s="16">
        <v>2.994132</v>
      </c>
      <c r="D212" s="16">
        <v>0.62485800000000002</v>
      </c>
      <c r="E212" s="16">
        <v>16.596152</v>
      </c>
      <c r="F212" s="16">
        <v>10.651063000000001</v>
      </c>
      <c r="G212" s="16">
        <v>11.324052</v>
      </c>
      <c r="H212" s="16">
        <v>3.3228529999999998</v>
      </c>
      <c r="I212" s="16">
        <v>2.8065020000000001</v>
      </c>
      <c r="J212">
        <f t="shared" si="3"/>
        <v>44.700622000000003</v>
      </c>
    </row>
    <row r="213" spans="1:11" hidden="1">
      <c r="A213" s="18" t="s">
        <v>737</v>
      </c>
      <c r="B213" s="15" t="s">
        <v>16</v>
      </c>
      <c r="C213" s="17" t="s">
        <v>409</v>
      </c>
      <c r="D213" s="17" t="s">
        <v>409</v>
      </c>
      <c r="E213" s="17">
        <v>0.13522600000000001</v>
      </c>
      <c r="F213" s="17">
        <v>0.238564</v>
      </c>
      <c r="G213" s="17">
        <v>2.711849</v>
      </c>
      <c r="H213" s="17">
        <v>19.06626</v>
      </c>
      <c r="I213" s="17">
        <v>18.90551</v>
      </c>
      <c r="J213">
        <f t="shared" si="3"/>
        <v>41.057409</v>
      </c>
    </row>
    <row r="214" spans="1:11" hidden="1">
      <c r="A214" s="18" t="s">
        <v>738</v>
      </c>
      <c r="B214" s="15" t="s">
        <v>16</v>
      </c>
      <c r="C214" s="16">
        <v>3.9280000000000001E-3</v>
      </c>
      <c r="D214" s="16">
        <v>0.56804100000000002</v>
      </c>
      <c r="E214" s="16">
        <v>2.6117999999999999E-2</v>
      </c>
      <c r="F214" s="16">
        <v>3.0058999999999999E-2</v>
      </c>
      <c r="G214" s="16">
        <v>0.16169700000000001</v>
      </c>
      <c r="H214" s="16">
        <v>0.17798600000000001</v>
      </c>
      <c r="I214" s="16">
        <v>0.160076</v>
      </c>
      <c r="J214">
        <f t="shared" si="3"/>
        <v>0.55593599999999999</v>
      </c>
    </row>
    <row r="215" spans="1:11" hidden="1">
      <c r="A215" s="18" t="s">
        <v>739</v>
      </c>
      <c r="B215" s="15" t="s">
        <v>16</v>
      </c>
      <c r="C215" s="17" t="s">
        <v>409</v>
      </c>
      <c r="D215" s="17">
        <v>4.5262999999999998E-2</v>
      </c>
      <c r="E215" s="17">
        <v>3.9900999999999999E-2</v>
      </c>
      <c r="F215" s="17">
        <v>6.1394999999999998E-2</v>
      </c>
      <c r="G215" s="17">
        <v>8.0157000000000006E-2</v>
      </c>
      <c r="H215" s="17">
        <v>2.6263000000000002E-2</v>
      </c>
      <c r="I215" s="17">
        <v>0.12554999999999999</v>
      </c>
      <c r="J215">
        <f t="shared" si="3"/>
        <v>0.33326600000000001</v>
      </c>
    </row>
    <row r="216" spans="1:11" hidden="1">
      <c r="A216" s="18" t="s">
        <v>740</v>
      </c>
      <c r="B216" s="15" t="s">
        <v>16</v>
      </c>
      <c r="C216" s="16" t="s">
        <v>409</v>
      </c>
      <c r="D216" s="16" t="s">
        <v>409</v>
      </c>
      <c r="E216" s="16" t="s">
        <v>409</v>
      </c>
      <c r="F216" s="16" t="s">
        <v>409</v>
      </c>
      <c r="G216" s="16" t="s">
        <v>409</v>
      </c>
      <c r="H216" s="16" t="s">
        <v>409</v>
      </c>
      <c r="I216" s="16" t="s">
        <v>409</v>
      </c>
      <c r="J216">
        <f t="shared" si="3"/>
        <v>0</v>
      </c>
    </row>
    <row r="217" spans="1:11" hidden="1">
      <c r="A217" s="18" t="s">
        <v>741</v>
      </c>
      <c r="B217" s="15" t="s">
        <v>16</v>
      </c>
      <c r="C217" s="17">
        <v>0.18901200000000001</v>
      </c>
      <c r="D217" s="17">
        <v>0.221612</v>
      </c>
      <c r="E217" s="17">
        <v>0.27152900000000002</v>
      </c>
      <c r="F217" s="17">
        <v>0.49749900000000002</v>
      </c>
      <c r="G217" s="17">
        <v>0.94640999999999997</v>
      </c>
      <c r="H217" s="17">
        <v>0.132829</v>
      </c>
      <c r="I217" s="17">
        <v>0.55728</v>
      </c>
      <c r="J217">
        <f t="shared" si="3"/>
        <v>2.4055470000000003</v>
      </c>
    </row>
    <row r="218" spans="1:11" hidden="1">
      <c r="A218" s="18" t="s">
        <v>742</v>
      </c>
      <c r="B218" s="15" t="s">
        <v>16</v>
      </c>
      <c r="C218" s="16">
        <v>3.264E-3</v>
      </c>
      <c r="D218" s="16" t="s">
        <v>409</v>
      </c>
      <c r="E218" s="16" t="s">
        <v>409</v>
      </c>
      <c r="F218" s="16" t="s">
        <v>409</v>
      </c>
      <c r="G218" s="16">
        <v>4.5669999999999999E-3</v>
      </c>
      <c r="H218" s="16">
        <v>0.10774300000000001</v>
      </c>
      <c r="I218" s="16">
        <v>5.4210000000000001E-2</v>
      </c>
      <c r="J218">
        <f t="shared" si="3"/>
        <v>0.16652</v>
      </c>
    </row>
    <row r="219" spans="1:11">
      <c r="A219" s="83" t="s">
        <v>743</v>
      </c>
      <c r="B219" s="84" t="s">
        <v>16</v>
      </c>
      <c r="C219" s="85">
        <v>14.673322000000001</v>
      </c>
      <c r="D219" s="85">
        <v>15.124706</v>
      </c>
      <c r="E219" s="85">
        <v>10.772142000000001</v>
      </c>
      <c r="F219" s="85">
        <v>24.039466999999998</v>
      </c>
      <c r="G219" s="85">
        <v>22.605163000000001</v>
      </c>
      <c r="H219" s="85">
        <v>17.220853000000002</v>
      </c>
      <c r="I219" s="85">
        <v>12.214608</v>
      </c>
      <c r="J219" s="42">
        <f t="shared" si="3"/>
        <v>86.852232999999998</v>
      </c>
      <c r="K219" s="42"/>
    </row>
    <row r="220" spans="1:11" hidden="1">
      <c r="A220" s="18" t="s">
        <v>744</v>
      </c>
      <c r="B220" s="15" t="s">
        <v>16</v>
      </c>
      <c r="C220" s="16">
        <v>9.4552870000000002</v>
      </c>
      <c r="D220" s="16">
        <v>9.396115</v>
      </c>
      <c r="E220" s="16">
        <v>9.2143110000000004</v>
      </c>
      <c r="F220" s="16">
        <v>15.628631</v>
      </c>
      <c r="G220" s="16">
        <v>17.659578</v>
      </c>
      <c r="H220" s="16">
        <v>12.119045</v>
      </c>
      <c r="I220" s="16">
        <v>7.8187389999999999</v>
      </c>
      <c r="J220">
        <f t="shared" si="3"/>
        <v>62.440304000000005</v>
      </c>
    </row>
    <row r="221" spans="1:11" hidden="1">
      <c r="A221" s="18" t="s">
        <v>745</v>
      </c>
      <c r="B221" s="15" t="s">
        <v>16</v>
      </c>
      <c r="C221" s="17">
        <v>3.2510910000000002</v>
      </c>
      <c r="D221" s="17">
        <v>4.3202160000000003</v>
      </c>
      <c r="E221" s="17">
        <v>0.46143899999999999</v>
      </c>
      <c r="F221" s="17">
        <v>6.0397699999999999</v>
      </c>
      <c r="G221" s="17">
        <v>4.0663790000000004</v>
      </c>
      <c r="H221" s="17">
        <v>4.2656799999999997</v>
      </c>
      <c r="I221" s="17">
        <v>3.6098819999999998</v>
      </c>
      <c r="J221">
        <f t="shared" si="3"/>
        <v>18.443149999999999</v>
      </c>
    </row>
    <row r="222" spans="1:11" hidden="1">
      <c r="A222" s="18" t="s">
        <v>746</v>
      </c>
      <c r="B222" s="15" t="s">
        <v>16</v>
      </c>
      <c r="C222" s="16">
        <v>0.456401</v>
      </c>
      <c r="D222" s="16">
        <v>0.29167999999999999</v>
      </c>
      <c r="E222" s="16">
        <v>0.28290300000000002</v>
      </c>
      <c r="F222" s="16">
        <v>0.32040099999999999</v>
      </c>
      <c r="G222" s="16">
        <v>0.25745899999999999</v>
      </c>
      <c r="H222" s="16">
        <v>0.18731500000000001</v>
      </c>
      <c r="I222" s="16">
        <v>6.5183000000000005E-2</v>
      </c>
      <c r="J222">
        <f t="shared" si="3"/>
        <v>1.1132610000000001</v>
      </c>
    </row>
    <row r="223" spans="1:11" hidden="1">
      <c r="A223" s="18" t="s">
        <v>747</v>
      </c>
      <c r="B223" s="15" t="s">
        <v>16</v>
      </c>
      <c r="C223" s="17" t="s">
        <v>409</v>
      </c>
      <c r="D223" s="17" t="s">
        <v>409</v>
      </c>
      <c r="E223" s="17" t="s">
        <v>409</v>
      </c>
      <c r="F223" s="17" t="s">
        <v>409</v>
      </c>
      <c r="G223" s="17" t="s">
        <v>409</v>
      </c>
      <c r="H223" s="17" t="s">
        <v>409</v>
      </c>
      <c r="I223" s="17" t="s">
        <v>409</v>
      </c>
      <c r="J223">
        <f t="shared" si="3"/>
        <v>0</v>
      </c>
    </row>
    <row r="224" spans="1:11" hidden="1">
      <c r="A224" s="18" t="s">
        <v>748</v>
      </c>
      <c r="B224" s="15" t="s">
        <v>16</v>
      </c>
      <c r="C224" s="16">
        <v>0.84282299999999999</v>
      </c>
      <c r="D224" s="16">
        <v>0.76915900000000004</v>
      </c>
      <c r="E224" s="16">
        <v>0.79155699999999996</v>
      </c>
      <c r="F224" s="16">
        <v>0.37631199999999998</v>
      </c>
      <c r="G224" s="16">
        <v>0.37274299999999999</v>
      </c>
      <c r="H224" s="16">
        <v>0.25007099999999999</v>
      </c>
      <c r="I224" s="16">
        <v>4.8723000000000002E-2</v>
      </c>
      <c r="J224">
        <f t="shared" si="3"/>
        <v>1.8394060000000001</v>
      </c>
    </row>
    <row r="225" spans="1:11" hidden="1">
      <c r="A225" s="18" t="s">
        <v>749</v>
      </c>
      <c r="B225" s="15" t="s">
        <v>16</v>
      </c>
      <c r="C225" s="17">
        <v>0.66771999999999998</v>
      </c>
      <c r="D225" s="17">
        <v>0.34753600000000001</v>
      </c>
      <c r="E225" s="17">
        <v>2.1932E-2</v>
      </c>
      <c r="F225" s="17">
        <v>1.674353</v>
      </c>
      <c r="G225" s="17">
        <v>0.249004</v>
      </c>
      <c r="H225" s="17">
        <v>0.39874199999999999</v>
      </c>
      <c r="I225" s="17">
        <v>0.67208100000000004</v>
      </c>
      <c r="J225">
        <f t="shared" si="3"/>
        <v>3.0161120000000001</v>
      </c>
    </row>
    <row r="226" spans="1:11" hidden="1">
      <c r="A226" s="18" t="s">
        <v>750</v>
      </c>
      <c r="B226" s="15" t="s">
        <v>16</v>
      </c>
      <c r="C226" s="16" t="s">
        <v>409</v>
      </c>
      <c r="D226" s="16" t="s">
        <v>409</v>
      </c>
      <c r="E226" s="16" t="s">
        <v>409</v>
      </c>
      <c r="F226" s="16" t="s">
        <v>409</v>
      </c>
      <c r="G226" s="16" t="s">
        <v>409</v>
      </c>
      <c r="H226" s="16" t="s">
        <v>409</v>
      </c>
      <c r="I226" s="16" t="s">
        <v>409</v>
      </c>
      <c r="J226">
        <f t="shared" si="3"/>
        <v>0</v>
      </c>
    </row>
    <row r="227" spans="1:11">
      <c r="A227" s="83" t="s">
        <v>751</v>
      </c>
      <c r="B227" s="84" t="s">
        <v>16</v>
      </c>
      <c r="C227" s="85" t="s">
        <v>409</v>
      </c>
      <c r="D227" s="85" t="s">
        <v>409</v>
      </c>
      <c r="E227" s="85" t="s">
        <v>409</v>
      </c>
      <c r="F227" s="85" t="s">
        <v>409</v>
      </c>
      <c r="G227" s="85" t="s">
        <v>409</v>
      </c>
      <c r="H227" s="85" t="s">
        <v>409</v>
      </c>
      <c r="I227" s="85" t="s">
        <v>409</v>
      </c>
      <c r="J227" s="42">
        <f t="shared" si="3"/>
        <v>0</v>
      </c>
      <c r="K227" s="42"/>
    </row>
    <row r="228" spans="1:11" hidden="1">
      <c r="A228" s="18" t="s">
        <v>752</v>
      </c>
      <c r="B228" s="15" t="s">
        <v>16</v>
      </c>
      <c r="C228" s="16" t="s">
        <v>409</v>
      </c>
      <c r="D228" s="16" t="s">
        <v>409</v>
      </c>
      <c r="E228" s="16" t="s">
        <v>409</v>
      </c>
      <c r="F228" s="16" t="s">
        <v>409</v>
      </c>
      <c r="G228" s="16" t="s">
        <v>409</v>
      </c>
      <c r="H228" s="16" t="s">
        <v>409</v>
      </c>
      <c r="I228" s="16" t="s">
        <v>409</v>
      </c>
      <c r="J228">
        <f t="shared" si="3"/>
        <v>0</v>
      </c>
    </row>
    <row r="229" spans="1:11">
      <c r="A229" s="83" t="s">
        <v>753</v>
      </c>
      <c r="B229" s="84" t="s">
        <v>16</v>
      </c>
      <c r="C229" s="85" t="s">
        <v>409</v>
      </c>
      <c r="D229" s="85" t="s">
        <v>409</v>
      </c>
      <c r="E229" s="85" t="s">
        <v>409</v>
      </c>
      <c r="F229" s="85" t="s">
        <v>409</v>
      </c>
      <c r="G229" s="85" t="s">
        <v>409</v>
      </c>
      <c r="H229" s="85" t="s">
        <v>409</v>
      </c>
      <c r="I229" s="85" t="s">
        <v>409</v>
      </c>
      <c r="J229" s="42">
        <f t="shared" si="3"/>
        <v>0</v>
      </c>
      <c r="K229" s="42"/>
    </row>
    <row r="230" spans="1:11" hidden="1">
      <c r="A230" s="18" t="s">
        <v>754</v>
      </c>
      <c r="B230" s="15" t="s">
        <v>16</v>
      </c>
      <c r="C230" s="16" t="s">
        <v>409</v>
      </c>
      <c r="D230" s="16" t="s">
        <v>409</v>
      </c>
      <c r="E230" s="16" t="s">
        <v>409</v>
      </c>
      <c r="F230" s="16" t="s">
        <v>409</v>
      </c>
      <c r="G230" s="16" t="s">
        <v>409</v>
      </c>
      <c r="H230" s="16" t="s">
        <v>409</v>
      </c>
      <c r="I230" s="16" t="s">
        <v>409</v>
      </c>
      <c r="J230">
        <f t="shared" si="3"/>
        <v>0</v>
      </c>
    </row>
    <row r="231" spans="1:11">
      <c r="A231" s="83" t="s">
        <v>755</v>
      </c>
      <c r="B231" s="84" t="s">
        <v>16</v>
      </c>
      <c r="C231" s="85" t="s">
        <v>409</v>
      </c>
      <c r="D231" s="85" t="s">
        <v>409</v>
      </c>
      <c r="E231" s="85" t="s">
        <v>409</v>
      </c>
      <c r="F231" s="85" t="s">
        <v>409</v>
      </c>
      <c r="G231" s="85" t="s">
        <v>409</v>
      </c>
      <c r="H231" s="85" t="s">
        <v>409</v>
      </c>
      <c r="I231" s="85" t="s">
        <v>409</v>
      </c>
      <c r="J231" s="42">
        <f t="shared" si="3"/>
        <v>0</v>
      </c>
      <c r="K231" s="42"/>
    </row>
    <row r="232" spans="1:11" hidden="1">
      <c r="A232" s="18" t="s">
        <v>756</v>
      </c>
      <c r="B232" s="15" t="s">
        <v>16</v>
      </c>
      <c r="C232" s="16" t="s">
        <v>409</v>
      </c>
      <c r="D232" s="16" t="s">
        <v>409</v>
      </c>
      <c r="E232" s="16" t="s">
        <v>409</v>
      </c>
      <c r="F232" s="16" t="s">
        <v>409</v>
      </c>
      <c r="G232" s="16" t="s">
        <v>409</v>
      </c>
      <c r="H232" s="16" t="s">
        <v>409</v>
      </c>
      <c r="I232" s="16" t="s">
        <v>409</v>
      </c>
      <c r="J232">
        <f t="shared" si="3"/>
        <v>0</v>
      </c>
    </row>
    <row r="233" spans="1:11" hidden="1">
      <c r="A233" s="18" t="s">
        <v>757</v>
      </c>
      <c r="B233" s="15" t="s">
        <v>16</v>
      </c>
      <c r="C233" s="17" t="s">
        <v>409</v>
      </c>
      <c r="D233" s="17" t="s">
        <v>409</v>
      </c>
      <c r="E233" s="17" t="s">
        <v>409</v>
      </c>
      <c r="F233" s="17" t="s">
        <v>409</v>
      </c>
      <c r="G233" s="17" t="s">
        <v>409</v>
      </c>
      <c r="H233" s="17" t="s">
        <v>409</v>
      </c>
      <c r="I233" s="17" t="s">
        <v>409</v>
      </c>
      <c r="J233">
        <f t="shared" si="3"/>
        <v>0</v>
      </c>
    </row>
    <row r="234" spans="1:11" hidden="1">
      <c r="A234" s="18" t="s">
        <v>758</v>
      </c>
      <c r="B234" s="15" t="s">
        <v>16</v>
      </c>
      <c r="C234" s="16">
        <v>0.171933</v>
      </c>
      <c r="D234" s="16">
        <v>0.97046900000000003</v>
      </c>
      <c r="E234" s="16">
        <v>0.51766299999999998</v>
      </c>
      <c r="F234" s="16">
        <v>0.23818900000000001</v>
      </c>
      <c r="G234" s="16">
        <v>0.68422799999999995</v>
      </c>
      <c r="H234" s="16">
        <v>2.0125190000000002</v>
      </c>
      <c r="I234" s="16">
        <v>0.140045</v>
      </c>
      <c r="J234">
        <f t="shared" si="3"/>
        <v>3.5926440000000004</v>
      </c>
    </row>
    <row r="235" spans="1:11">
      <c r="A235" s="83" t="s">
        <v>759</v>
      </c>
      <c r="B235" s="84" t="s">
        <v>16</v>
      </c>
      <c r="C235" s="85">
        <v>0.16423099999999999</v>
      </c>
      <c r="D235" s="85">
        <v>0.89466100000000004</v>
      </c>
      <c r="E235" s="85">
        <v>0.51425200000000004</v>
      </c>
      <c r="F235" s="85">
        <v>0.23686699999999999</v>
      </c>
      <c r="G235" s="85">
        <v>0.34666799999999998</v>
      </c>
      <c r="H235" s="85">
        <v>1.475395</v>
      </c>
      <c r="I235" s="85">
        <v>4.1262E-2</v>
      </c>
      <c r="J235" s="42">
        <f t="shared" si="3"/>
        <v>2.6144440000000002</v>
      </c>
      <c r="K235" s="42"/>
    </row>
    <row r="236" spans="1:11" hidden="1">
      <c r="A236" s="18" t="s">
        <v>760</v>
      </c>
      <c r="B236" s="15" t="s">
        <v>16</v>
      </c>
      <c r="C236" s="16">
        <v>4.0770000000000001E-2</v>
      </c>
      <c r="D236" s="16">
        <v>0.69101000000000001</v>
      </c>
      <c r="E236" s="16">
        <v>0.50925100000000001</v>
      </c>
      <c r="F236" s="16">
        <v>7.1790000000000007E-2</v>
      </c>
      <c r="G236" s="16">
        <v>0.194767</v>
      </c>
      <c r="H236" s="16">
        <v>1.330093</v>
      </c>
      <c r="I236" s="16">
        <v>7.8270000000000006E-3</v>
      </c>
      <c r="J236">
        <f t="shared" si="3"/>
        <v>2.1137280000000001</v>
      </c>
    </row>
    <row r="237" spans="1:11" hidden="1">
      <c r="A237" s="18" t="s">
        <v>761</v>
      </c>
      <c r="B237" s="15" t="s">
        <v>16</v>
      </c>
      <c r="C237" s="17">
        <v>0.123461</v>
      </c>
      <c r="D237" s="17">
        <v>0.203651</v>
      </c>
      <c r="E237" s="17">
        <v>5.0010000000000002E-3</v>
      </c>
      <c r="F237" s="17">
        <v>0.165077</v>
      </c>
      <c r="G237" s="17">
        <v>0.15190100000000001</v>
      </c>
      <c r="H237" s="17">
        <v>0.14530199999999999</v>
      </c>
      <c r="I237" s="17">
        <v>3.163E-3</v>
      </c>
      <c r="J237">
        <f t="shared" si="3"/>
        <v>0.47044400000000003</v>
      </c>
    </row>
    <row r="238" spans="1:11" hidden="1">
      <c r="A238" s="18" t="s">
        <v>762</v>
      </c>
      <c r="B238" s="15" t="s">
        <v>16</v>
      </c>
      <c r="C238" s="16" t="s">
        <v>409</v>
      </c>
      <c r="D238" s="16" t="s">
        <v>409</v>
      </c>
      <c r="E238" s="16" t="s">
        <v>409</v>
      </c>
      <c r="F238" s="16" t="s">
        <v>409</v>
      </c>
      <c r="G238" s="16" t="s">
        <v>409</v>
      </c>
      <c r="H238" s="16" t="s">
        <v>409</v>
      </c>
      <c r="I238" s="16">
        <v>3.0272E-2</v>
      </c>
      <c r="J238">
        <f t="shared" si="3"/>
        <v>3.0272E-2</v>
      </c>
    </row>
    <row r="239" spans="1:11">
      <c r="A239" s="83" t="s">
        <v>763</v>
      </c>
      <c r="B239" s="84" t="s">
        <v>16</v>
      </c>
      <c r="C239" s="85">
        <v>7.7019999999999996E-3</v>
      </c>
      <c r="D239" s="85">
        <v>2.2488999999999999E-2</v>
      </c>
      <c r="E239" s="85">
        <v>3.411E-3</v>
      </c>
      <c r="F239" s="85">
        <v>1.322E-3</v>
      </c>
      <c r="G239" s="85" t="s">
        <v>409</v>
      </c>
      <c r="H239" s="85" t="s">
        <v>409</v>
      </c>
      <c r="I239" s="85">
        <v>9.8782999999999996E-2</v>
      </c>
      <c r="J239" s="42">
        <f t="shared" si="3"/>
        <v>0.103516</v>
      </c>
      <c r="K239" s="42"/>
    </row>
    <row r="240" spans="1:11" hidden="1">
      <c r="A240" s="18" t="s">
        <v>764</v>
      </c>
      <c r="B240" s="15" t="s">
        <v>16</v>
      </c>
      <c r="C240" s="16">
        <v>7.7019999999999996E-3</v>
      </c>
      <c r="D240" s="16">
        <v>2.2488999999999999E-2</v>
      </c>
      <c r="E240" s="16">
        <v>3.411E-3</v>
      </c>
      <c r="F240" s="16">
        <v>1.322E-3</v>
      </c>
      <c r="G240" s="16" t="s">
        <v>409</v>
      </c>
      <c r="H240" s="16" t="s">
        <v>409</v>
      </c>
      <c r="I240" s="16">
        <v>9.8782999999999996E-2</v>
      </c>
      <c r="J240">
        <f t="shared" si="3"/>
        <v>0.103516</v>
      </c>
    </row>
    <row r="241" spans="1:11">
      <c r="A241" s="83" t="s">
        <v>765</v>
      </c>
      <c r="B241" s="84" t="s">
        <v>16</v>
      </c>
      <c r="C241" s="85" t="s">
        <v>409</v>
      </c>
      <c r="D241" s="85">
        <v>5.3318999999999998E-2</v>
      </c>
      <c r="E241" s="85" t="s">
        <v>409</v>
      </c>
      <c r="F241" s="85" t="s">
        <v>409</v>
      </c>
      <c r="G241" s="85">
        <v>0.33756000000000003</v>
      </c>
      <c r="H241" s="85">
        <v>0.53712400000000005</v>
      </c>
      <c r="I241" s="85" t="s">
        <v>409</v>
      </c>
      <c r="J241" s="42">
        <f t="shared" si="3"/>
        <v>0.87468400000000002</v>
      </c>
      <c r="K241" s="42"/>
    </row>
    <row r="242" spans="1:11" hidden="1">
      <c r="A242" s="18" t="s">
        <v>766</v>
      </c>
      <c r="B242" s="15" t="s">
        <v>16</v>
      </c>
      <c r="C242" s="16" t="s">
        <v>409</v>
      </c>
      <c r="D242" s="16">
        <v>5.3318999999999998E-2</v>
      </c>
      <c r="E242" s="16" t="s">
        <v>409</v>
      </c>
      <c r="F242" s="16" t="s">
        <v>409</v>
      </c>
      <c r="G242" s="16">
        <v>0.33756000000000003</v>
      </c>
      <c r="H242" s="16">
        <v>0.53712400000000005</v>
      </c>
      <c r="I242" s="16" t="s">
        <v>409</v>
      </c>
      <c r="J242">
        <f t="shared" si="3"/>
        <v>0.87468400000000002</v>
      </c>
    </row>
    <row r="243" spans="1:11" hidden="1">
      <c r="A243" s="18" t="s">
        <v>767</v>
      </c>
      <c r="B243" s="15" t="s">
        <v>16</v>
      </c>
      <c r="C243" s="17">
        <v>1.940199</v>
      </c>
      <c r="D243" s="17">
        <v>2.354536</v>
      </c>
      <c r="E243" s="17">
        <v>2.1535099999999998</v>
      </c>
      <c r="F243" s="17">
        <v>1.3114060000000001</v>
      </c>
      <c r="G243" s="17">
        <v>1.943004</v>
      </c>
      <c r="H243" s="17">
        <v>4.1409409999999998</v>
      </c>
      <c r="I243" s="17">
        <v>3.8575279999999998</v>
      </c>
      <c r="J243">
        <f t="shared" si="3"/>
        <v>13.406388999999999</v>
      </c>
    </row>
    <row r="244" spans="1:11" hidden="1">
      <c r="A244" s="18" t="s">
        <v>768</v>
      </c>
      <c r="B244" s="15" t="s">
        <v>16</v>
      </c>
      <c r="C244" s="16">
        <v>1.940199</v>
      </c>
      <c r="D244" s="16">
        <v>2.354536</v>
      </c>
      <c r="E244" s="16">
        <v>2.1535099999999998</v>
      </c>
      <c r="F244" s="16">
        <v>1.3114060000000001</v>
      </c>
      <c r="G244" s="16">
        <v>1.943004</v>
      </c>
      <c r="H244" s="16">
        <v>4.1409409999999998</v>
      </c>
      <c r="I244" s="16">
        <v>3.8575279999999998</v>
      </c>
      <c r="J244">
        <f t="shared" si="3"/>
        <v>13.406388999999999</v>
      </c>
    </row>
    <row r="245" spans="1:11">
      <c r="A245" s="83" t="s">
        <v>769</v>
      </c>
      <c r="B245" s="84" t="s">
        <v>16</v>
      </c>
      <c r="C245" s="85">
        <v>2.6742999999999999E-2</v>
      </c>
      <c r="D245" s="85">
        <v>8.4921999999999997E-2</v>
      </c>
      <c r="E245" s="85">
        <v>6.1839999999999999E-2</v>
      </c>
      <c r="F245" s="85">
        <v>6.1407999999999997E-2</v>
      </c>
      <c r="G245" s="85">
        <v>2.1659169999999999</v>
      </c>
      <c r="H245" s="85">
        <v>2.1531820000000002</v>
      </c>
      <c r="I245" s="85">
        <v>17.142925999999999</v>
      </c>
      <c r="J245" s="42">
        <f t="shared" si="3"/>
        <v>21.585273000000001</v>
      </c>
      <c r="K245" s="42"/>
    </row>
    <row r="246" spans="1:11" hidden="1">
      <c r="A246" s="18" t="s">
        <v>770</v>
      </c>
      <c r="B246" s="15" t="s">
        <v>16</v>
      </c>
      <c r="C246" s="16">
        <v>2.6742999999999999E-2</v>
      </c>
      <c r="D246" s="16">
        <v>8.4921999999999997E-2</v>
      </c>
      <c r="E246" s="16">
        <v>6.1839999999999999E-2</v>
      </c>
      <c r="F246" s="16">
        <v>6.1407999999999997E-2</v>
      </c>
      <c r="G246" s="16">
        <v>2.1659169999999999</v>
      </c>
      <c r="H246" s="16">
        <v>2.1531820000000002</v>
      </c>
      <c r="I246" s="16">
        <v>17.142925999999999</v>
      </c>
      <c r="J246">
        <f t="shared" si="3"/>
        <v>21.585273000000001</v>
      </c>
    </row>
    <row r="247" spans="1:11">
      <c r="A247" s="83" t="s">
        <v>771</v>
      </c>
      <c r="B247" s="84" t="s">
        <v>16</v>
      </c>
      <c r="C247" s="85">
        <v>0.42712499999999998</v>
      </c>
      <c r="D247" s="85">
        <v>4.2728349999999997</v>
      </c>
      <c r="E247" s="85">
        <v>1.4120109999999999</v>
      </c>
      <c r="F247" s="85">
        <v>1.9120699999999999</v>
      </c>
      <c r="G247" s="85">
        <v>0.17965200000000001</v>
      </c>
      <c r="H247" s="85">
        <v>0.502328</v>
      </c>
      <c r="I247" s="85">
        <v>0.989344</v>
      </c>
      <c r="J247" s="42">
        <f t="shared" si="3"/>
        <v>4.9954049999999999</v>
      </c>
      <c r="K247" s="42"/>
    </row>
    <row r="248" spans="1:11" hidden="1">
      <c r="A248" s="18" t="s">
        <v>772</v>
      </c>
      <c r="B248" s="15" t="s">
        <v>16</v>
      </c>
      <c r="C248" s="16">
        <v>0.42712499999999998</v>
      </c>
      <c r="D248" s="16">
        <v>4.2617960000000004</v>
      </c>
      <c r="E248" s="16">
        <v>1.322052</v>
      </c>
      <c r="F248" s="16">
        <v>1.894906</v>
      </c>
      <c r="G248" s="16">
        <v>0.17965200000000001</v>
      </c>
      <c r="H248" s="16">
        <v>0.502328</v>
      </c>
      <c r="I248" s="16">
        <v>0.98565899999999995</v>
      </c>
      <c r="J248">
        <f t="shared" si="3"/>
        <v>4.8845969999999994</v>
      </c>
    </row>
    <row r="249" spans="1:11" ht="21" hidden="1">
      <c r="A249" s="18" t="s">
        <v>773</v>
      </c>
      <c r="B249" s="15" t="s">
        <v>16</v>
      </c>
      <c r="C249" s="17">
        <v>0</v>
      </c>
      <c r="D249" s="17">
        <v>1.1039E-2</v>
      </c>
      <c r="E249" s="17">
        <v>8.9958999999999997E-2</v>
      </c>
      <c r="F249" s="17">
        <v>1.7163999999999999E-2</v>
      </c>
      <c r="G249" s="17" t="s">
        <v>409</v>
      </c>
      <c r="H249" s="17" t="s">
        <v>409</v>
      </c>
      <c r="I249" s="17">
        <v>3.6849999999999999E-3</v>
      </c>
      <c r="J249">
        <f t="shared" si="3"/>
        <v>0.11080799999999999</v>
      </c>
    </row>
    <row r="250" spans="1:11" hidden="1">
      <c r="A250" s="20" t="s">
        <v>774</v>
      </c>
    </row>
  </sheetData>
  <autoFilter ref="E10:J250">
    <filterColumn colId="5">
      <colorFilter dxfId="0"/>
    </filterColumn>
  </autoFilter>
  <mergeCells count="17">
    <mergeCell ref="A2:B2"/>
    <mergeCell ref="C2:I2"/>
    <mergeCell ref="A3:B3"/>
    <mergeCell ref="C3:I3"/>
    <mergeCell ref="A4:B4"/>
    <mergeCell ref="C4:I4"/>
    <mergeCell ref="A5:B5"/>
    <mergeCell ref="C5:I5"/>
    <mergeCell ref="A6:B6"/>
    <mergeCell ref="C6:I6"/>
    <mergeCell ref="A7:B7"/>
    <mergeCell ref="C7:I7"/>
    <mergeCell ref="A8:B8"/>
    <mergeCell ref="C8:I8"/>
    <mergeCell ref="A9:B9"/>
    <mergeCell ref="C9:I9"/>
    <mergeCell ref="A10:B10"/>
  </mergeCells>
  <hyperlinks>
    <hyperlink ref="A1" r:id="rId1" tooltip="Click once to display linked information. Click and hold to select this cell." display="http://stats.oecd.org/OECDStat_Metadata/ShowMetadata.ashx?Dataset=CRS1&amp;ShowOnWeb=true&amp;Lang=en"/>
    <hyperlink ref="C3" r:id="rId2" tooltip="Click once to display linked information. Click and hold to select this cell." display="http://stats.oecd.org/OECDStat_Metadata/ShowMetadata.ashx?Dataset=CRS1&amp;Coords=[FLOW].[100]&amp;ShowOnWeb=true&amp;Lang=en"/>
    <hyperlink ref="C6" r:id="rId3" tooltip="Click once to display linked information. Click and hold to select this cell." display="http://stats.oecd.org/OECDStat_Metadata/ShowMetadata.ashx?Dataset=CRS1&amp;Coords=[FLOWTYPE].[112]&amp;ShowOnWeb=true&amp;Lang=en"/>
    <hyperlink ref="C7" r:id="rId4" tooltip="Click once to display linked information. Click and hold to select this cell." display="http://stats.oecd.org/OECDStat_Metadata/ShowMetadata.ashx?Dataset=CRS1&amp;Coords=[AIDTYPE].[100]&amp;ShowOnWeb=true&amp;Lang=en"/>
    <hyperlink ref="A66" r:id="rId5" tooltip="Click once to display linked information. Click and hold to select this cell." display="http://stats.oecd.org/OECDStat_Metadata/ShowMetadata.ashx?Dataset=CRS1&amp;Coords=[SECTOR].[15110]&amp;ShowOnWeb=true&amp;Lang=en"/>
    <hyperlink ref="A68" r:id="rId6" tooltip="Click once to display linked information. Click and hold to select this cell." display="http://stats.oecd.org/OECDStat_Metadata/ShowMetadata.ashx?Dataset=CRS1&amp;Coords=[SECTOR].[15112]&amp;ShowOnWeb=true&amp;Lang=en"/>
    <hyperlink ref="A69" r:id="rId7" tooltip="Click once to display linked information. Click and hold to select this cell." display="http://stats.oecd.org/OECDStat_Metadata/ShowMetadata.ashx?Dataset=CRS1&amp;Coords=[SECTOR].[15113]&amp;ShowOnWeb=true&amp;Lang=en"/>
    <hyperlink ref="A73" r:id="rId8" tooltip="Click once to display linked information. Click and hold to select this cell." display="http://stats.oecd.org/OECDStat_Metadata/ShowMetadata.ashx?Dataset=CRS1&amp;Coords=[SECTOR].[15152]&amp;ShowOnWeb=true&amp;Lang=en"/>
    <hyperlink ref="A250" r:id="rId9" tooltip="Click once to display linked information. Click and hold to select this cell." display="http://stats.oecd.org/"/>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4:C33"/>
  <sheetViews>
    <sheetView workbookViewId="0">
      <selection activeCell="B34" sqref="B34"/>
    </sheetView>
  </sheetViews>
  <sheetFormatPr defaultRowHeight="15"/>
  <cols>
    <col min="2" max="2" width="24.42578125" customWidth="1"/>
    <col min="3" max="3" width="12.7109375" customWidth="1"/>
  </cols>
  <sheetData>
    <row r="4" spans="2:3">
      <c r="B4" s="108" t="s">
        <v>3</v>
      </c>
      <c r="C4" s="13" t="s">
        <v>406</v>
      </c>
    </row>
    <row r="5" spans="2:3" ht="15" customHeight="1">
      <c r="B5" s="18" t="s">
        <v>412</v>
      </c>
      <c r="C5" s="16" t="s">
        <v>409</v>
      </c>
    </row>
    <row r="6" spans="2:3">
      <c r="B6" s="18" t="s">
        <v>413</v>
      </c>
      <c r="C6" s="17" t="s">
        <v>409</v>
      </c>
    </row>
    <row r="7" spans="2:3">
      <c r="B7" s="18" t="s">
        <v>415</v>
      </c>
      <c r="C7" s="17" t="s">
        <v>409</v>
      </c>
    </row>
    <row r="8" spans="2:3">
      <c r="B8" s="18" t="s">
        <v>428</v>
      </c>
      <c r="C8" s="16">
        <v>351.6</v>
      </c>
    </row>
    <row r="9" spans="2:3">
      <c r="B9" s="18" t="s">
        <v>10</v>
      </c>
      <c r="C9" s="17">
        <v>118.73</v>
      </c>
    </row>
    <row r="10" spans="2:3">
      <c r="B10" s="18" t="s">
        <v>232</v>
      </c>
      <c r="C10" s="16">
        <v>65.33</v>
      </c>
    </row>
    <row r="11" spans="2:3">
      <c r="B11" s="18" t="s">
        <v>252</v>
      </c>
      <c r="C11" s="17">
        <v>28.49</v>
      </c>
    </row>
    <row r="12" spans="2:3">
      <c r="B12" s="18" t="s">
        <v>115</v>
      </c>
      <c r="C12" s="16">
        <v>25.57</v>
      </c>
    </row>
    <row r="13" spans="2:3">
      <c r="B13" s="18" t="s">
        <v>322</v>
      </c>
      <c r="C13" s="17">
        <v>18.18</v>
      </c>
    </row>
    <row r="14" spans="2:3">
      <c r="B14" s="18" t="s">
        <v>100</v>
      </c>
      <c r="C14" s="17">
        <v>17.29</v>
      </c>
    </row>
    <row r="15" spans="2:3">
      <c r="B15" s="18" t="s">
        <v>138</v>
      </c>
      <c r="C15" s="17">
        <v>14.78</v>
      </c>
    </row>
    <row r="16" spans="2:3">
      <c r="B16" s="18" t="s">
        <v>332</v>
      </c>
      <c r="C16" s="17">
        <v>7.84</v>
      </c>
    </row>
    <row r="17" spans="2:3">
      <c r="B17" s="18" t="s">
        <v>291</v>
      </c>
      <c r="C17" s="17">
        <v>6.12</v>
      </c>
    </row>
    <row r="18" spans="2:3">
      <c r="B18" s="18" t="s">
        <v>164</v>
      </c>
      <c r="C18" s="16">
        <v>5.83</v>
      </c>
    </row>
    <row r="19" spans="2:3">
      <c r="B19" s="18" t="s">
        <v>81</v>
      </c>
      <c r="C19" s="16">
        <v>3.94</v>
      </c>
    </row>
    <row r="20" spans="2:3">
      <c r="B20" s="18" t="s">
        <v>207</v>
      </c>
      <c r="C20" s="17">
        <v>3.27</v>
      </c>
    </row>
    <row r="21" spans="2:3">
      <c r="B21" s="18" t="s">
        <v>295</v>
      </c>
      <c r="C21" s="16">
        <v>2.74</v>
      </c>
    </row>
    <row r="22" spans="2:3">
      <c r="B22" s="18" t="s">
        <v>411</v>
      </c>
      <c r="C22" s="17">
        <v>2.14</v>
      </c>
    </row>
    <row r="23" spans="2:3">
      <c r="B23" s="18" t="s">
        <v>254</v>
      </c>
      <c r="C23" s="16">
        <v>1.5</v>
      </c>
    </row>
    <row r="24" spans="2:3">
      <c r="B24" s="18" t="s">
        <v>417</v>
      </c>
      <c r="C24" s="17">
        <v>1</v>
      </c>
    </row>
    <row r="25" spans="2:3">
      <c r="B25" s="18" t="s">
        <v>175</v>
      </c>
      <c r="C25" s="16">
        <v>0.53</v>
      </c>
    </row>
    <row r="26" spans="2:3">
      <c r="B26" s="18" t="s">
        <v>419</v>
      </c>
      <c r="C26" s="17">
        <v>0.37</v>
      </c>
    </row>
    <row r="27" spans="2:3">
      <c r="B27" s="18" t="s">
        <v>214</v>
      </c>
      <c r="C27" s="16">
        <v>0.34</v>
      </c>
    </row>
    <row r="28" spans="2:3">
      <c r="B28" s="18" t="s">
        <v>418</v>
      </c>
      <c r="C28" s="16">
        <v>0.19</v>
      </c>
    </row>
    <row r="29" spans="2:3">
      <c r="B29" s="18" t="s">
        <v>338</v>
      </c>
      <c r="C29" s="16">
        <v>0.16</v>
      </c>
    </row>
    <row r="30" spans="2:3">
      <c r="B30" s="18" t="s">
        <v>414</v>
      </c>
      <c r="C30" s="16">
        <v>0.14000000000000001</v>
      </c>
    </row>
    <row r="31" spans="2:3">
      <c r="B31" s="18" t="s">
        <v>330</v>
      </c>
      <c r="C31" s="16">
        <v>0.06</v>
      </c>
    </row>
    <row r="32" spans="2:3">
      <c r="B32" s="18" t="s">
        <v>181</v>
      </c>
      <c r="C32" s="17">
        <v>0.05</v>
      </c>
    </row>
    <row r="33" spans="2:3">
      <c r="B33" s="18" t="s">
        <v>416</v>
      </c>
      <c r="C33" s="16">
        <v>0</v>
      </c>
    </row>
  </sheetData>
  <sortState ref="B5:C33">
    <sortCondition descending="1" ref="C5:C33"/>
  </sortState>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34"/>
  <sheetViews>
    <sheetView workbookViewId="0">
      <selection activeCell="I23" sqref="I23"/>
    </sheetView>
  </sheetViews>
  <sheetFormatPr defaultRowHeight="15"/>
  <cols>
    <col min="2" max="2" width="46" customWidth="1"/>
    <col min="6" max="6" width="12.5703125" customWidth="1"/>
    <col min="7" max="7" width="13.140625" customWidth="1"/>
    <col min="8" max="8" width="13.28515625" customWidth="1"/>
    <col min="20" max="20" width="21" customWidth="1"/>
  </cols>
  <sheetData>
    <row r="1" spans="1:20">
      <c r="A1" s="26" t="s">
        <v>471</v>
      </c>
      <c r="B1" t="s">
        <v>517</v>
      </c>
      <c r="F1" t="s">
        <v>492</v>
      </c>
      <c r="G1" t="s">
        <v>493</v>
      </c>
      <c r="H1" t="s">
        <v>494</v>
      </c>
      <c r="I1" t="s">
        <v>495</v>
      </c>
    </row>
    <row r="2" spans="1:20">
      <c r="A2" s="27" t="s">
        <v>472</v>
      </c>
      <c r="B2" s="66" t="s">
        <v>518</v>
      </c>
      <c r="F2" t="s">
        <v>496</v>
      </c>
      <c r="G2" s="44">
        <v>867849</v>
      </c>
      <c r="H2" s="30">
        <f>G2/1000000</f>
        <v>0.86784899999999998</v>
      </c>
      <c r="I2" s="50">
        <f>G2/$G$7</f>
        <v>0.21831438011323129</v>
      </c>
      <c r="M2" s="54" t="s">
        <v>55</v>
      </c>
      <c r="N2" s="54" t="s">
        <v>497</v>
      </c>
    </row>
    <row r="3" spans="1:20">
      <c r="A3" s="28" t="s">
        <v>474</v>
      </c>
      <c r="B3" t="s">
        <v>475</v>
      </c>
      <c r="F3" t="s">
        <v>84</v>
      </c>
      <c r="G3" s="44">
        <v>810212</v>
      </c>
      <c r="H3" s="30">
        <f t="shared" ref="H3:H6" si="0">G3/1000000</f>
        <v>0.81021200000000004</v>
      </c>
      <c r="I3" s="50">
        <f t="shared" ref="I3:I6" si="1">G3/$G$7</f>
        <v>0.20381533024789031</v>
      </c>
      <c r="M3" s="56" t="s">
        <v>64</v>
      </c>
      <c r="N3" s="57">
        <v>300000</v>
      </c>
      <c r="O3" s="50">
        <f>N3/$N$10</f>
        <v>7.546740738765545E-2</v>
      </c>
      <c r="T3" s="78">
        <v>3975226</v>
      </c>
    </row>
    <row r="4" spans="1:20">
      <c r="F4" t="s">
        <v>498</v>
      </c>
      <c r="G4" s="44">
        <v>603109</v>
      </c>
      <c r="H4" s="30">
        <f t="shared" si="0"/>
        <v>0.60310900000000001</v>
      </c>
      <c r="I4" s="50">
        <f t="shared" si="1"/>
        <v>0.15171690867387164</v>
      </c>
      <c r="M4" s="56" t="s">
        <v>317</v>
      </c>
      <c r="N4" s="57">
        <v>234779</v>
      </c>
      <c r="O4" s="50">
        <f t="shared" ref="O4:O9" si="2">N4/$N$10</f>
        <v>5.9060541463554522E-2</v>
      </c>
      <c r="T4" s="78">
        <v>460799180</v>
      </c>
    </row>
    <row r="5" spans="1:20">
      <c r="F5" t="s">
        <v>499</v>
      </c>
      <c r="G5" s="44">
        <v>1094575</v>
      </c>
      <c r="H5" s="30">
        <f t="shared" si="0"/>
        <v>1.0945750000000001</v>
      </c>
      <c r="I5" s="50">
        <f t="shared" si="1"/>
        <v>0.27534912480447654</v>
      </c>
      <c r="M5" s="56" t="s">
        <v>28</v>
      </c>
      <c r="N5" s="57">
        <v>154725</v>
      </c>
      <c r="O5" s="50">
        <f t="shared" si="2"/>
        <v>3.8922315360183292E-2</v>
      </c>
      <c r="T5" s="52">
        <f>T3/T4</f>
        <v>8.6268078862466718E-3</v>
      </c>
    </row>
    <row r="6" spans="1:20">
      <c r="B6" s="55" t="s">
        <v>479</v>
      </c>
      <c r="F6" t="s">
        <v>500</v>
      </c>
      <c r="G6" s="44">
        <v>599481</v>
      </c>
      <c r="H6" s="30">
        <f t="shared" si="0"/>
        <v>0.59948100000000004</v>
      </c>
      <c r="I6" s="50">
        <f t="shared" si="1"/>
        <v>0.15080425616053025</v>
      </c>
      <c r="M6" s="56" t="s">
        <v>36</v>
      </c>
      <c r="N6" s="57">
        <v>1074576</v>
      </c>
      <c r="O6" s="50">
        <f t="shared" si="2"/>
        <v>0.27031821586999077</v>
      </c>
    </row>
    <row r="7" spans="1:20">
      <c r="A7" t="s">
        <v>482</v>
      </c>
      <c r="B7" s="29">
        <v>3.9752260000000001</v>
      </c>
      <c r="G7" s="51">
        <f>SUM(G2:G6)</f>
        <v>3975226</v>
      </c>
      <c r="M7" s="56" t="s">
        <v>118</v>
      </c>
      <c r="N7" s="57">
        <v>842810</v>
      </c>
      <c r="O7" s="50">
        <f t="shared" si="2"/>
        <v>0.21201561873463295</v>
      </c>
    </row>
    <row r="8" spans="1:20">
      <c r="M8" s="56" t="s">
        <v>7</v>
      </c>
      <c r="N8" s="57">
        <v>867849</v>
      </c>
      <c r="O8" s="50">
        <f t="shared" si="2"/>
        <v>0.21831438011323129</v>
      </c>
    </row>
    <row r="9" spans="1:20">
      <c r="M9" s="56" t="s">
        <v>79</v>
      </c>
      <c r="N9" s="57">
        <v>500487</v>
      </c>
      <c r="O9" s="50">
        <f t="shared" si="2"/>
        <v>0.1259015210707517</v>
      </c>
    </row>
    <row r="10" spans="1:20">
      <c r="N10">
        <f>SUM(N3:N9)</f>
        <v>3975226</v>
      </c>
    </row>
    <row r="11" spans="1:20" ht="15.75" thickBot="1"/>
    <row r="12" spans="1:20" ht="26.25" thickTop="1">
      <c r="A12" s="58" t="s">
        <v>55</v>
      </c>
      <c r="B12" s="59" t="s">
        <v>501</v>
      </c>
      <c r="C12" s="59" t="s">
        <v>492</v>
      </c>
      <c r="D12" s="59" t="s">
        <v>502</v>
      </c>
      <c r="E12" s="59" t="s">
        <v>503</v>
      </c>
      <c r="F12" s="59" t="s">
        <v>504</v>
      </c>
      <c r="G12" s="60" t="s">
        <v>505</v>
      </c>
    </row>
    <row r="13" spans="1:20" ht="30">
      <c r="A13" s="136" t="s">
        <v>36</v>
      </c>
      <c r="B13" s="61" t="s">
        <v>315</v>
      </c>
      <c r="C13" s="137" t="s">
        <v>499</v>
      </c>
      <c r="D13" s="137" t="s">
        <v>506</v>
      </c>
      <c r="E13" s="138">
        <v>794575</v>
      </c>
      <c r="F13" s="139">
        <v>41915</v>
      </c>
      <c r="G13" s="135">
        <v>41928</v>
      </c>
    </row>
    <row r="14" spans="1:20">
      <c r="A14" s="136"/>
      <c r="B14" s="61" t="s">
        <v>507</v>
      </c>
      <c r="C14" s="137"/>
      <c r="D14" s="137"/>
      <c r="E14" s="138"/>
      <c r="F14" s="139"/>
      <c r="G14" s="135"/>
    </row>
    <row r="15" spans="1:20" ht="30">
      <c r="A15" s="136" t="s">
        <v>64</v>
      </c>
      <c r="B15" s="61" t="s">
        <v>315</v>
      </c>
      <c r="C15" s="137" t="s">
        <v>499</v>
      </c>
      <c r="D15" s="137" t="s">
        <v>506</v>
      </c>
      <c r="E15" s="138">
        <v>300000</v>
      </c>
      <c r="F15" s="139">
        <v>41915</v>
      </c>
      <c r="G15" s="135">
        <v>41926</v>
      </c>
    </row>
    <row r="16" spans="1:20">
      <c r="A16" s="136"/>
      <c r="B16" s="61" t="s">
        <v>508</v>
      </c>
      <c r="C16" s="137"/>
      <c r="D16" s="137"/>
      <c r="E16" s="138"/>
      <c r="F16" s="139"/>
      <c r="G16" s="135"/>
    </row>
    <row r="17" spans="1:13" ht="45">
      <c r="A17" s="136" t="s">
        <v>79</v>
      </c>
      <c r="B17" s="61" t="s">
        <v>312</v>
      </c>
      <c r="C17" s="137" t="s">
        <v>84</v>
      </c>
      <c r="D17" s="137" t="s">
        <v>506</v>
      </c>
      <c r="E17" s="138">
        <v>500487</v>
      </c>
      <c r="F17" s="139">
        <v>41913</v>
      </c>
      <c r="G17" s="135">
        <v>41921</v>
      </c>
    </row>
    <row r="18" spans="1:13">
      <c r="A18" s="136"/>
      <c r="B18" s="61" t="s">
        <v>509</v>
      </c>
      <c r="C18" s="137"/>
      <c r="D18" s="137"/>
      <c r="E18" s="138"/>
      <c r="F18" s="139"/>
      <c r="G18" s="135"/>
    </row>
    <row r="19" spans="1:13" ht="45">
      <c r="A19" s="136" t="s">
        <v>317</v>
      </c>
      <c r="B19" s="61" t="s">
        <v>314</v>
      </c>
      <c r="C19" s="137" t="s">
        <v>498</v>
      </c>
      <c r="D19" s="137" t="s">
        <v>506</v>
      </c>
      <c r="E19" s="138">
        <v>234779</v>
      </c>
      <c r="F19" s="139">
        <v>41913</v>
      </c>
      <c r="G19" s="135">
        <v>41927</v>
      </c>
    </row>
    <row r="20" spans="1:13">
      <c r="A20" s="136"/>
      <c r="B20" s="61" t="s">
        <v>510</v>
      </c>
      <c r="C20" s="137"/>
      <c r="D20" s="137"/>
      <c r="E20" s="138"/>
      <c r="F20" s="139"/>
      <c r="G20" s="135"/>
    </row>
    <row r="21" spans="1:13" ht="45">
      <c r="A21" s="136" t="s">
        <v>118</v>
      </c>
      <c r="B21" s="61" t="s">
        <v>312</v>
      </c>
      <c r="C21" s="137" t="s">
        <v>84</v>
      </c>
      <c r="D21" s="137" t="s">
        <v>506</v>
      </c>
      <c r="E21" s="138">
        <v>155000</v>
      </c>
      <c r="F21" s="139">
        <v>41913</v>
      </c>
      <c r="G21" s="135">
        <v>41921</v>
      </c>
    </row>
    <row r="22" spans="1:13">
      <c r="A22" s="136"/>
      <c r="B22" s="61" t="s">
        <v>511</v>
      </c>
      <c r="C22" s="137"/>
      <c r="D22" s="137"/>
      <c r="E22" s="138"/>
      <c r="F22" s="139"/>
      <c r="G22" s="135"/>
    </row>
    <row r="23" spans="1:13" ht="45">
      <c r="A23" s="136" t="s">
        <v>28</v>
      </c>
      <c r="B23" s="61" t="s">
        <v>312</v>
      </c>
      <c r="C23" s="137" t="s">
        <v>84</v>
      </c>
      <c r="D23" s="137" t="s">
        <v>506</v>
      </c>
      <c r="E23" s="138">
        <v>154725</v>
      </c>
      <c r="F23" s="139">
        <v>41913</v>
      </c>
      <c r="G23" s="135">
        <v>41921</v>
      </c>
    </row>
    <row r="24" spans="1:13">
      <c r="A24" s="136"/>
      <c r="B24" s="61" t="s">
        <v>512</v>
      </c>
      <c r="C24" s="137"/>
      <c r="D24" s="137"/>
      <c r="E24" s="138"/>
      <c r="F24" s="139"/>
      <c r="G24" s="135"/>
    </row>
    <row r="25" spans="1:13" ht="45">
      <c r="A25" s="136" t="s">
        <v>36</v>
      </c>
      <c r="B25" s="61" t="s">
        <v>314</v>
      </c>
      <c r="C25" s="137" t="s">
        <v>498</v>
      </c>
      <c r="D25" s="137" t="s">
        <v>506</v>
      </c>
      <c r="E25" s="138">
        <v>280001</v>
      </c>
      <c r="F25" s="139">
        <v>41912</v>
      </c>
      <c r="G25" s="135">
        <v>41921</v>
      </c>
      <c r="L25" s="106"/>
      <c r="M25" s="107"/>
    </row>
    <row r="26" spans="1:13">
      <c r="A26" s="136"/>
      <c r="B26" s="61" t="s">
        <v>513</v>
      </c>
      <c r="C26" s="137"/>
      <c r="D26" s="137"/>
      <c r="E26" s="138"/>
      <c r="F26" s="139"/>
      <c r="G26" s="135"/>
      <c r="L26" s="107"/>
      <c r="M26" s="107"/>
    </row>
    <row r="27" spans="1:13" ht="45">
      <c r="A27" s="136" t="s">
        <v>118</v>
      </c>
      <c r="B27" s="61" t="s">
        <v>314</v>
      </c>
      <c r="C27" s="137" t="s">
        <v>498</v>
      </c>
      <c r="D27" s="137" t="s">
        <v>506</v>
      </c>
      <c r="E27" s="138">
        <v>88329</v>
      </c>
      <c r="F27" s="139">
        <v>41912</v>
      </c>
      <c r="G27" s="135">
        <v>41915</v>
      </c>
    </row>
    <row r="28" spans="1:13">
      <c r="A28" s="136"/>
      <c r="B28" s="61" t="s">
        <v>514</v>
      </c>
      <c r="C28" s="137"/>
      <c r="D28" s="137"/>
      <c r="E28" s="138"/>
      <c r="F28" s="139"/>
      <c r="G28" s="135"/>
    </row>
    <row r="29" spans="1:13" ht="45">
      <c r="A29" s="136" t="s">
        <v>118</v>
      </c>
      <c r="B29" s="61" t="s">
        <v>316</v>
      </c>
      <c r="C29" s="137" t="s">
        <v>500</v>
      </c>
      <c r="D29" s="137" t="s">
        <v>506</v>
      </c>
      <c r="E29" s="138">
        <v>599481</v>
      </c>
      <c r="F29" s="139">
        <v>41911</v>
      </c>
      <c r="G29" s="135">
        <v>41915</v>
      </c>
    </row>
    <row r="30" spans="1:13">
      <c r="A30" s="136"/>
      <c r="B30" s="61" t="s">
        <v>515</v>
      </c>
      <c r="C30" s="137"/>
      <c r="D30" s="137"/>
      <c r="E30" s="138"/>
      <c r="F30" s="139"/>
      <c r="G30" s="135"/>
    </row>
    <row r="31" spans="1:13" ht="45">
      <c r="A31" s="136" t="s">
        <v>7</v>
      </c>
      <c r="B31" s="61" t="s">
        <v>313</v>
      </c>
      <c r="C31" s="137" t="s">
        <v>496</v>
      </c>
      <c r="D31" s="137" t="s">
        <v>506</v>
      </c>
      <c r="E31" s="138">
        <v>867849</v>
      </c>
      <c r="F31" s="139">
        <v>41908</v>
      </c>
      <c r="G31" s="135">
        <v>41921</v>
      </c>
    </row>
    <row r="32" spans="1:13">
      <c r="A32" s="136"/>
      <c r="B32" s="61" t="s">
        <v>516</v>
      </c>
      <c r="C32" s="137"/>
      <c r="D32" s="137"/>
      <c r="E32" s="138"/>
      <c r="F32" s="139"/>
      <c r="G32" s="135"/>
    </row>
    <row r="33" spans="1:7" ht="15.75" thickBot="1">
      <c r="A33" s="62"/>
      <c r="B33" s="63"/>
      <c r="C33" s="63"/>
      <c r="D33" s="63"/>
      <c r="E33" s="64">
        <f>SUM(E13:E32)</f>
        <v>3975226</v>
      </c>
      <c r="F33" s="63"/>
      <c r="G33" s="65"/>
    </row>
    <row r="34" spans="1:7" ht="15.75" thickTop="1"/>
  </sheetData>
  <mergeCells count="60">
    <mergeCell ref="G15:G16"/>
    <mergeCell ref="A13:A14"/>
    <mergeCell ref="C13:C14"/>
    <mergeCell ref="D13:D14"/>
    <mergeCell ref="E13:E14"/>
    <mergeCell ref="F13:F14"/>
    <mergeCell ref="G13:G14"/>
    <mergeCell ref="A15:A16"/>
    <mergeCell ref="C15:C16"/>
    <mergeCell ref="D15:D16"/>
    <mergeCell ref="E15:E16"/>
    <mergeCell ref="F15:F16"/>
    <mergeCell ref="G19:G20"/>
    <mergeCell ref="A17:A18"/>
    <mergeCell ref="C17:C18"/>
    <mergeCell ref="D17:D18"/>
    <mergeCell ref="E17:E18"/>
    <mergeCell ref="F17:F18"/>
    <mergeCell ref="G17:G18"/>
    <mergeCell ref="A19:A20"/>
    <mergeCell ref="C19:C20"/>
    <mergeCell ref="D19:D20"/>
    <mergeCell ref="E19:E20"/>
    <mergeCell ref="F19:F20"/>
    <mergeCell ref="G23:G24"/>
    <mergeCell ref="A21:A22"/>
    <mergeCell ref="C21:C22"/>
    <mergeCell ref="D21:D22"/>
    <mergeCell ref="E21:E22"/>
    <mergeCell ref="F21:F22"/>
    <mergeCell ref="G21:G22"/>
    <mergeCell ref="A23:A24"/>
    <mergeCell ref="C23:C24"/>
    <mergeCell ref="D23:D24"/>
    <mergeCell ref="E23:E24"/>
    <mergeCell ref="F23:F24"/>
    <mergeCell ref="G27:G28"/>
    <mergeCell ref="A25:A26"/>
    <mergeCell ref="C25:C26"/>
    <mergeCell ref="D25:D26"/>
    <mergeCell ref="E25:E26"/>
    <mergeCell ref="F25:F26"/>
    <mergeCell ref="G25:G26"/>
    <mergeCell ref="A27:A28"/>
    <mergeCell ref="C27:C28"/>
    <mergeCell ref="D27:D28"/>
    <mergeCell ref="E27:E28"/>
    <mergeCell ref="F27:F28"/>
    <mergeCell ref="G31:G32"/>
    <mergeCell ref="A29:A30"/>
    <mergeCell ref="C29:C30"/>
    <mergeCell ref="D29:D30"/>
    <mergeCell ref="E29:E30"/>
    <mergeCell ref="F29:F30"/>
    <mergeCell ref="G29:G30"/>
    <mergeCell ref="A31:A32"/>
    <mergeCell ref="C31:C32"/>
    <mergeCell ref="D31:D32"/>
    <mergeCell ref="E31:E32"/>
    <mergeCell ref="F31:F32"/>
  </mergeCells>
  <hyperlinks>
    <hyperlink ref="B2"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T42"/>
  <sheetViews>
    <sheetView topLeftCell="L4" workbookViewId="0">
      <selection activeCell="R41" sqref="Q41:R41"/>
    </sheetView>
  </sheetViews>
  <sheetFormatPr defaultRowHeight="14.25"/>
  <cols>
    <col min="1" max="1" width="9.28515625" style="68" customWidth="1"/>
    <col min="2" max="2" width="13" style="68" customWidth="1"/>
    <col min="3" max="3" width="16.42578125" style="68" customWidth="1"/>
    <col min="4" max="4" width="9" style="68" customWidth="1"/>
    <col min="5" max="5" width="19.28515625" style="68" customWidth="1"/>
    <col min="6" max="6" width="14.85546875" style="68" customWidth="1"/>
    <col min="7" max="7" width="6.42578125" style="68" customWidth="1"/>
    <col min="8" max="8" width="24.5703125" style="68" customWidth="1"/>
    <col min="9" max="9" width="25.140625" style="68" customWidth="1"/>
    <col min="10" max="10" width="24.5703125" style="68" customWidth="1"/>
    <col min="11" max="11" width="15.28515625" style="68" customWidth="1"/>
    <col min="12" max="12" width="16.5703125" style="68" customWidth="1"/>
    <col min="13" max="13" width="16.28515625" style="68" customWidth="1"/>
    <col min="14" max="14" width="11.5703125" style="68" customWidth="1"/>
    <col min="15" max="15" width="9.140625" style="68"/>
    <col min="16" max="16" width="30.28515625" style="68" bestFit="1" customWidth="1"/>
    <col min="17" max="17" width="12.28515625" style="68" bestFit="1" customWidth="1"/>
    <col min="18" max="18" width="15.5703125" style="68" bestFit="1" customWidth="1"/>
    <col min="19" max="19" width="10" style="68" bestFit="1" customWidth="1"/>
    <col min="20" max="20" width="11" style="68" bestFit="1" customWidth="1"/>
    <col min="21" max="16384" width="9.140625" style="68"/>
  </cols>
  <sheetData>
    <row r="1" spans="1:20">
      <c r="A1" s="102" t="s">
        <v>799</v>
      </c>
      <c r="B1" s="68" t="s">
        <v>476</v>
      </c>
    </row>
    <row r="2" spans="1:20">
      <c r="A2" s="103" t="s">
        <v>800</v>
      </c>
      <c r="B2" s="68" t="s">
        <v>473</v>
      </c>
    </row>
    <row r="3" spans="1:20">
      <c r="A3" s="104" t="s">
        <v>474</v>
      </c>
      <c r="B3" s="68" t="s">
        <v>475</v>
      </c>
    </row>
    <row r="4" spans="1:20">
      <c r="A4" s="104"/>
    </row>
    <row r="6" spans="1:20">
      <c r="A6" s="68" t="s">
        <v>379</v>
      </c>
      <c r="B6" s="68" t="s">
        <v>470</v>
      </c>
    </row>
    <row r="8" spans="1:20">
      <c r="B8" s="68" t="s">
        <v>484</v>
      </c>
      <c r="C8" s="68" t="s">
        <v>365</v>
      </c>
    </row>
    <row r="9" spans="1:20" s="71" customFormat="1" ht="27.75" customHeight="1">
      <c r="B9" s="71" t="s">
        <v>485</v>
      </c>
      <c r="E9" s="71" t="s">
        <v>385</v>
      </c>
      <c r="H9" s="72" t="s">
        <v>520</v>
      </c>
      <c r="I9" s="72" t="s">
        <v>521</v>
      </c>
      <c r="J9" s="72" t="s">
        <v>486</v>
      </c>
      <c r="K9" s="72" t="s">
        <v>522</v>
      </c>
      <c r="L9" s="72" t="s">
        <v>523</v>
      </c>
      <c r="M9" s="72" t="s">
        <v>524</v>
      </c>
      <c r="N9" s="72" t="s">
        <v>386</v>
      </c>
      <c r="Q9" s="71" t="s">
        <v>522</v>
      </c>
      <c r="R9" s="71" t="s">
        <v>523</v>
      </c>
      <c r="S9" s="71" t="s">
        <v>524</v>
      </c>
      <c r="T9" s="71" t="s">
        <v>386</v>
      </c>
    </row>
    <row r="10" spans="1:20">
      <c r="A10" s="68" t="s">
        <v>3</v>
      </c>
      <c r="B10" s="68" t="s">
        <v>12</v>
      </c>
      <c r="C10" s="68" t="s">
        <v>30</v>
      </c>
      <c r="D10" s="68" t="s">
        <v>45</v>
      </c>
      <c r="E10" s="68" t="s">
        <v>12</v>
      </c>
      <c r="F10" s="68" t="s">
        <v>30</v>
      </c>
      <c r="G10" s="68" t="s">
        <v>45</v>
      </c>
      <c r="K10" s="73">
        <v>0</v>
      </c>
      <c r="L10" s="73">
        <v>0</v>
      </c>
      <c r="M10" s="73">
        <v>0</v>
      </c>
      <c r="N10" s="73">
        <f>SUM($K10:$M10)</f>
        <v>0</v>
      </c>
      <c r="P10" s="76" t="s">
        <v>791</v>
      </c>
      <c r="Q10" s="73">
        <v>29.123217</v>
      </c>
      <c r="R10" s="73">
        <v>8.0958520000000007</v>
      </c>
      <c r="S10" s="73">
        <v>0</v>
      </c>
      <c r="T10" s="73">
        <v>32.720213000000001</v>
      </c>
    </row>
    <row r="11" spans="1:20">
      <c r="A11" s="68" t="s">
        <v>338</v>
      </c>
      <c r="B11" s="68">
        <v>0</v>
      </c>
      <c r="E11" s="68">
        <v>872600</v>
      </c>
      <c r="H11" s="69">
        <f>SUM($B11,$E11)</f>
        <v>872600</v>
      </c>
      <c r="I11" s="69">
        <f>SUM($C11,$F11)</f>
        <v>0</v>
      </c>
      <c r="J11" s="69">
        <f>SUM($D11,$G11)</f>
        <v>0</v>
      </c>
      <c r="K11" s="73">
        <v>0.87260000000000004</v>
      </c>
      <c r="L11" s="73">
        <v>0</v>
      </c>
      <c r="M11" s="73">
        <v>0</v>
      </c>
      <c r="N11" s="73">
        <f t="shared" ref="N11:N42" si="0">SUM($K11:$M11)</f>
        <v>0.87260000000000004</v>
      </c>
      <c r="P11" s="68" t="s">
        <v>481</v>
      </c>
      <c r="Q11" s="73">
        <v>11.717886</v>
      </c>
      <c r="R11" s="73">
        <v>5.2249999999999996</v>
      </c>
      <c r="S11" s="75">
        <v>11.1</v>
      </c>
      <c r="T11" s="73">
        <v>28.042886000000003</v>
      </c>
    </row>
    <row r="12" spans="1:20">
      <c r="A12" s="68" t="s">
        <v>332</v>
      </c>
      <c r="B12" s="68">
        <v>0</v>
      </c>
      <c r="E12" s="68">
        <v>1003678</v>
      </c>
      <c r="H12" s="69">
        <f t="shared" ref="H12:H42" si="1">SUM($B12,$E12)</f>
        <v>1003678</v>
      </c>
      <c r="I12" s="69">
        <f t="shared" ref="I12:I42" si="2">SUM($C12,$F12)</f>
        <v>0</v>
      </c>
      <c r="J12" s="69">
        <f t="shared" ref="J12:J42" si="3">SUM($D12,$G12)</f>
        <v>0</v>
      </c>
      <c r="K12" s="73">
        <v>1.0036780000000001</v>
      </c>
      <c r="L12" s="73">
        <v>0</v>
      </c>
      <c r="M12" s="73">
        <v>0</v>
      </c>
      <c r="N12" s="73">
        <f t="shared" si="0"/>
        <v>1.0036780000000001</v>
      </c>
      <c r="P12" s="68" t="s">
        <v>792</v>
      </c>
      <c r="Q12" s="73">
        <v>0.65146999999999999</v>
      </c>
      <c r="R12" s="73">
        <v>1.1824319999999999</v>
      </c>
      <c r="S12" s="75">
        <v>23.148126000000001</v>
      </c>
      <c r="T12" s="73">
        <v>24.982028</v>
      </c>
    </row>
    <row r="13" spans="1:20">
      <c r="A13" s="68" t="s">
        <v>330</v>
      </c>
      <c r="D13" s="68">
        <v>2267574</v>
      </c>
      <c r="G13" s="68">
        <v>0</v>
      </c>
      <c r="H13" s="69">
        <f t="shared" si="1"/>
        <v>0</v>
      </c>
      <c r="I13" s="69">
        <f t="shared" si="2"/>
        <v>0</v>
      </c>
      <c r="J13" s="69">
        <f t="shared" si="3"/>
        <v>2267574</v>
      </c>
      <c r="K13" s="73">
        <v>0</v>
      </c>
      <c r="L13" s="73">
        <v>0</v>
      </c>
      <c r="M13" s="73">
        <v>2.2675740000000002</v>
      </c>
      <c r="N13" s="73">
        <f t="shared" si="0"/>
        <v>2.2675740000000002</v>
      </c>
      <c r="P13" s="68" t="s">
        <v>232</v>
      </c>
      <c r="Q13" s="73">
        <v>10.202208000000001</v>
      </c>
      <c r="R13" s="73">
        <v>2.846724</v>
      </c>
      <c r="S13" s="75">
        <v>8.1632650000000009</v>
      </c>
      <c r="T13" s="73">
        <v>21.212197000000003</v>
      </c>
    </row>
    <row r="14" spans="1:20">
      <c r="A14" s="68" t="s">
        <v>322</v>
      </c>
      <c r="B14" s="68">
        <v>0</v>
      </c>
      <c r="C14" s="68">
        <v>0</v>
      </c>
      <c r="E14" s="68">
        <v>2209945</v>
      </c>
      <c r="F14" s="68">
        <v>536193</v>
      </c>
      <c r="H14" s="69">
        <f t="shared" si="1"/>
        <v>2209945</v>
      </c>
      <c r="I14" s="69">
        <f t="shared" si="2"/>
        <v>536193</v>
      </c>
      <c r="J14" s="69">
        <f t="shared" si="3"/>
        <v>0</v>
      </c>
      <c r="K14" s="73">
        <v>2.2099449999999998</v>
      </c>
      <c r="L14" s="73">
        <v>0.53619300000000003</v>
      </c>
      <c r="M14" s="73">
        <v>0</v>
      </c>
      <c r="N14" s="73">
        <f t="shared" si="0"/>
        <v>2.7461379999999997</v>
      </c>
      <c r="P14" s="68" t="s">
        <v>459</v>
      </c>
      <c r="Q14" s="73">
        <v>0</v>
      </c>
      <c r="R14" s="73">
        <v>5</v>
      </c>
      <c r="S14" s="73">
        <v>0</v>
      </c>
      <c r="T14" s="73">
        <v>5</v>
      </c>
    </row>
    <row r="15" spans="1:20">
      <c r="A15" s="68" t="s">
        <v>311</v>
      </c>
      <c r="B15" s="68">
        <v>0</v>
      </c>
      <c r="C15" s="68">
        <v>0</v>
      </c>
      <c r="E15" s="68">
        <v>2306890</v>
      </c>
      <c r="F15" s="68">
        <v>1668336</v>
      </c>
      <c r="H15" s="69">
        <f t="shared" si="1"/>
        <v>2306890</v>
      </c>
      <c r="I15" s="69">
        <f t="shared" si="2"/>
        <v>1668336</v>
      </c>
      <c r="J15" s="69">
        <f t="shared" si="3"/>
        <v>0</v>
      </c>
      <c r="K15" s="73">
        <v>2.3068900000000001</v>
      </c>
      <c r="L15" s="73">
        <v>1.668336</v>
      </c>
      <c r="M15" s="73">
        <v>0</v>
      </c>
      <c r="N15" s="73">
        <f t="shared" si="0"/>
        <v>3.9752260000000001</v>
      </c>
      <c r="P15" s="68" t="s">
        <v>115</v>
      </c>
      <c r="Q15" s="73">
        <v>4.6427100000000001</v>
      </c>
      <c r="R15" s="73">
        <v>0</v>
      </c>
      <c r="S15" s="73">
        <v>0</v>
      </c>
      <c r="T15" s="73">
        <v>4.6427100000000001</v>
      </c>
    </row>
    <row r="16" spans="1:20">
      <c r="A16" s="68" t="s">
        <v>295</v>
      </c>
      <c r="B16" s="68">
        <v>0</v>
      </c>
      <c r="C16" s="68">
        <v>0</v>
      </c>
      <c r="E16" s="68">
        <v>487264</v>
      </c>
      <c r="F16" s="68">
        <v>47393</v>
      </c>
      <c r="H16" s="69">
        <f t="shared" si="1"/>
        <v>487264</v>
      </c>
      <c r="I16" s="69">
        <f t="shared" si="2"/>
        <v>47393</v>
      </c>
      <c r="J16" s="69">
        <f t="shared" si="3"/>
        <v>0</v>
      </c>
      <c r="K16" s="73">
        <v>0.48726399999999997</v>
      </c>
      <c r="L16" s="73">
        <v>4.7392999999999998E-2</v>
      </c>
      <c r="M16" s="73">
        <v>0</v>
      </c>
      <c r="N16" s="73">
        <f t="shared" si="0"/>
        <v>0.53465699999999994</v>
      </c>
      <c r="P16" s="68" t="s">
        <v>482</v>
      </c>
      <c r="Q16" s="73">
        <v>2.3068900000000001</v>
      </c>
      <c r="R16" s="73">
        <v>1.668336</v>
      </c>
      <c r="S16" s="73">
        <v>0</v>
      </c>
      <c r="T16" s="73">
        <v>3.9752260000000001</v>
      </c>
    </row>
    <row r="17" spans="1:20">
      <c r="A17" s="68" t="s">
        <v>291</v>
      </c>
      <c r="B17" s="68">
        <v>0</v>
      </c>
      <c r="C17" s="68">
        <v>0</v>
      </c>
      <c r="E17" s="68">
        <v>1845886</v>
      </c>
      <c r="F17" s="68">
        <v>1522533</v>
      </c>
      <c r="H17" s="69">
        <f t="shared" si="1"/>
        <v>1845886</v>
      </c>
      <c r="I17" s="69">
        <f t="shared" si="2"/>
        <v>1522533</v>
      </c>
      <c r="J17" s="69">
        <f t="shared" si="3"/>
        <v>0</v>
      </c>
      <c r="K17" s="73">
        <v>1.8458859999999999</v>
      </c>
      <c r="L17" s="73">
        <v>1.5225329999999999</v>
      </c>
      <c r="M17" s="73">
        <v>0</v>
      </c>
      <c r="N17" s="73">
        <f t="shared" si="0"/>
        <v>3.3684189999999998</v>
      </c>
      <c r="P17" s="68" t="s">
        <v>291</v>
      </c>
      <c r="Q17" s="73">
        <v>1.8458859999999999</v>
      </c>
      <c r="R17" s="73">
        <v>1.5225329999999999</v>
      </c>
      <c r="S17" s="73">
        <v>0</v>
      </c>
      <c r="T17" s="73">
        <v>3.3684189999999998</v>
      </c>
    </row>
    <row r="18" spans="1:20">
      <c r="A18" s="68" t="s">
        <v>275</v>
      </c>
      <c r="B18" s="68">
        <v>0</v>
      </c>
      <c r="C18" s="68">
        <v>0</v>
      </c>
      <c r="E18" s="68">
        <v>520086</v>
      </c>
      <c r="F18" s="68">
        <v>157067</v>
      </c>
      <c r="H18" s="69">
        <f t="shared" si="1"/>
        <v>520086</v>
      </c>
      <c r="I18" s="69">
        <f t="shared" si="2"/>
        <v>157067</v>
      </c>
      <c r="J18" s="69">
        <f t="shared" si="3"/>
        <v>0</v>
      </c>
      <c r="K18" s="73">
        <v>0.52008600000000005</v>
      </c>
      <c r="L18" s="73">
        <v>0.15706700000000001</v>
      </c>
      <c r="M18" s="73">
        <v>0</v>
      </c>
      <c r="N18" s="73">
        <f t="shared" si="0"/>
        <v>0.67715300000000012</v>
      </c>
      <c r="P18" s="68" t="s">
        <v>100</v>
      </c>
      <c r="Q18" s="73">
        <v>1.833747</v>
      </c>
      <c r="R18" s="73">
        <v>0.952986</v>
      </c>
      <c r="S18" s="73">
        <v>0</v>
      </c>
      <c r="T18" s="73">
        <v>2.7867329999999999</v>
      </c>
    </row>
    <row r="19" spans="1:20">
      <c r="A19" s="68" t="s">
        <v>257</v>
      </c>
      <c r="C19" s="68">
        <v>0</v>
      </c>
      <c r="F19" s="68">
        <v>4498856</v>
      </c>
      <c r="H19" s="69">
        <f t="shared" si="1"/>
        <v>0</v>
      </c>
      <c r="I19" s="69">
        <f t="shared" si="2"/>
        <v>4498856</v>
      </c>
      <c r="J19" s="69">
        <f t="shared" si="3"/>
        <v>0</v>
      </c>
      <c r="K19" s="73">
        <v>0</v>
      </c>
      <c r="L19" s="73">
        <v>4.498856</v>
      </c>
      <c r="M19" s="73">
        <v>0</v>
      </c>
      <c r="N19" s="73">
        <f t="shared" si="0"/>
        <v>4.498856</v>
      </c>
      <c r="P19" s="68" t="s">
        <v>322</v>
      </c>
      <c r="Q19" s="73">
        <v>2.2099449999999998</v>
      </c>
      <c r="R19" s="73">
        <v>0.53619300000000003</v>
      </c>
      <c r="S19" s="73">
        <v>0</v>
      </c>
      <c r="T19" s="73">
        <v>2.7461379999999997</v>
      </c>
    </row>
    <row r="20" spans="1:20">
      <c r="A20" s="68" t="s">
        <v>477</v>
      </c>
      <c r="B20" s="68">
        <v>0</v>
      </c>
      <c r="C20" s="68">
        <v>0</v>
      </c>
      <c r="E20" s="68">
        <v>29123217</v>
      </c>
      <c r="F20" s="68">
        <v>3596996</v>
      </c>
      <c r="H20" s="69">
        <f t="shared" si="1"/>
        <v>29123217</v>
      </c>
      <c r="I20" s="69">
        <f t="shared" si="2"/>
        <v>3596996</v>
      </c>
      <c r="J20" s="69">
        <f t="shared" si="3"/>
        <v>0</v>
      </c>
      <c r="K20" s="73">
        <v>29.123217</v>
      </c>
      <c r="L20" s="73">
        <v>3.5969959999999999</v>
      </c>
      <c r="M20" s="73">
        <v>0</v>
      </c>
      <c r="N20" s="73">
        <f t="shared" si="0"/>
        <v>32.720213000000001</v>
      </c>
      <c r="P20" s="68" t="s">
        <v>138</v>
      </c>
      <c r="Q20" s="73">
        <v>1.8522639999999999</v>
      </c>
      <c r="R20" s="73">
        <v>0.46805600000000003</v>
      </c>
      <c r="S20" s="73">
        <v>0</v>
      </c>
      <c r="T20" s="73">
        <v>2.3203199999999997</v>
      </c>
    </row>
    <row r="21" spans="1:20">
      <c r="A21" s="68" t="s">
        <v>254</v>
      </c>
      <c r="B21" s="68">
        <v>0</v>
      </c>
      <c r="C21" s="68">
        <v>0</v>
      </c>
      <c r="E21" s="68">
        <v>683995</v>
      </c>
      <c r="F21" s="68">
        <v>658762</v>
      </c>
      <c r="H21" s="69">
        <f t="shared" si="1"/>
        <v>683995</v>
      </c>
      <c r="I21" s="69">
        <f t="shared" si="2"/>
        <v>658762</v>
      </c>
      <c r="J21" s="69">
        <f t="shared" si="3"/>
        <v>0</v>
      </c>
      <c r="K21" s="73">
        <v>0.68399500000000002</v>
      </c>
      <c r="L21" s="73">
        <v>0.65876199999999996</v>
      </c>
      <c r="M21" s="73">
        <v>0</v>
      </c>
      <c r="N21" s="73">
        <f t="shared" si="0"/>
        <v>1.342757</v>
      </c>
      <c r="P21" s="68" t="s">
        <v>330</v>
      </c>
      <c r="Q21" s="73">
        <v>0</v>
      </c>
      <c r="R21" s="73">
        <v>0</v>
      </c>
      <c r="S21" s="75">
        <v>2.2675740000000002</v>
      </c>
      <c r="T21" s="73">
        <v>2.2675740000000002</v>
      </c>
    </row>
    <row r="22" spans="1:20">
      <c r="A22" s="68" t="s">
        <v>252</v>
      </c>
      <c r="B22" s="68">
        <v>0</v>
      </c>
      <c r="E22" s="68">
        <v>40817</v>
      </c>
      <c r="H22" s="69">
        <f t="shared" si="1"/>
        <v>40817</v>
      </c>
      <c r="I22" s="69">
        <f t="shared" si="2"/>
        <v>0</v>
      </c>
      <c r="J22" s="69">
        <f t="shared" si="3"/>
        <v>0</v>
      </c>
      <c r="K22" s="73">
        <v>4.0816999999999999E-2</v>
      </c>
      <c r="L22" s="73">
        <v>0</v>
      </c>
      <c r="M22" s="73">
        <v>0</v>
      </c>
      <c r="N22" s="73">
        <f t="shared" si="0"/>
        <v>4.0816999999999999E-2</v>
      </c>
      <c r="P22" s="68" t="s">
        <v>164</v>
      </c>
      <c r="Q22" s="73">
        <v>0.73346</v>
      </c>
      <c r="R22" s="73">
        <v>1.18276</v>
      </c>
      <c r="S22" s="73">
        <v>0</v>
      </c>
      <c r="T22" s="73">
        <v>1.91622</v>
      </c>
    </row>
    <row r="23" spans="1:20">
      <c r="A23" s="68" t="s">
        <v>232</v>
      </c>
      <c r="B23" s="68">
        <v>0</v>
      </c>
      <c r="C23" s="68">
        <v>0</v>
      </c>
      <c r="D23" s="68">
        <v>8163265</v>
      </c>
      <c r="E23" s="68">
        <v>10202208</v>
      </c>
      <c r="F23" s="68">
        <v>2846724</v>
      </c>
      <c r="G23" s="68">
        <v>0</v>
      </c>
      <c r="H23" s="69">
        <f t="shared" si="1"/>
        <v>10202208</v>
      </c>
      <c r="I23" s="69">
        <f t="shared" si="2"/>
        <v>2846724</v>
      </c>
      <c r="J23" s="69">
        <f t="shared" si="3"/>
        <v>8163265</v>
      </c>
      <c r="K23" s="73">
        <v>10.202208000000001</v>
      </c>
      <c r="L23" s="73">
        <v>2.846724</v>
      </c>
      <c r="M23" s="73">
        <v>8.1632650000000009</v>
      </c>
      <c r="N23" s="73">
        <f t="shared" si="0"/>
        <v>21.212197000000003</v>
      </c>
      <c r="P23" s="68" t="s">
        <v>207</v>
      </c>
      <c r="Q23" s="73">
        <v>0</v>
      </c>
      <c r="R23" s="73">
        <v>1.5736300000000001</v>
      </c>
      <c r="S23" s="73">
        <v>0</v>
      </c>
      <c r="T23" s="73">
        <v>1.5736300000000001</v>
      </c>
    </row>
    <row r="24" spans="1:20">
      <c r="A24" s="68" t="s">
        <v>222</v>
      </c>
      <c r="B24" s="68">
        <v>0</v>
      </c>
      <c r="E24" s="68">
        <v>145759</v>
      </c>
      <c r="H24" s="69">
        <f t="shared" si="1"/>
        <v>145759</v>
      </c>
      <c r="I24" s="69">
        <f t="shared" si="2"/>
        <v>0</v>
      </c>
      <c r="J24" s="69">
        <f t="shared" si="3"/>
        <v>0</v>
      </c>
      <c r="K24" s="73">
        <v>0.145759</v>
      </c>
      <c r="L24" s="73">
        <v>0</v>
      </c>
      <c r="M24" s="73">
        <v>0</v>
      </c>
      <c r="N24" s="73">
        <f t="shared" si="0"/>
        <v>0.145759</v>
      </c>
      <c r="P24" s="68" t="s">
        <v>254</v>
      </c>
      <c r="Q24" s="73">
        <v>0.68399500000000002</v>
      </c>
      <c r="R24" s="73">
        <v>0.65876199999999996</v>
      </c>
      <c r="S24" s="73">
        <v>0</v>
      </c>
      <c r="T24" s="73">
        <v>1.342757</v>
      </c>
    </row>
    <row r="25" spans="1:20">
      <c r="A25" s="68" t="s">
        <v>218</v>
      </c>
      <c r="C25" s="68">
        <v>0</v>
      </c>
      <c r="F25" s="68">
        <v>40223</v>
      </c>
      <c r="H25" s="69">
        <f t="shared" si="1"/>
        <v>0</v>
      </c>
      <c r="I25" s="69">
        <f t="shared" si="2"/>
        <v>40223</v>
      </c>
      <c r="J25" s="69">
        <f t="shared" si="3"/>
        <v>0</v>
      </c>
      <c r="K25" s="73">
        <v>0</v>
      </c>
      <c r="L25" s="73">
        <v>4.0223000000000002E-2</v>
      </c>
      <c r="M25" s="73">
        <v>0</v>
      </c>
      <c r="N25" s="73">
        <f t="shared" si="0"/>
        <v>4.0223000000000002E-2</v>
      </c>
      <c r="P25" s="68" t="s">
        <v>332</v>
      </c>
      <c r="Q25" s="73">
        <v>1.0036780000000001</v>
      </c>
      <c r="R25" s="73">
        <v>0</v>
      </c>
      <c r="S25" s="73">
        <v>0</v>
      </c>
      <c r="T25" s="73">
        <v>1.0036780000000001</v>
      </c>
    </row>
    <row r="26" spans="1:20">
      <c r="A26" s="68" t="s">
        <v>214</v>
      </c>
      <c r="B26" s="68">
        <v>0</v>
      </c>
      <c r="C26" s="68">
        <v>0</v>
      </c>
      <c r="E26" s="68">
        <v>190350</v>
      </c>
      <c r="F26" s="68">
        <v>135870</v>
      </c>
      <c r="H26" s="69">
        <f t="shared" si="1"/>
        <v>190350</v>
      </c>
      <c r="I26" s="69">
        <f t="shared" si="2"/>
        <v>135870</v>
      </c>
      <c r="J26" s="69">
        <f t="shared" si="3"/>
        <v>0</v>
      </c>
      <c r="K26" s="73">
        <v>0.19034999999999999</v>
      </c>
      <c r="L26" s="73">
        <v>0.13586999999999999</v>
      </c>
      <c r="M26" s="73">
        <v>0</v>
      </c>
      <c r="N26" s="73">
        <f t="shared" si="0"/>
        <v>0.32621999999999995</v>
      </c>
      <c r="P26" s="68" t="s">
        <v>338</v>
      </c>
      <c r="Q26" s="73">
        <v>0.87260000000000004</v>
      </c>
      <c r="R26" s="73">
        <v>0</v>
      </c>
      <c r="S26" s="73">
        <v>0</v>
      </c>
      <c r="T26" s="73">
        <v>0.87260000000000004</v>
      </c>
    </row>
    <row r="27" spans="1:20">
      <c r="A27" s="68" t="s">
        <v>207</v>
      </c>
      <c r="C27" s="68">
        <v>0</v>
      </c>
      <c r="F27" s="68">
        <v>1573630</v>
      </c>
      <c r="H27" s="69">
        <f t="shared" si="1"/>
        <v>0</v>
      </c>
      <c r="I27" s="69">
        <f t="shared" si="2"/>
        <v>1573630</v>
      </c>
      <c r="J27" s="69">
        <f t="shared" si="3"/>
        <v>0</v>
      </c>
      <c r="K27" s="73">
        <v>0</v>
      </c>
      <c r="L27" s="73">
        <v>1.5736300000000001</v>
      </c>
      <c r="M27" s="73">
        <v>0</v>
      </c>
      <c r="N27" s="73">
        <f t="shared" si="0"/>
        <v>1.5736300000000001</v>
      </c>
      <c r="P27" s="68" t="s">
        <v>275</v>
      </c>
      <c r="Q27" s="73">
        <v>0.52008600000000005</v>
      </c>
      <c r="R27" s="73">
        <v>0.15706700000000001</v>
      </c>
      <c r="S27" s="73">
        <v>0</v>
      </c>
      <c r="T27" s="73">
        <v>0.67715300000000012</v>
      </c>
    </row>
    <row r="28" spans="1:20">
      <c r="A28" s="68" t="s">
        <v>201</v>
      </c>
      <c r="C28" s="68">
        <v>0</v>
      </c>
      <c r="F28" s="68">
        <v>400000</v>
      </c>
      <c r="H28" s="69">
        <f t="shared" si="1"/>
        <v>0</v>
      </c>
      <c r="I28" s="69">
        <f t="shared" si="2"/>
        <v>400000</v>
      </c>
      <c r="J28" s="69">
        <f t="shared" si="3"/>
        <v>0</v>
      </c>
      <c r="K28" s="73">
        <v>0</v>
      </c>
      <c r="L28" s="73">
        <v>0.4</v>
      </c>
      <c r="M28" s="73">
        <v>0</v>
      </c>
      <c r="N28" s="73">
        <f t="shared" si="0"/>
        <v>0.4</v>
      </c>
      <c r="P28" s="68" t="s">
        <v>175</v>
      </c>
      <c r="Q28" s="73">
        <v>0</v>
      </c>
      <c r="R28" s="73">
        <v>0.635324</v>
      </c>
      <c r="S28" s="73">
        <v>0</v>
      </c>
      <c r="T28" s="73">
        <v>0.635324</v>
      </c>
    </row>
    <row r="29" spans="1:20">
      <c r="A29" s="68" t="s">
        <v>193</v>
      </c>
      <c r="B29" s="68">
        <v>0</v>
      </c>
      <c r="E29" s="68">
        <v>288389</v>
      </c>
      <c r="H29" s="69">
        <f t="shared" si="1"/>
        <v>288389</v>
      </c>
      <c r="I29" s="69">
        <f t="shared" si="2"/>
        <v>0</v>
      </c>
      <c r="J29" s="69">
        <f t="shared" si="3"/>
        <v>0</v>
      </c>
      <c r="K29" s="73">
        <v>0.28838900000000001</v>
      </c>
      <c r="L29" s="73">
        <v>0</v>
      </c>
      <c r="M29" s="73">
        <v>0</v>
      </c>
      <c r="N29" s="73">
        <f t="shared" si="0"/>
        <v>0.28838900000000001</v>
      </c>
      <c r="P29" s="68" t="s">
        <v>295</v>
      </c>
      <c r="Q29" s="73">
        <v>0.48726399999999997</v>
      </c>
      <c r="R29" s="73">
        <v>4.7392999999999998E-2</v>
      </c>
      <c r="S29" s="73">
        <v>0</v>
      </c>
      <c r="T29" s="73">
        <v>0.53465699999999994</v>
      </c>
    </row>
    <row r="30" spans="1:20">
      <c r="A30" s="68" t="s">
        <v>183</v>
      </c>
      <c r="C30" s="68">
        <v>0</v>
      </c>
      <c r="D30" s="68">
        <v>313369</v>
      </c>
      <c r="F30" s="68">
        <v>88904</v>
      </c>
      <c r="G30" s="68">
        <v>0</v>
      </c>
      <c r="H30" s="69">
        <f t="shared" si="1"/>
        <v>0</v>
      </c>
      <c r="I30" s="69">
        <f t="shared" si="2"/>
        <v>88904</v>
      </c>
      <c r="J30" s="69">
        <f t="shared" si="3"/>
        <v>313369</v>
      </c>
      <c r="K30" s="73">
        <v>0</v>
      </c>
      <c r="L30" s="73">
        <v>8.8903999999999997E-2</v>
      </c>
      <c r="M30" s="73">
        <v>0.31336900000000001</v>
      </c>
      <c r="N30" s="73">
        <f t="shared" si="0"/>
        <v>0.40227299999999999</v>
      </c>
      <c r="P30" s="68" t="s">
        <v>183</v>
      </c>
      <c r="Q30" s="73">
        <v>0</v>
      </c>
      <c r="R30" s="73">
        <v>8.8903999999999997E-2</v>
      </c>
      <c r="S30" s="75">
        <v>0.31336900000000001</v>
      </c>
      <c r="T30" s="73">
        <v>0.40227299999999999</v>
      </c>
    </row>
    <row r="31" spans="1:20">
      <c r="A31" s="68" t="s">
        <v>181</v>
      </c>
      <c r="B31" s="68">
        <v>0</v>
      </c>
      <c r="E31" s="68">
        <v>101922</v>
      </c>
      <c r="H31" s="69">
        <f t="shared" si="1"/>
        <v>101922</v>
      </c>
      <c r="I31" s="69">
        <f t="shared" si="2"/>
        <v>0</v>
      </c>
      <c r="J31" s="69">
        <f t="shared" si="3"/>
        <v>0</v>
      </c>
      <c r="K31" s="73">
        <v>0.101922</v>
      </c>
      <c r="L31" s="73">
        <v>0</v>
      </c>
      <c r="M31" s="73">
        <v>0</v>
      </c>
      <c r="N31" s="73">
        <f t="shared" si="0"/>
        <v>0.101922</v>
      </c>
      <c r="P31" s="68" t="s">
        <v>201</v>
      </c>
      <c r="Q31" s="73">
        <v>0</v>
      </c>
      <c r="R31" s="73">
        <v>0.4</v>
      </c>
      <c r="S31" s="73">
        <v>0</v>
      </c>
      <c r="T31" s="73">
        <v>0.4</v>
      </c>
    </row>
    <row r="32" spans="1:20">
      <c r="A32" s="68" t="s">
        <v>177</v>
      </c>
      <c r="B32" s="68">
        <v>0</v>
      </c>
      <c r="E32" s="68">
        <v>63052</v>
      </c>
      <c r="H32" s="69">
        <f t="shared" si="1"/>
        <v>63052</v>
      </c>
      <c r="I32" s="69">
        <f t="shared" si="2"/>
        <v>0</v>
      </c>
      <c r="J32" s="69">
        <f t="shared" si="3"/>
        <v>0</v>
      </c>
      <c r="K32" s="73">
        <v>6.3051999999999997E-2</v>
      </c>
      <c r="L32" s="73">
        <v>0</v>
      </c>
      <c r="M32" s="73">
        <v>0</v>
      </c>
      <c r="N32" s="73">
        <f t="shared" si="0"/>
        <v>6.3051999999999997E-2</v>
      </c>
      <c r="P32" s="68" t="s">
        <v>136</v>
      </c>
      <c r="Q32" s="73">
        <v>0</v>
      </c>
      <c r="R32" s="73">
        <v>0.33065699999999998</v>
      </c>
      <c r="S32" s="73">
        <v>0</v>
      </c>
      <c r="T32" s="73">
        <v>0.33065699999999998</v>
      </c>
    </row>
    <row r="33" spans="1:20">
      <c r="A33" s="68" t="s">
        <v>175</v>
      </c>
      <c r="C33" s="68">
        <v>0</v>
      </c>
      <c r="F33" s="68">
        <v>635324</v>
      </c>
      <c r="H33" s="69">
        <f t="shared" si="1"/>
        <v>0</v>
      </c>
      <c r="I33" s="69">
        <f t="shared" si="2"/>
        <v>635324</v>
      </c>
      <c r="J33" s="69">
        <f t="shared" si="3"/>
        <v>0</v>
      </c>
      <c r="K33" s="73">
        <v>0</v>
      </c>
      <c r="L33" s="73">
        <v>0.635324</v>
      </c>
      <c r="M33" s="73">
        <v>0</v>
      </c>
      <c r="N33" s="73">
        <f t="shared" si="0"/>
        <v>0.635324</v>
      </c>
      <c r="P33" s="68" t="s">
        <v>214</v>
      </c>
      <c r="Q33" s="73">
        <v>0.19034999999999999</v>
      </c>
      <c r="R33" s="73">
        <v>0.13586999999999999</v>
      </c>
      <c r="S33" s="73">
        <v>0</v>
      </c>
      <c r="T33" s="73">
        <v>0.32621999999999995</v>
      </c>
    </row>
    <row r="34" spans="1:20">
      <c r="A34" s="68" t="s">
        <v>164</v>
      </c>
      <c r="B34" s="68">
        <v>0</v>
      </c>
      <c r="C34" s="68">
        <v>0</v>
      </c>
      <c r="E34" s="68">
        <v>733460</v>
      </c>
      <c r="F34" s="68">
        <v>1182760</v>
      </c>
      <c r="H34" s="69">
        <f t="shared" si="1"/>
        <v>733460</v>
      </c>
      <c r="I34" s="69">
        <f t="shared" si="2"/>
        <v>1182760</v>
      </c>
      <c r="J34" s="69">
        <f t="shared" si="3"/>
        <v>0</v>
      </c>
      <c r="K34" s="73">
        <v>0.73346</v>
      </c>
      <c r="L34" s="73">
        <v>1.18276</v>
      </c>
      <c r="M34" s="73">
        <v>0</v>
      </c>
      <c r="N34" s="73">
        <f t="shared" si="0"/>
        <v>1.91622</v>
      </c>
      <c r="P34" s="68" t="s">
        <v>193</v>
      </c>
      <c r="Q34" s="73">
        <v>0.28838900000000001</v>
      </c>
      <c r="R34" s="73">
        <v>0</v>
      </c>
      <c r="S34" s="73">
        <v>0</v>
      </c>
      <c r="T34" s="73">
        <v>0.28838900000000001</v>
      </c>
    </row>
    <row r="35" spans="1:20">
      <c r="A35" s="68" t="s">
        <v>138</v>
      </c>
      <c r="B35" s="68">
        <v>0</v>
      </c>
      <c r="C35" s="68">
        <v>0</v>
      </c>
      <c r="E35" s="68">
        <v>1852264</v>
      </c>
      <c r="F35" s="68">
        <v>468056</v>
      </c>
      <c r="H35" s="69">
        <f t="shared" si="1"/>
        <v>1852264</v>
      </c>
      <c r="I35" s="69">
        <f t="shared" si="2"/>
        <v>468056</v>
      </c>
      <c r="J35" s="69">
        <f t="shared" si="3"/>
        <v>0</v>
      </c>
      <c r="K35" s="73">
        <v>1.8522639999999999</v>
      </c>
      <c r="L35" s="73">
        <v>0.46805600000000003</v>
      </c>
      <c r="M35" s="73">
        <v>0</v>
      </c>
      <c r="N35" s="73">
        <f t="shared" si="0"/>
        <v>2.3203199999999997</v>
      </c>
      <c r="P35" s="68" t="s">
        <v>222</v>
      </c>
      <c r="Q35" s="73">
        <v>0.145759</v>
      </c>
      <c r="R35" s="73">
        <v>0</v>
      </c>
      <c r="S35" s="73">
        <v>0</v>
      </c>
      <c r="T35" s="73">
        <v>0.145759</v>
      </c>
    </row>
    <row r="36" spans="1:20">
      <c r="A36" s="68" t="s">
        <v>136</v>
      </c>
      <c r="C36" s="68">
        <v>0</v>
      </c>
      <c r="F36" s="68">
        <v>330657</v>
      </c>
      <c r="H36" s="69">
        <f t="shared" si="1"/>
        <v>0</v>
      </c>
      <c r="I36" s="69">
        <f t="shared" si="2"/>
        <v>330657</v>
      </c>
      <c r="J36" s="69">
        <f t="shared" si="3"/>
        <v>0</v>
      </c>
      <c r="K36" s="73">
        <v>0</v>
      </c>
      <c r="L36" s="73">
        <v>0.33065699999999998</v>
      </c>
      <c r="M36" s="73">
        <v>0</v>
      </c>
      <c r="N36" s="73">
        <f t="shared" si="0"/>
        <v>0.33065699999999998</v>
      </c>
      <c r="P36" s="68" t="s">
        <v>181</v>
      </c>
      <c r="Q36" s="73">
        <v>0.101922</v>
      </c>
      <c r="R36" s="73">
        <v>0</v>
      </c>
      <c r="S36" s="73">
        <v>0</v>
      </c>
      <c r="T36" s="73">
        <v>0.101922</v>
      </c>
    </row>
    <row r="37" spans="1:20">
      <c r="A37" s="68" t="s">
        <v>134</v>
      </c>
      <c r="C37" s="68">
        <v>0</v>
      </c>
      <c r="F37" s="68">
        <v>5000000</v>
      </c>
      <c r="H37" s="69">
        <f t="shared" si="1"/>
        <v>0</v>
      </c>
      <c r="I37" s="69">
        <f t="shared" si="2"/>
        <v>5000000</v>
      </c>
      <c r="J37" s="69">
        <f t="shared" si="3"/>
        <v>0</v>
      </c>
      <c r="K37" s="73">
        <v>0</v>
      </c>
      <c r="L37" s="73">
        <v>5</v>
      </c>
      <c r="M37" s="73">
        <v>0</v>
      </c>
      <c r="N37" s="73">
        <f t="shared" si="0"/>
        <v>5</v>
      </c>
      <c r="P37" s="68" t="s">
        <v>177</v>
      </c>
      <c r="Q37" s="73">
        <v>6.3051999999999997E-2</v>
      </c>
      <c r="R37" s="73">
        <v>0</v>
      </c>
      <c r="S37" s="73">
        <v>0</v>
      </c>
      <c r="T37" s="73">
        <v>6.3051999999999997E-2</v>
      </c>
    </row>
    <row r="38" spans="1:20">
      <c r="A38" s="68" t="s">
        <v>115</v>
      </c>
      <c r="B38" s="68">
        <v>0</v>
      </c>
      <c r="E38" s="68">
        <v>4642710</v>
      </c>
      <c r="H38" s="69">
        <f t="shared" si="1"/>
        <v>4642710</v>
      </c>
      <c r="I38" s="69">
        <f t="shared" si="2"/>
        <v>0</v>
      </c>
      <c r="J38" s="69">
        <f t="shared" si="3"/>
        <v>0</v>
      </c>
      <c r="K38" s="73">
        <v>4.6427100000000001</v>
      </c>
      <c r="L38" s="73">
        <v>0</v>
      </c>
      <c r="M38" s="73">
        <v>0</v>
      </c>
      <c r="N38" s="73">
        <f t="shared" si="0"/>
        <v>4.6427100000000001</v>
      </c>
      <c r="P38" s="68" t="s">
        <v>252</v>
      </c>
      <c r="Q38" s="73">
        <v>4.0816999999999999E-2</v>
      </c>
      <c r="R38" s="73">
        <v>0</v>
      </c>
      <c r="S38" s="73">
        <v>0</v>
      </c>
      <c r="T38" s="73">
        <v>4.0816999999999999E-2</v>
      </c>
    </row>
    <row r="39" spans="1:20">
      <c r="A39" s="68" t="s">
        <v>100</v>
      </c>
      <c r="B39" s="68">
        <v>0</v>
      </c>
      <c r="C39" s="68">
        <v>0</v>
      </c>
      <c r="E39" s="68">
        <v>1833747</v>
      </c>
      <c r="F39" s="68">
        <v>952986</v>
      </c>
      <c r="H39" s="69">
        <f t="shared" si="1"/>
        <v>1833747</v>
      </c>
      <c r="I39" s="69">
        <f t="shared" si="2"/>
        <v>952986</v>
      </c>
      <c r="J39" s="69">
        <f t="shared" si="3"/>
        <v>0</v>
      </c>
      <c r="K39" s="73">
        <v>1.833747</v>
      </c>
      <c r="L39" s="73">
        <v>0.952986</v>
      </c>
      <c r="M39" s="73">
        <v>0</v>
      </c>
      <c r="N39" s="73">
        <f t="shared" si="0"/>
        <v>2.7867329999999999</v>
      </c>
      <c r="P39" s="68" t="s">
        <v>218</v>
      </c>
      <c r="Q39" s="73">
        <v>0</v>
      </c>
      <c r="R39" s="73">
        <v>4.0223000000000002E-2</v>
      </c>
      <c r="S39" s="73">
        <v>0</v>
      </c>
      <c r="T39" s="73">
        <v>4.0223000000000002E-2</v>
      </c>
    </row>
    <row r="40" spans="1:20">
      <c r="A40" s="68" t="s">
        <v>82</v>
      </c>
      <c r="B40" s="68">
        <v>0</v>
      </c>
      <c r="C40" s="68">
        <v>0</v>
      </c>
      <c r="D40" s="68">
        <v>23148126</v>
      </c>
      <c r="E40" s="68">
        <v>651470</v>
      </c>
      <c r="F40" s="68">
        <v>1182432</v>
      </c>
      <c r="G40" s="68">
        <v>0</v>
      </c>
      <c r="H40" s="69">
        <f t="shared" si="1"/>
        <v>651470</v>
      </c>
      <c r="I40" s="69">
        <f t="shared" si="2"/>
        <v>1182432</v>
      </c>
      <c r="J40" s="69">
        <f t="shared" si="3"/>
        <v>23148126</v>
      </c>
      <c r="K40" s="73">
        <v>0.65146999999999999</v>
      </c>
      <c r="L40" s="73">
        <v>1.1824319999999999</v>
      </c>
      <c r="M40" s="73">
        <v>23.148126000000001</v>
      </c>
      <c r="N40" s="73">
        <f t="shared" si="0"/>
        <v>24.982028</v>
      </c>
      <c r="P40" s="68" t="s">
        <v>3</v>
      </c>
      <c r="Q40" s="73">
        <v>0</v>
      </c>
      <c r="R40" s="73">
        <v>0</v>
      </c>
      <c r="S40" s="73">
        <v>0</v>
      </c>
      <c r="T40" s="73">
        <v>0</v>
      </c>
    </row>
    <row r="41" spans="1:20">
      <c r="A41" s="68" t="s">
        <v>11</v>
      </c>
      <c r="B41" s="68">
        <v>0</v>
      </c>
      <c r="C41" s="68">
        <v>0</v>
      </c>
      <c r="D41" s="68">
        <v>11100000</v>
      </c>
      <c r="E41" s="68">
        <v>11717886</v>
      </c>
      <c r="F41" s="68">
        <v>5225000</v>
      </c>
      <c r="G41" s="68">
        <v>0</v>
      </c>
      <c r="H41" s="69">
        <f t="shared" si="1"/>
        <v>11717886</v>
      </c>
      <c r="I41" s="69">
        <f t="shared" si="2"/>
        <v>5225000</v>
      </c>
      <c r="J41" s="69">
        <f t="shared" si="3"/>
        <v>11100000</v>
      </c>
      <c r="K41" s="73">
        <v>11.717886</v>
      </c>
      <c r="L41" s="73">
        <v>5.2249999999999996</v>
      </c>
      <c r="M41" s="73">
        <v>11.1</v>
      </c>
      <c r="N41" s="73">
        <f t="shared" si="0"/>
        <v>28.042886000000003</v>
      </c>
      <c r="P41" s="68" t="s">
        <v>468</v>
      </c>
      <c r="Q41" s="73">
        <v>71.517595</v>
      </c>
      <c r="R41" s="73">
        <v>32.748702000000002</v>
      </c>
      <c r="S41" s="73">
        <v>44.992334</v>
      </c>
      <c r="T41" s="73">
        <v>149.25863100000001</v>
      </c>
    </row>
    <row r="42" spans="1:20">
      <c r="A42" s="68" t="s">
        <v>468</v>
      </c>
      <c r="B42" s="68">
        <v>0</v>
      </c>
      <c r="C42" s="68">
        <v>0</v>
      </c>
      <c r="D42" s="68">
        <v>44992334</v>
      </c>
      <c r="E42" s="68">
        <v>71517595</v>
      </c>
      <c r="F42" s="68">
        <v>32748702</v>
      </c>
      <c r="G42" s="68">
        <v>0</v>
      </c>
      <c r="H42" s="70">
        <f t="shared" si="1"/>
        <v>71517595</v>
      </c>
      <c r="I42" s="70">
        <f t="shared" si="2"/>
        <v>32748702</v>
      </c>
      <c r="J42" s="70">
        <f t="shared" si="3"/>
        <v>44992334</v>
      </c>
      <c r="K42" s="74">
        <v>71.517595</v>
      </c>
      <c r="L42" s="74">
        <v>32.748702000000002</v>
      </c>
      <c r="M42" s="74">
        <v>44.992334</v>
      </c>
      <c r="N42" s="74">
        <f t="shared" si="0"/>
        <v>149.25863100000001</v>
      </c>
    </row>
  </sheetData>
  <sortState ref="P7:T38">
    <sortCondition descending="1" ref="T7:T3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J60"/>
  <sheetViews>
    <sheetView tabSelected="1" topLeftCell="A28" workbookViewId="0">
      <selection activeCell="C61" sqref="C61"/>
    </sheetView>
  </sheetViews>
  <sheetFormatPr defaultRowHeight="15"/>
  <cols>
    <col min="2" max="2" width="36.5703125" customWidth="1"/>
    <col min="3" max="3" width="22.5703125" customWidth="1"/>
    <col min="4" max="4" width="19" customWidth="1"/>
    <col min="5" max="5" width="15.28515625" customWidth="1"/>
    <col min="6" max="6" width="17.7109375" customWidth="1"/>
    <col min="8" max="8" width="15" customWidth="1"/>
    <col min="9" max="9" width="18.42578125" customWidth="1"/>
    <col min="10" max="10" width="19.42578125" customWidth="1"/>
  </cols>
  <sheetData>
    <row r="1" spans="1:10">
      <c r="A1" s="102" t="s">
        <v>799</v>
      </c>
      <c r="B1" s="68" t="s">
        <v>487</v>
      </c>
    </row>
    <row r="2" spans="1:10">
      <c r="A2" s="103" t="s">
        <v>800</v>
      </c>
      <c r="B2" s="68" t="s">
        <v>473</v>
      </c>
      <c r="H2" t="s">
        <v>3</v>
      </c>
      <c r="I2" t="s">
        <v>489</v>
      </c>
      <c r="J2" t="s">
        <v>793</v>
      </c>
    </row>
    <row r="3" spans="1:10">
      <c r="A3" s="104" t="s">
        <v>474</v>
      </c>
      <c r="B3" s="68" t="s">
        <v>475</v>
      </c>
      <c r="H3" t="s">
        <v>138</v>
      </c>
      <c r="I3" s="44">
        <v>2320320</v>
      </c>
      <c r="J3" s="44">
        <v>0</v>
      </c>
    </row>
    <row r="4" spans="1:10">
      <c r="H4" t="s">
        <v>275</v>
      </c>
      <c r="I4" s="44">
        <v>677153</v>
      </c>
      <c r="J4" s="44">
        <v>0</v>
      </c>
    </row>
    <row r="5" spans="1:10">
      <c r="H5" t="s">
        <v>295</v>
      </c>
      <c r="I5" s="44">
        <v>534657</v>
      </c>
      <c r="J5" s="44">
        <v>0</v>
      </c>
    </row>
    <row r="6" spans="1:10">
      <c r="H6" t="s">
        <v>193</v>
      </c>
      <c r="I6" s="44">
        <v>288389</v>
      </c>
      <c r="J6" s="44">
        <v>0</v>
      </c>
    </row>
    <row r="7" spans="1:10">
      <c r="B7" t="s">
        <v>379</v>
      </c>
      <c r="C7" t="s">
        <v>470</v>
      </c>
      <c r="H7" t="s">
        <v>222</v>
      </c>
      <c r="I7" s="44">
        <v>145759</v>
      </c>
      <c r="J7" s="44">
        <v>0</v>
      </c>
    </row>
    <row r="8" spans="1:10">
      <c r="H8" t="s">
        <v>183</v>
      </c>
      <c r="I8" s="44">
        <v>88904</v>
      </c>
      <c r="J8" s="44">
        <v>313369</v>
      </c>
    </row>
    <row r="9" spans="1:10">
      <c r="C9" t="s">
        <v>484</v>
      </c>
      <c r="I9" s="51">
        <f>SUM(I3:I8)</f>
        <v>4055182</v>
      </c>
    </row>
    <row r="10" spans="1:10">
      <c r="B10" t="s">
        <v>3</v>
      </c>
      <c r="C10" t="s">
        <v>385</v>
      </c>
      <c r="D10" t="s">
        <v>485</v>
      </c>
    </row>
    <row r="11" spans="1:10">
      <c r="B11" t="s">
        <v>338</v>
      </c>
      <c r="C11">
        <v>872600</v>
      </c>
      <c r="D11">
        <v>0</v>
      </c>
    </row>
    <row r="12" spans="1:10">
      <c r="B12" t="s">
        <v>332</v>
      </c>
      <c r="C12">
        <v>1003678</v>
      </c>
      <c r="D12">
        <v>0</v>
      </c>
    </row>
    <row r="13" spans="1:10">
      <c r="B13" t="s">
        <v>330</v>
      </c>
      <c r="C13">
        <v>0</v>
      </c>
      <c r="D13">
        <v>2267574</v>
      </c>
    </row>
    <row r="14" spans="1:10">
      <c r="B14" t="s">
        <v>322</v>
      </c>
      <c r="C14">
        <v>2746138</v>
      </c>
      <c r="D14">
        <v>0</v>
      </c>
    </row>
    <row r="15" spans="1:10">
      <c r="B15" t="s">
        <v>311</v>
      </c>
      <c r="C15">
        <v>3975226</v>
      </c>
      <c r="D15">
        <v>0</v>
      </c>
    </row>
    <row r="16" spans="1:10">
      <c r="B16" s="42" t="s">
        <v>295</v>
      </c>
      <c r="C16" s="42">
        <v>534657</v>
      </c>
      <c r="D16" s="42">
        <v>0</v>
      </c>
    </row>
    <row r="17" spans="2:4">
      <c r="B17" t="s">
        <v>291</v>
      </c>
      <c r="C17">
        <v>3368419</v>
      </c>
      <c r="D17">
        <v>0</v>
      </c>
    </row>
    <row r="18" spans="2:4">
      <c r="B18" s="42" t="s">
        <v>275</v>
      </c>
      <c r="C18" s="42">
        <v>677153</v>
      </c>
      <c r="D18" s="42">
        <v>0</v>
      </c>
    </row>
    <row r="19" spans="2:4">
      <c r="B19" t="s">
        <v>257</v>
      </c>
      <c r="C19">
        <v>4498856</v>
      </c>
      <c r="D19">
        <v>0</v>
      </c>
    </row>
    <row r="20" spans="2:4">
      <c r="B20" t="s">
        <v>477</v>
      </c>
      <c r="C20">
        <v>32720213</v>
      </c>
      <c r="D20">
        <v>0</v>
      </c>
    </row>
    <row r="21" spans="2:4">
      <c r="B21" t="s">
        <v>254</v>
      </c>
      <c r="C21">
        <v>1342757</v>
      </c>
      <c r="D21">
        <v>0</v>
      </c>
    </row>
    <row r="22" spans="2:4">
      <c r="B22" t="s">
        <v>252</v>
      </c>
      <c r="C22">
        <v>40817</v>
      </c>
      <c r="D22">
        <v>0</v>
      </c>
    </row>
    <row r="23" spans="2:4">
      <c r="B23" t="s">
        <v>232</v>
      </c>
      <c r="C23">
        <v>13048932</v>
      </c>
      <c r="D23">
        <v>8163265</v>
      </c>
    </row>
    <row r="24" spans="2:4">
      <c r="B24" s="42" t="s">
        <v>222</v>
      </c>
      <c r="C24" s="42">
        <v>145759</v>
      </c>
      <c r="D24" s="42">
        <v>0</v>
      </c>
    </row>
    <row r="25" spans="2:4">
      <c r="B25" t="s">
        <v>218</v>
      </c>
      <c r="C25">
        <v>40223</v>
      </c>
      <c r="D25">
        <v>0</v>
      </c>
    </row>
    <row r="26" spans="2:4">
      <c r="B26" t="s">
        <v>214</v>
      </c>
      <c r="C26">
        <v>326220</v>
      </c>
      <c r="D26">
        <v>0</v>
      </c>
    </row>
    <row r="27" spans="2:4">
      <c r="B27" t="s">
        <v>207</v>
      </c>
      <c r="C27">
        <v>1573630</v>
      </c>
      <c r="D27">
        <v>0</v>
      </c>
    </row>
    <row r="28" spans="2:4">
      <c r="B28" t="s">
        <v>201</v>
      </c>
      <c r="C28">
        <v>400000</v>
      </c>
      <c r="D28">
        <v>0</v>
      </c>
    </row>
    <row r="29" spans="2:4">
      <c r="B29" s="42" t="s">
        <v>193</v>
      </c>
      <c r="C29" s="42">
        <v>288389</v>
      </c>
      <c r="D29" s="42">
        <v>0</v>
      </c>
    </row>
    <row r="30" spans="2:4">
      <c r="B30" s="42" t="s">
        <v>183</v>
      </c>
      <c r="C30" s="42">
        <v>88904</v>
      </c>
      <c r="D30" s="42">
        <v>313369</v>
      </c>
    </row>
    <row r="31" spans="2:4">
      <c r="B31" t="s">
        <v>181</v>
      </c>
      <c r="C31">
        <v>101922</v>
      </c>
      <c r="D31">
        <v>0</v>
      </c>
    </row>
    <row r="32" spans="2:4">
      <c r="B32" t="s">
        <v>177</v>
      </c>
      <c r="C32">
        <v>63052</v>
      </c>
      <c r="D32">
        <v>0</v>
      </c>
    </row>
    <row r="33" spans="2:8">
      <c r="B33" t="s">
        <v>175</v>
      </c>
      <c r="C33">
        <v>635324</v>
      </c>
      <c r="D33">
        <v>0</v>
      </c>
    </row>
    <row r="34" spans="2:8">
      <c r="B34" t="s">
        <v>164</v>
      </c>
      <c r="C34">
        <v>1916220</v>
      </c>
      <c r="D34">
        <v>0</v>
      </c>
      <c r="H34" s="52"/>
    </row>
    <row r="35" spans="2:8">
      <c r="B35" s="42" t="s">
        <v>138</v>
      </c>
      <c r="C35" s="42">
        <v>2320320</v>
      </c>
      <c r="D35" s="42">
        <v>0</v>
      </c>
    </row>
    <row r="36" spans="2:8">
      <c r="B36" t="s">
        <v>136</v>
      </c>
      <c r="C36">
        <v>330657</v>
      </c>
      <c r="D36">
        <v>0</v>
      </c>
    </row>
    <row r="37" spans="2:8">
      <c r="B37" t="s">
        <v>134</v>
      </c>
      <c r="C37">
        <v>5000000</v>
      </c>
      <c r="D37">
        <v>0</v>
      </c>
    </row>
    <row r="38" spans="2:8">
      <c r="B38" t="s">
        <v>115</v>
      </c>
      <c r="C38">
        <v>4642710</v>
      </c>
      <c r="D38">
        <v>0</v>
      </c>
    </row>
    <row r="39" spans="2:8">
      <c r="B39" t="s">
        <v>100</v>
      </c>
      <c r="C39">
        <v>2786733</v>
      </c>
      <c r="D39">
        <v>0</v>
      </c>
    </row>
    <row r="40" spans="2:8">
      <c r="B40" t="s">
        <v>82</v>
      </c>
      <c r="C40">
        <v>1833902</v>
      </c>
      <c r="D40">
        <v>23148126</v>
      </c>
    </row>
    <row r="41" spans="2:8">
      <c r="B41" t="s">
        <v>11</v>
      </c>
      <c r="C41">
        <v>16942886</v>
      </c>
      <c r="D41">
        <v>11100000</v>
      </c>
    </row>
    <row r="42" spans="2:8">
      <c r="B42" t="s">
        <v>468</v>
      </c>
      <c r="C42">
        <v>104266297</v>
      </c>
      <c r="D42">
        <v>44992334</v>
      </c>
    </row>
    <row r="47" spans="2:8">
      <c r="C47" t="s">
        <v>522</v>
      </c>
      <c r="D47" t="s">
        <v>523</v>
      </c>
      <c r="E47" t="s">
        <v>524</v>
      </c>
      <c r="F47" t="s">
        <v>386</v>
      </c>
    </row>
    <row r="48" spans="2:8">
      <c r="B48" t="s">
        <v>138</v>
      </c>
      <c r="C48" s="44">
        <v>1852264</v>
      </c>
      <c r="D48" s="44">
        <v>468056</v>
      </c>
      <c r="E48" s="44">
        <v>0</v>
      </c>
      <c r="F48" s="44">
        <f>SUM(C48:E48)</f>
        <v>2320320</v>
      </c>
    </row>
    <row r="49" spans="2:6">
      <c r="B49" t="s">
        <v>275</v>
      </c>
      <c r="C49" s="44">
        <v>520086</v>
      </c>
      <c r="D49" s="44">
        <v>157067</v>
      </c>
      <c r="E49" s="44">
        <v>0</v>
      </c>
      <c r="F49" s="44">
        <f t="shared" ref="F49:F53" si="0">SUM(C49:E49)</f>
        <v>677153</v>
      </c>
    </row>
    <row r="50" spans="2:6">
      <c r="B50" t="s">
        <v>295</v>
      </c>
      <c r="C50" s="44">
        <v>487264</v>
      </c>
      <c r="D50" s="44">
        <v>47393</v>
      </c>
      <c r="E50" s="44">
        <v>0</v>
      </c>
      <c r="F50" s="44">
        <f t="shared" si="0"/>
        <v>534657</v>
      </c>
    </row>
    <row r="51" spans="2:6">
      <c r="B51" t="s">
        <v>183</v>
      </c>
      <c r="C51" s="44">
        <v>0</v>
      </c>
      <c r="D51" s="44">
        <v>88904</v>
      </c>
      <c r="E51" s="44">
        <v>313369</v>
      </c>
      <c r="F51" s="44">
        <f t="shared" si="0"/>
        <v>402273</v>
      </c>
    </row>
    <row r="52" spans="2:6">
      <c r="B52" t="s">
        <v>193</v>
      </c>
      <c r="C52" s="44">
        <v>288389</v>
      </c>
      <c r="D52" s="44">
        <v>0</v>
      </c>
      <c r="E52" s="44">
        <v>0</v>
      </c>
      <c r="F52" s="44">
        <f t="shared" si="0"/>
        <v>288389</v>
      </c>
    </row>
    <row r="53" spans="2:6">
      <c r="B53" t="s">
        <v>222</v>
      </c>
      <c r="C53" s="44">
        <v>145759</v>
      </c>
      <c r="D53" s="44">
        <v>0</v>
      </c>
      <c r="E53" s="44">
        <v>0</v>
      </c>
      <c r="F53" s="44">
        <f t="shared" si="0"/>
        <v>145759</v>
      </c>
    </row>
    <row r="54" spans="2:6">
      <c r="F54" s="51">
        <f>SUM(F48:F53)</f>
        <v>4368551</v>
      </c>
    </row>
    <row r="55" spans="2:6">
      <c r="F55" s="52">
        <f>F48/F54</f>
        <v>0.53114179049300325</v>
      </c>
    </row>
    <row r="60" spans="2:6">
      <c r="F60" s="53">
        <f>F48/4000000</f>
        <v>0.58008000000000004</v>
      </c>
    </row>
  </sheetData>
  <autoFilter ref="B10:D42"/>
  <sortState ref="H3:J8">
    <sortCondition descending="1" ref="I3:I8"/>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89"/>
  <sheetViews>
    <sheetView zoomScaleNormal="100" workbookViewId="0">
      <selection activeCell="H25" sqref="H25"/>
    </sheetView>
  </sheetViews>
  <sheetFormatPr defaultRowHeight="15"/>
  <cols>
    <col min="2" max="2" width="30" customWidth="1"/>
    <col min="3" max="3" width="24" customWidth="1"/>
    <col min="4" max="4" width="15.28515625" bestFit="1" customWidth="1"/>
    <col min="7" max="7" width="9.28515625" bestFit="1" customWidth="1"/>
    <col min="8" max="8" width="13.28515625" bestFit="1" customWidth="1"/>
    <col min="9" max="10" width="11.5703125" bestFit="1" customWidth="1"/>
    <col min="11" max="11" width="9.28515625" bestFit="1" customWidth="1"/>
    <col min="12" max="12" width="11.5703125" bestFit="1" customWidth="1"/>
    <col min="13" max="14" width="13.28515625" bestFit="1" customWidth="1"/>
    <col min="15" max="18" width="14.28515625" bestFit="1" customWidth="1"/>
    <col min="19" max="19" width="11.5703125" bestFit="1" customWidth="1"/>
    <col min="20" max="20" width="13.28515625" bestFit="1" customWidth="1"/>
    <col min="21" max="21" width="12.5703125" bestFit="1" customWidth="1"/>
  </cols>
  <sheetData>
    <row r="1" spans="1:21">
      <c r="A1" s="102" t="s">
        <v>799</v>
      </c>
      <c r="B1" s="68" t="s">
        <v>488</v>
      </c>
    </row>
    <row r="2" spans="1:21">
      <c r="A2" s="103" t="s">
        <v>800</v>
      </c>
      <c r="B2" s="68" t="s">
        <v>801</v>
      </c>
      <c r="C2" s="105" t="s">
        <v>802</v>
      </c>
    </row>
    <row r="3" spans="1:21">
      <c r="A3" s="104" t="s">
        <v>474</v>
      </c>
      <c r="B3" s="68" t="s">
        <v>475</v>
      </c>
      <c r="G3" s="46">
        <v>41640</v>
      </c>
      <c r="H3" s="46">
        <v>41671</v>
      </c>
      <c r="I3" s="46">
        <v>41699</v>
      </c>
      <c r="J3" s="46">
        <v>41730</v>
      </c>
      <c r="K3" s="46">
        <v>41760</v>
      </c>
      <c r="L3" s="46">
        <v>41791</v>
      </c>
      <c r="M3" s="46">
        <v>41821</v>
      </c>
      <c r="N3" s="46">
        <v>41852</v>
      </c>
      <c r="O3" s="46">
        <v>41883</v>
      </c>
      <c r="P3" s="46">
        <v>41913</v>
      </c>
      <c r="Q3" s="46">
        <v>41944</v>
      </c>
      <c r="R3" s="46">
        <v>41974</v>
      </c>
      <c r="S3" s="47">
        <v>42005</v>
      </c>
      <c r="T3" s="47">
        <v>42036</v>
      </c>
    </row>
    <row r="4" spans="1:21">
      <c r="F4" s="48" t="s">
        <v>489</v>
      </c>
      <c r="G4" s="44">
        <v>0</v>
      </c>
      <c r="H4" s="44">
        <v>2639682</v>
      </c>
      <c r="I4" s="44">
        <v>883973</v>
      </c>
      <c r="J4" s="44">
        <v>213205</v>
      </c>
      <c r="K4" s="44">
        <v>0</v>
      </c>
      <c r="L4" s="44">
        <v>314447</v>
      </c>
      <c r="M4" s="44">
        <v>4162530</v>
      </c>
      <c r="N4" s="44">
        <v>5344573</v>
      </c>
      <c r="O4" s="44">
        <v>18906973</v>
      </c>
      <c r="P4" s="44">
        <v>12759736</v>
      </c>
      <c r="Q4" s="44">
        <v>16060485</v>
      </c>
      <c r="R4" s="44">
        <v>35778675</v>
      </c>
      <c r="S4" s="44">
        <v>805750</v>
      </c>
      <c r="T4" s="44">
        <v>6396268</v>
      </c>
      <c r="U4" s="51">
        <f>SUM(G4:T4)</f>
        <v>104266297</v>
      </c>
    </row>
    <row r="5" spans="1:21">
      <c r="F5" s="48" t="s">
        <v>490</v>
      </c>
      <c r="G5" s="49">
        <f>G$4/1000000</f>
        <v>0</v>
      </c>
      <c r="H5" s="49">
        <f t="shared" ref="H5:U5" si="0">H$4/1000000</f>
        <v>2.6396820000000001</v>
      </c>
      <c r="I5" s="49">
        <f t="shared" si="0"/>
        <v>0.88397300000000001</v>
      </c>
      <c r="J5" s="49">
        <f t="shared" si="0"/>
        <v>0.21320500000000001</v>
      </c>
      <c r="K5" s="49">
        <f t="shared" si="0"/>
        <v>0</v>
      </c>
      <c r="L5" s="49">
        <f t="shared" si="0"/>
        <v>0.31444699999999998</v>
      </c>
      <c r="M5" s="49">
        <f t="shared" si="0"/>
        <v>4.1625300000000003</v>
      </c>
      <c r="N5" s="49">
        <f t="shared" si="0"/>
        <v>5.3445729999999996</v>
      </c>
      <c r="O5" s="49">
        <f t="shared" si="0"/>
        <v>18.906973000000001</v>
      </c>
      <c r="P5" s="49">
        <f t="shared" si="0"/>
        <v>12.759736</v>
      </c>
      <c r="Q5" s="49">
        <f t="shared" si="0"/>
        <v>16.060485</v>
      </c>
      <c r="R5" s="49">
        <f t="shared" si="0"/>
        <v>35.778675</v>
      </c>
      <c r="S5" s="49">
        <f t="shared" si="0"/>
        <v>0.80574999999999997</v>
      </c>
      <c r="T5" s="49">
        <f t="shared" si="0"/>
        <v>6.3962680000000001</v>
      </c>
      <c r="U5" s="49">
        <f t="shared" si="0"/>
        <v>104.26629699999999</v>
      </c>
    </row>
    <row r="6" spans="1:21">
      <c r="B6" t="s">
        <v>379</v>
      </c>
      <c r="C6" t="s">
        <v>470</v>
      </c>
      <c r="R6" s="49">
        <f>SUM(N5:R5)</f>
        <v>88.850442000000001</v>
      </c>
    </row>
    <row r="7" spans="1:21">
      <c r="R7" s="50">
        <f>R6/U5</f>
        <v>0.85214920407118711</v>
      </c>
    </row>
    <row r="8" spans="1:21">
      <c r="B8" t="s">
        <v>385</v>
      </c>
      <c r="R8" s="49">
        <f>SUM(G5:R5)</f>
        <v>97.064278999999999</v>
      </c>
    </row>
    <row r="9" spans="1:21">
      <c r="B9" t="s">
        <v>369</v>
      </c>
      <c r="C9" t="s">
        <v>386</v>
      </c>
    </row>
    <row r="10" spans="1:21">
      <c r="B10" s="45">
        <v>41675</v>
      </c>
      <c r="C10" s="43">
        <v>0</v>
      </c>
    </row>
    <row r="11" spans="1:21">
      <c r="B11" s="45">
        <v>41688</v>
      </c>
      <c r="C11" s="43">
        <v>20775</v>
      </c>
    </row>
    <row r="12" spans="1:21">
      <c r="B12" s="45">
        <v>41689</v>
      </c>
      <c r="C12" s="43">
        <v>2300000</v>
      </c>
    </row>
    <row r="13" spans="1:21">
      <c r="B13" s="45">
        <v>41694</v>
      </c>
      <c r="C13" s="43">
        <v>81029</v>
      </c>
    </row>
    <row r="14" spans="1:21">
      <c r="B14" s="45">
        <v>41696</v>
      </c>
      <c r="C14" s="43">
        <v>8757</v>
      </c>
    </row>
    <row r="15" spans="1:21">
      <c r="B15" s="45">
        <v>41697</v>
      </c>
      <c r="C15" s="43">
        <v>229121</v>
      </c>
      <c r="D15" s="49">
        <f>SUM(C10:C15)</f>
        <v>2639682</v>
      </c>
    </row>
    <row r="16" spans="1:21">
      <c r="B16" s="45">
        <v>41709</v>
      </c>
      <c r="C16" s="43">
        <v>68399</v>
      </c>
    </row>
    <row r="17" spans="2:8">
      <c r="B17" s="45">
        <v>41718</v>
      </c>
      <c r="C17" s="43">
        <v>131579</v>
      </c>
    </row>
    <row r="18" spans="2:8">
      <c r="B18" s="45">
        <v>41719</v>
      </c>
      <c r="C18" s="43">
        <v>683995</v>
      </c>
      <c r="D18" s="49">
        <f>SUM(C16:C18)</f>
        <v>883973</v>
      </c>
    </row>
    <row r="19" spans="2:8">
      <c r="B19" s="45">
        <v>41743</v>
      </c>
      <c r="C19" s="43">
        <v>213205</v>
      </c>
      <c r="D19" s="49">
        <f>C19</f>
        <v>213205</v>
      </c>
    </row>
    <row r="20" spans="2:8">
      <c r="B20" s="45">
        <v>41800</v>
      </c>
      <c r="C20" s="43">
        <v>140000</v>
      </c>
    </row>
    <row r="21" spans="2:8">
      <c r="B21" s="45">
        <v>41801</v>
      </c>
      <c r="C21" s="43">
        <v>133630</v>
      </c>
    </row>
    <row r="22" spans="2:8">
      <c r="B22" s="45">
        <v>41805</v>
      </c>
      <c r="C22" s="43">
        <v>40817</v>
      </c>
      <c r="D22" s="49">
        <f>SUM(C20:C22)</f>
        <v>314447</v>
      </c>
      <c r="H22">
        <v>104266297</v>
      </c>
    </row>
    <row r="23" spans="2:8">
      <c r="B23" s="45">
        <v>41821</v>
      </c>
      <c r="C23" s="43">
        <v>558659</v>
      </c>
    </row>
    <row r="24" spans="2:8">
      <c r="B24" s="45">
        <v>41827</v>
      </c>
      <c r="C24" s="43">
        <v>658762</v>
      </c>
      <c r="H24">
        <v>90707887</v>
      </c>
    </row>
    <row r="25" spans="2:8">
      <c r="B25" s="45">
        <v>41837</v>
      </c>
      <c r="C25" s="43">
        <v>95109</v>
      </c>
      <c r="H25" s="52">
        <f>H24/H22</f>
        <v>0.86996363743501892</v>
      </c>
    </row>
    <row r="26" spans="2:8">
      <c r="B26" s="45">
        <v>41842</v>
      </c>
      <c r="C26" s="43">
        <v>2850000</v>
      </c>
      <c r="D26" s="49">
        <f>SUM(C23:C26)</f>
        <v>4162530</v>
      </c>
    </row>
    <row r="27" spans="2:8">
      <c r="B27" s="45">
        <v>41852</v>
      </c>
      <c r="C27" s="43">
        <v>234505</v>
      </c>
    </row>
    <row r="28" spans="2:8">
      <c r="B28" s="45">
        <v>41854</v>
      </c>
      <c r="C28" s="43">
        <v>96649</v>
      </c>
    </row>
    <row r="29" spans="2:8">
      <c r="B29" s="45">
        <v>41855</v>
      </c>
      <c r="C29" s="43">
        <v>73241</v>
      </c>
    </row>
    <row r="30" spans="2:8">
      <c r="B30" s="45">
        <v>41858</v>
      </c>
      <c r="C30" s="43">
        <v>1336898</v>
      </c>
    </row>
    <row r="31" spans="2:8">
      <c r="B31" s="45">
        <v>41865</v>
      </c>
      <c r="C31" s="43">
        <v>34759</v>
      </c>
    </row>
    <row r="32" spans="2:8">
      <c r="B32" s="45">
        <v>41872</v>
      </c>
      <c r="C32" s="43">
        <v>1336898</v>
      </c>
    </row>
    <row r="33" spans="2:19">
      <c r="B33" s="45">
        <v>41873</v>
      </c>
      <c r="C33" s="43">
        <v>1336898</v>
      </c>
    </row>
    <row r="34" spans="2:19">
      <c r="B34" s="45">
        <v>41876</v>
      </c>
      <c r="C34" s="43">
        <v>147059</v>
      </c>
    </row>
    <row r="35" spans="2:19">
      <c r="B35" s="45">
        <v>41878</v>
      </c>
      <c r="C35" s="43">
        <v>747666</v>
      </c>
      <c r="D35" s="49">
        <f>SUM(C27:C35)</f>
        <v>5344573</v>
      </c>
      <c r="S35">
        <v>35.78</v>
      </c>
    </row>
    <row r="36" spans="2:19">
      <c r="B36" s="45">
        <v>41884</v>
      </c>
      <c r="C36" s="43">
        <v>59957</v>
      </c>
      <c r="S36">
        <v>6.4</v>
      </c>
    </row>
    <row r="37" spans="2:19">
      <c r="B37" s="45">
        <v>41887</v>
      </c>
      <c r="C37" s="43">
        <v>1833902</v>
      </c>
      <c r="S37">
        <v>0.81</v>
      </c>
    </row>
    <row r="38" spans="2:19">
      <c r="B38" s="45">
        <v>41891</v>
      </c>
      <c r="C38" s="43">
        <v>150000</v>
      </c>
    </row>
    <row r="39" spans="2:19">
      <c r="B39" s="45">
        <v>41894</v>
      </c>
      <c r="C39" s="43">
        <v>2746138</v>
      </c>
    </row>
    <row r="40" spans="2:19">
      <c r="B40" s="45">
        <v>41897</v>
      </c>
      <c r="C40" s="43">
        <v>922267</v>
      </c>
    </row>
    <row r="41" spans="2:19">
      <c r="B41" s="45">
        <v>41899</v>
      </c>
      <c r="C41" s="43">
        <v>374765</v>
      </c>
    </row>
    <row r="42" spans="2:19">
      <c r="B42" s="45">
        <v>41905</v>
      </c>
      <c r="C42" s="43">
        <v>120000</v>
      </c>
    </row>
    <row r="43" spans="2:19">
      <c r="B43" s="45">
        <v>41908</v>
      </c>
      <c r="C43" s="43">
        <v>1503173</v>
      </c>
    </row>
    <row r="44" spans="2:19">
      <c r="B44" s="45">
        <v>41911</v>
      </c>
      <c r="C44" s="43">
        <v>3699283</v>
      </c>
    </row>
    <row r="45" spans="2:19">
      <c r="B45" s="45">
        <v>41912</v>
      </c>
      <c r="C45" s="43">
        <v>7497488</v>
      </c>
      <c r="D45" s="49">
        <f>SUM(C36:C45)</f>
        <v>18906973</v>
      </c>
    </row>
    <row r="46" spans="2:19">
      <c r="B46" s="45">
        <v>41913</v>
      </c>
      <c r="C46" s="43">
        <v>1044991</v>
      </c>
    </row>
    <row r="47" spans="2:19">
      <c r="B47" s="45">
        <v>41915</v>
      </c>
      <c r="C47" s="43">
        <v>1094575</v>
      </c>
    </row>
    <row r="48" spans="2:19">
      <c r="B48" s="45">
        <v>41921</v>
      </c>
      <c r="C48" s="43">
        <v>635324</v>
      </c>
    </row>
    <row r="49" spans="2:4">
      <c r="B49" s="45">
        <v>41922</v>
      </c>
      <c r="C49" s="43">
        <v>872600</v>
      </c>
    </row>
    <row r="50" spans="2:4">
      <c r="B50" s="45">
        <v>41925</v>
      </c>
      <c r="C50" s="43">
        <v>1942973</v>
      </c>
    </row>
    <row r="51" spans="2:4">
      <c r="B51" s="45">
        <v>41926</v>
      </c>
      <c r="C51" s="43">
        <v>101922</v>
      </c>
    </row>
    <row r="52" spans="2:4">
      <c r="B52" s="45">
        <v>41933</v>
      </c>
      <c r="C52" s="43">
        <v>1329760</v>
      </c>
    </row>
    <row r="53" spans="2:4">
      <c r="B53" s="45">
        <v>41934</v>
      </c>
      <c r="C53" s="43">
        <v>561797</v>
      </c>
    </row>
    <row r="54" spans="2:4">
      <c r="B54" s="45">
        <v>41936</v>
      </c>
      <c r="C54" s="43">
        <v>2778738</v>
      </c>
    </row>
    <row r="55" spans="2:4">
      <c r="B55" s="45">
        <v>41939</v>
      </c>
      <c r="C55" s="43">
        <v>1126408</v>
      </c>
    </row>
    <row r="56" spans="2:4">
      <c r="B56" s="45">
        <v>41942</v>
      </c>
      <c r="C56" s="43">
        <v>1270648</v>
      </c>
      <c r="D56" s="49">
        <f>SUM(C46:C56)</f>
        <v>12759736</v>
      </c>
    </row>
    <row r="57" spans="2:4">
      <c r="B57" s="45">
        <v>41946</v>
      </c>
      <c r="C57" s="43">
        <v>900000</v>
      </c>
    </row>
    <row r="58" spans="2:4">
      <c r="B58" s="45">
        <v>41948</v>
      </c>
      <c r="C58" s="43">
        <v>0</v>
      </c>
    </row>
    <row r="59" spans="2:4">
      <c r="B59" s="45">
        <v>41953</v>
      </c>
      <c r="C59" s="43">
        <v>1301257</v>
      </c>
    </row>
    <row r="60" spans="2:4">
      <c r="B60" s="45">
        <v>41954</v>
      </c>
      <c r="C60" s="43">
        <v>1261034</v>
      </c>
    </row>
    <row r="61" spans="2:4">
      <c r="B61" s="45">
        <v>41957</v>
      </c>
      <c r="C61" s="43">
        <v>2038597</v>
      </c>
    </row>
    <row r="62" spans="2:4">
      <c r="B62" s="45">
        <v>41962</v>
      </c>
      <c r="C62" s="43">
        <v>403188</v>
      </c>
    </row>
    <row r="63" spans="2:4">
      <c r="B63" s="45">
        <v>41963</v>
      </c>
      <c r="C63" s="43">
        <v>100883</v>
      </c>
    </row>
    <row r="64" spans="2:4">
      <c r="B64" s="45">
        <v>41964</v>
      </c>
      <c r="C64" s="43">
        <v>4003649</v>
      </c>
    </row>
    <row r="65" spans="2:4">
      <c r="B65" s="45">
        <v>41968</v>
      </c>
      <c r="C65" s="43">
        <v>5154748</v>
      </c>
    </row>
    <row r="66" spans="2:4">
      <c r="B66" s="45">
        <v>41971</v>
      </c>
      <c r="C66" s="43">
        <v>897129</v>
      </c>
      <c r="D66" s="49">
        <f>SUM(C57:C66)</f>
        <v>16060485</v>
      </c>
    </row>
    <row r="67" spans="2:4">
      <c r="B67" s="45">
        <v>41974</v>
      </c>
      <c r="C67" s="43">
        <v>3511171</v>
      </c>
    </row>
    <row r="68" spans="2:4">
      <c r="B68" s="45">
        <v>41975</v>
      </c>
      <c r="C68" s="43">
        <v>389980</v>
      </c>
    </row>
    <row r="69" spans="2:4">
      <c r="B69" s="45">
        <v>41978</v>
      </c>
      <c r="C69" s="43">
        <v>3800000</v>
      </c>
    </row>
    <row r="70" spans="2:4">
      <c r="B70" s="45">
        <v>41983</v>
      </c>
      <c r="C70" s="43">
        <v>0</v>
      </c>
    </row>
    <row r="71" spans="2:4">
      <c r="B71" s="45">
        <v>41985</v>
      </c>
      <c r="C71" s="43">
        <v>733460</v>
      </c>
    </row>
    <row r="72" spans="2:4">
      <c r="B72" s="45">
        <v>41988</v>
      </c>
      <c r="C72" s="43">
        <v>20455553</v>
      </c>
    </row>
    <row r="73" spans="2:4">
      <c r="B73" s="45">
        <v>41989</v>
      </c>
      <c r="C73" s="43">
        <v>5423</v>
      </c>
    </row>
    <row r="74" spans="2:4">
      <c r="B74" s="45">
        <v>41996</v>
      </c>
      <c r="C74" s="43">
        <v>1627034</v>
      </c>
    </row>
    <row r="75" spans="2:4">
      <c r="B75" s="45">
        <v>42002</v>
      </c>
      <c r="C75" s="43">
        <v>93970</v>
      </c>
    </row>
    <row r="76" spans="2:4">
      <c r="B76" s="45">
        <v>42004</v>
      </c>
      <c r="C76" s="43">
        <v>5162084</v>
      </c>
      <c r="D76" s="49">
        <f>SUM(C67:C76)</f>
        <v>35778675</v>
      </c>
    </row>
    <row r="77" spans="2:4">
      <c r="B77" s="45">
        <v>42010</v>
      </c>
      <c r="C77" s="43">
        <v>339554</v>
      </c>
    </row>
    <row r="78" spans="2:4">
      <c r="B78" s="45">
        <v>42017</v>
      </c>
      <c r="C78" s="43">
        <v>44575</v>
      </c>
    </row>
    <row r="79" spans="2:4">
      <c r="B79" s="45">
        <v>42024</v>
      </c>
      <c r="C79" s="43">
        <v>0</v>
      </c>
    </row>
    <row r="80" spans="2:4">
      <c r="B80" s="45">
        <v>42030</v>
      </c>
      <c r="C80" s="43">
        <v>163800</v>
      </c>
    </row>
    <row r="81" spans="2:4">
      <c r="B81" s="45">
        <v>42032</v>
      </c>
      <c r="C81" s="43">
        <v>257821</v>
      </c>
      <c r="D81" s="49">
        <f>SUM(C77:C81)</f>
        <v>805750</v>
      </c>
    </row>
    <row r="82" spans="2:4">
      <c r="B82" s="45">
        <v>42037</v>
      </c>
      <c r="C82" s="43">
        <v>0</v>
      </c>
    </row>
    <row r="83" spans="2:4">
      <c r="B83" s="45">
        <v>42047</v>
      </c>
      <c r="C83" s="43">
        <v>2040816</v>
      </c>
    </row>
    <row r="84" spans="2:4">
      <c r="B84" s="45">
        <v>42048</v>
      </c>
      <c r="C84" s="43">
        <v>1133787</v>
      </c>
    </row>
    <row r="85" spans="2:4">
      <c r="B85" s="45">
        <v>42053</v>
      </c>
      <c r="C85" s="43">
        <v>0</v>
      </c>
    </row>
    <row r="86" spans="2:4">
      <c r="B86" s="45">
        <v>42058</v>
      </c>
      <c r="C86" s="43">
        <v>1000000</v>
      </c>
    </row>
    <row r="87" spans="2:4">
      <c r="B87" s="45">
        <v>42059</v>
      </c>
      <c r="C87" s="43">
        <v>0</v>
      </c>
    </row>
    <row r="88" spans="2:4">
      <c r="B88" s="45">
        <v>42062</v>
      </c>
      <c r="C88" s="43">
        <v>2221665</v>
      </c>
      <c r="D88" s="49">
        <f>SUM(C82:C88)</f>
        <v>6396268</v>
      </c>
    </row>
    <row r="89" spans="2:4">
      <c r="B89" t="s">
        <v>468</v>
      </c>
      <c r="C89" s="43">
        <v>104266297</v>
      </c>
      <c r="D89" s="49">
        <f>SUM(D15:D88)</f>
        <v>104266297</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D16"/>
  <sheetViews>
    <sheetView workbookViewId="0">
      <selection activeCell="B33" sqref="B33"/>
    </sheetView>
  </sheetViews>
  <sheetFormatPr defaultRowHeight="15"/>
  <cols>
    <col min="2" max="2" width="30.85546875" customWidth="1"/>
    <col min="3" max="3" width="23.42578125" customWidth="1"/>
    <col min="4" max="4" width="8.85546875" customWidth="1"/>
  </cols>
  <sheetData>
    <row r="1" spans="1:4">
      <c r="A1" s="102" t="s">
        <v>799</v>
      </c>
      <c r="B1" s="68" t="s">
        <v>491</v>
      </c>
    </row>
    <row r="2" spans="1:4">
      <c r="A2" s="103" t="s">
        <v>800</v>
      </c>
      <c r="B2" s="68" t="s">
        <v>473</v>
      </c>
    </row>
    <row r="3" spans="1:4">
      <c r="A3" s="104" t="s">
        <v>474</v>
      </c>
      <c r="B3" s="68" t="s">
        <v>475</v>
      </c>
    </row>
    <row r="6" spans="1:4">
      <c r="B6" t="s">
        <v>379</v>
      </c>
      <c r="C6" t="s">
        <v>470</v>
      </c>
    </row>
    <row r="8" spans="1:4">
      <c r="B8" t="s">
        <v>385</v>
      </c>
    </row>
    <row r="9" spans="1:4">
      <c r="B9" t="s">
        <v>361</v>
      </c>
      <c r="C9" t="s">
        <v>386</v>
      </c>
    </row>
    <row r="10" spans="1:4">
      <c r="B10" t="s">
        <v>125</v>
      </c>
      <c r="C10" s="44">
        <v>943152</v>
      </c>
      <c r="D10" s="53">
        <f>$C10/$C$16</f>
        <v>9.0456075178348382E-3</v>
      </c>
    </row>
    <row r="11" spans="1:4">
      <c r="B11" t="s">
        <v>51</v>
      </c>
      <c r="C11" s="44">
        <v>17481523</v>
      </c>
      <c r="D11" s="53">
        <f t="shared" ref="D11:D15" si="0">$C11/$C$16</f>
        <v>0.16766226003019941</v>
      </c>
    </row>
    <row r="12" spans="1:4">
      <c r="B12" t="s">
        <v>23</v>
      </c>
      <c r="C12" s="44">
        <v>20091854</v>
      </c>
      <c r="D12" s="53">
        <f t="shared" si="0"/>
        <v>0.19269749265191607</v>
      </c>
    </row>
    <row r="13" spans="1:4">
      <c r="B13" t="s">
        <v>112</v>
      </c>
      <c r="C13" s="44">
        <v>214010</v>
      </c>
      <c r="D13" s="52">
        <f t="shared" si="0"/>
        <v>2.0525328524901962E-3</v>
      </c>
    </row>
    <row r="14" spans="1:4">
      <c r="B14" t="s">
        <v>72</v>
      </c>
      <c r="C14" s="44">
        <v>17970394</v>
      </c>
      <c r="D14" s="53">
        <f t="shared" si="0"/>
        <v>0.17235093713935193</v>
      </c>
    </row>
    <row r="15" spans="1:4">
      <c r="B15" t="s">
        <v>8</v>
      </c>
      <c r="C15" s="44">
        <v>47565364</v>
      </c>
      <c r="D15" s="53">
        <f t="shared" si="0"/>
        <v>0.45619116980820751</v>
      </c>
    </row>
    <row r="16" spans="1:4">
      <c r="B16" t="s">
        <v>468</v>
      </c>
      <c r="C16" s="44">
        <v>104266297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L96"/>
  <sheetViews>
    <sheetView zoomScaleNormal="100" workbookViewId="0">
      <selection activeCell="I30" sqref="I30"/>
    </sheetView>
  </sheetViews>
  <sheetFormatPr defaultRowHeight="15"/>
  <cols>
    <col min="2" max="3" width="24.7109375" customWidth="1"/>
  </cols>
  <sheetData>
    <row r="1" spans="1:10">
      <c r="A1" s="102" t="s">
        <v>799</v>
      </c>
      <c r="B1" s="68" t="s">
        <v>491</v>
      </c>
    </row>
    <row r="2" spans="1:10">
      <c r="A2" s="103" t="s">
        <v>800</v>
      </c>
      <c r="B2" s="68" t="s">
        <v>519</v>
      </c>
    </row>
    <row r="3" spans="1:10">
      <c r="A3" s="104" t="s">
        <v>474</v>
      </c>
      <c r="B3" s="68" t="s">
        <v>475</v>
      </c>
      <c r="F3" s="107"/>
      <c r="G3" s="106"/>
      <c r="H3" s="107"/>
      <c r="I3" s="107"/>
      <c r="J3" s="107"/>
    </row>
    <row r="7" spans="1:10" ht="15.75" thickBot="1">
      <c r="B7" t="s">
        <v>3</v>
      </c>
      <c r="C7" t="s">
        <v>785</v>
      </c>
    </row>
    <row r="8" spans="1:10">
      <c r="B8" s="34" t="s">
        <v>428</v>
      </c>
      <c r="C8" s="94">
        <v>1127.5900000000001</v>
      </c>
    </row>
    <row r="9" spans="1:10" ht="15" customHeight="1">
      <c r="B9" s="36" t="s">
        <v>481</v>
      </c>
      <c r="C9" s="95">
        <v>660.98</v>
      </c>
    </row>
    <row r="10" spans="1:10" ht="15" customHeight="1">
      <c r="B10" s="36" t="s">
        <v>232</v>
      </c>
      <c r="C10" s="95">
        <v>427.92</v>
      </c>
    </row>
    <row r="11" spans="1:10" ht="15" customHeight="1">
      <c r="B11" s="36" t="s">
        <v>207</v>
      </c>
      <c r="C11" s="95">
        <v>247.3</v>
      </c>
    </row>
    <row r="12" spans="1:10">
      <c r="B12" s="36" t="s">
        <v>115</v>
      </c>
      <c r="C12" s="95">
        <v>176.77999999999997</v>
      </c>
    </row>
    <row r="13" spans="1:10">
      <c r="B13" s="36" t="s">
        <v>322</v>
      </c>
      <c r="C13" s="95">
        <v>154.70000000000002</v>
      </c>
    </row>
    <row r="14" spans="1:10">
      <c r="B14" s="36" t="s">
        <v>252</v>
      </c>
      <c r="C14" s="95">
        <v>117.11</v>
      </c>
    </row>
    <row r="15" spans="1:10">
      <c r="B15" s="36" t="s">
        <v>100</v>
      </c>
      <c r="C15" s="95">
        <v>70.39</v>
      </c>
    </row>
    <row r="16" spans="1:10">
      <c r="B16" s="36" t="s">
        <v>138</v>
      </c>
      <c r="C16" s="95">
        <v>58.47</v>
      </c>
    </row>
    <row r="17" spans="2:12">
      <c r="B17" s="36" t="s">
        <v>218</v>
      </c>
      <c r="C17" s="95">
        <v>56.14</v>
      </c>
    </row>
    <row r="18" spans="2:12">
      <c r="B18" s="36" t="s">
        <v>332</v>
      </c>
      <c r="C18" s="95">
        <v>45.010000000000005</v>
      </c>
    </row>
    <row r="19" spans="2:12" ht="15.75" thickBot="1">
      <c r="B19" s="38" t="s">
        <v>164</v>
      </c>
      <c r="C19" s="96">
        <v>29.189999999999998</v>
      </c>
    </row>
    <row r="20" spans="2:12">
      <c r="B20" t="s">
        <v>463</v>
      </c>
      <c r="C20" s="67">
        <v>28.77</v>
      </c>
    </row>
    <row r="21" spans="2:12">
      <c r="B21" t="s">
        <v>291</v>
      </c>
      <c r="C21" s="67">
        <v>28.49</v>
      </c>
    </row>
    <row r="22" spans="2:12">
      <c r="B22" t="s">
        <v>222</v>
      </c>
      <c r="C22" s="67">
        <v>21.08</v>
      </c>
    </row>
    <row r="23" spans="2:12">
      <c r="B23" t="s">
        <v>295</v>
      </c>
      <c r="C23" s="67">
        <v>15.87</v>
      </c>
      <c r="F23" s="106"/>
      <c r="G23" s="107"/>
      <c r="H23" s="107"/>
      <c r="I23" s="107"/>
      <c r="J23" s="107"/>
      <c r="K23" s="107"/>
      <c r="L23" s="107"/>
    </row>
    <row r="24" spans="2:12">
      <c r="B24" t="s">
        <v>411</v>
      </c>
      <c r="C24" s="67">
        <v>15.110000000000001</v>
      </c>
      <c r="F24" s="107"/>
      <c r="G24" s="107"/>
      <c r="H24" s="107"/>
      <c r="I24" s="107"/>
      <c r="J24" s="107"/>
      <c r="K24" s="107"/>
      <c r="L24" s="107"/>
    </row>
    <row r="25" spans="2:12">
      <c r="B25" t="s">
        <v>81</v>
      </c>
      <c r="C25" s="67">
        <v>13.58</v>
      </c>
      <c r="F25" s="107"/>
      <c r="G25" s="107"/>
      <c r="H25" s="107"/>
      <c r="I25" s="107"/>
      <c r="J25" s="107"/>
      <c r="K25" s="107"/>
      <c r="L25" s="107"/>
    </row>
    <row r="26" spans="2:12">
      <c r="B26" t="s">
        <v>414</v>
      </c>
      <c r="C26" s="67">
        <v>7.51</v>
      </c>
      <c r="F26" s="107"/>
      <c r="G26" s="107"/>
      <c r="H26" s="107"/>
      <c r="I26" s="107"/>
      <c r="J26" s="107"/>
      <c r="K26" s="107"/>
      <c r="L26" s="107"/>
    </row>
    <row r="27" spans="2:12">
      <c r="B27" t="s">
        <v>254</v>
      </c>
      <c r="C27" s="30">
        <v>6.48</v>
      </c>
      <c r="F27" s="107"/>
      <c r="G27" s="107"/>
      <c r="H27" s="107"/>
      <c r="I27" s="107"/>
      <c r="J27" s="107"/>
      <c r="K27" s="107"/>
      <c r="L27" s="107"/>
    </row>
    <row r="28" spans="2:12">
      <c r="B28" t="s">
        <v>419</v>
      </c>
      <c r="C28" s="30">
        <v>4.63</v>
      </c>
      <c r="F28" s="107"/>
      <c r="G28" s="107"/>
      <c r="H28" s="107"/>
      <c r="I28" s="107"/>
      <c r="J28" s="107"/>
      <c r="K28" s="107"/>
      <c r="L28" s="107"/>
    </row>
    <row r="29" spans="2:12">
      <c r="B29" t="s">
        <v>417</v>
      </c>
      <c r="C29" s="30">
        <v>3.69</v>
      </c>
      <c r="F29" s="107"/>
      <c r="G29" s="107"/>
      <c r="H29" s="107"/>
      <c r="I29" s="107"/>
      <c r="J29" s="107"/>
      <c r="K29" s="107"/>
      <c r="L29" s="107"/>
    </row>
    <row r="30" spans="2:12">
      <c r="B30" t="s">
        <v>458</v>
      </c>
      <c r="C30" s="30">
        <v>3.1100000000000003</v>
      </c>
      <c r="F30" s="107"/>
      <c r="G30" s="107"/>
      <c r="H30" s="107"/>
      <c r="I30" s="107"/>
      <c r="J30" s="107"/>
      <c r="K30" s="107"/>
      <c r="L30" s="107"/>
    </row>
    <row r="31" spans="2:12">
      <c r="B31" t="s">
        <v>338</v>
      </c>
      <c r="C31" s="30">
        <v>2.16</v>
      </c>
      <c r="F31" s="107"/>
      <c r="G31" s="107"/>
      <c r="H31" s="107"/>
      <c r="I31" s="107"/>
      <c r="J31" s="107"/>
      <c r="K31" s="107"/>
      <c r="L31" s="107"/>
    </row>
    <row r="32" spans="2:12">
      <c r="B32" t="s">
        <v>459</v>
      </c>
      <c r="C32" s="30">
        <v>1.8199999999999998</v>
      </c>
      <c r="F32" s="107"/>
      <c r="G32" s="107"/>
      <c r="H32" s="107"/>
      <c r="I32" s="107"/>
      <c r="J32" s="107"/>
      <c r="K32" s="107"/>
      <c r="L32" s="107"/>
    </row>
    <row r="33" spans="2:12">
      <c r="B33" t="s">
        <v>456</v>
      </c>
      <c r="C33" s="30">
        <v>1.47</v>
      </c>
      <c r="F33" s="107"/>
      <c r="G33" s="107"/>
      <c r="H33" s="107"/>
      <c r="I33" s="107"/>
      <c r="J33" s="107"/>
      <c r="K33" s="107"/>
      <c r="L33" s="107"/>
    </row>
    <row r="34" spans="2:12">
      <c r="B34" t="s">
        <v>275</v>
      </c>
      <c r="C34" s="30">
        <v>1.3900000000000001</v>
      </c>
    </row>
    <row r="35" spans="2:12">
      <c r="B35" t="s">
        <v>330</v>
      </c>
      <c r="C35" s="30">
        <v>1.29</v>
      </c>
    </row>
    <row r="36" spans="2:12">
      <c r="B36" t="s">
        <v>214</v>
      </c>
      <c r="C36" s="30">
        <v>1.27</v>
      </c>
    </row>
    <row r="37" spans="2:12">
      <c r="B37" t="s">
        <v>175</v>
      </c>
      <c r="C37" s="30">
        <v>1.1299999999999999</v>
      </c>
    </row>
    <row r="38" spans="2:12">
      <c r="B38" t="s">
        <v>183</v>
      </c>
      <c r="C38" s="30">
        <v>0.98</v>
      </c>
    </row>
    <row r="39" spans="2:12" ht="15" customHeight="1">
      <c r="B39" t="s">
        <v>418</v>
      </c>
      <c r="C39" s="30">
        <v>0.57000000000000006</v>
      </c>
    </row>
    <row r="40" spans="2:12" ht="15" customHeight="1">
      <c r="B40" t="s">
        <v>413</v>
      </c>
      <c r="C40" s="30">
        <v>0.30000000000000004</v>
      </c>
    </row>
    <row r="41" spans="2:12">
      <c r="B41" t="s">
        <v>181</v>
      </c>
      <c r="C41" s="30">
        <v>0.21999999999999997</v>
      </c>
    </row>
    <row r="42" spans="2:12">
      <c r="B42" t="s">
        <v>193</v>
      </c>
      <c r="C42" s="30">
        <v>0.09</v>
      </c>
    </row>
    <row r="43" spans="2:12">
      <c r="B43" t="s">
        <v>416</v>
      </c>
      <c r="C43" s="30">
        <v>0.04</v>
      </c>
    </row>
    <row r="44" spans="2:12">
      <c r="B44" t="s">
        <v>464</v>
      </c>
      <c r="C44" s="30">
        <v>0.02</v>
      </c>
    </row>
    <row r="45" spans="2:12">
      <c r="B45" t="s">
        <v>455</v>
      </c>
      <c r="C45" s="30">
        <v>0.01</v>
      </c>
    </row>
    <row r="46" spans="2:12">
      <c r="B46" t="s">
        <v>462</v>
      </c>
      <c r="C46" s="30">
        <v>0.01</v>
      </c>
    </row>
    <row r="47" spans="2:12">
      <c r="B47" t="s">
        <v>412</v>
      </c>
      <c r="C47">
        <v>0</v>
      </c>
    </row>
    <row r="48" spans="2:12">
      <c r="B48" t="s">
        <v>415</v>
      </c>
      <c r="C48">
        <v>0</v>
      </c>
    </row>
    <row r="49" spans="2:3">
      <c r="B49" t="s">
        <v>453</v>
      </c>
      <c r="C49">
        <v>0</v>
      </c>
    </row>
    <row r="50" spans="2:3">
      <c r="B50" t="s">
        <v>454</v>
      </c>
      <c r="C50">
        <v>0</v>
      </c>
    </row>
    <row r="51" spans="2:3">
      <c r="B51" t="s">
        <v>457</v>
      </c>
      <c r="C51">
        <v>0</v>
      </c>
    </row>
    <row r="52" spans="2:3">
      <c r="B52" t="s">
        <v>177</v>
      </c>
      <c r="C52">
        <v>0</v>
      </c>
    </row>
    <row r="53" spans="2:3">
      <c r="B53" t="s">
        <v>460</v>
      </c>
      <c r="C53">
        <v>0</v>
      </c>
    </row>
    <row r="54" spans="2:3">
      <c r="B54" t="s">
        <v>461</v>
      </c>
      <c r="C54">
        <v>0</v>
      </c>
    </row>
    <row r="55" spans="2:3">
      <c r="C55" s="67">
        <f>SUM(C8:C54)</f>
        <v>3332.670000000001</v>
      </c>
    </row>
    <row r="56" spans="2:3">
      <c r="C56" s="50">
        <f>C8/C55</f>
        <v>0.33834433052177376</v>
      </c>
    </row>
    <row r="76" ht="15" customHeight="1"/>
    <row r="77" ht="15" customHeight="1"/>
    <row r="96" ht="15" customHeight="1"/>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N41"/>
  <sheetViews>
    <sheetView topLeftCell="A10" workbookViewId="0">
      <selection activeCell="B3" sqref="B3"/>
    </sheetView>
  </sheetViews>
  <sheetFormatPr defaultRowHeight="15"/>
  <cols>
    <col min="2" max="2" width="57.85546875" bestFit="1" customWidth="1"/>
    <col min="8" max="8" width="19" bestFit="1" customWidth="1"/>
    <col min="9" max="9" width="10.7109375" customWidth="1"/>
    <col min="13" max="13" width="31.5703125" customWidth="1"/>
    <col min="14" max="14" width="11.85546875" customWidth="1"/>
  </cols>
  <sheetData>
    <row r="1" spans="1:14">
      <c r="A1" s="102" t="s">
        <v>799</v>
      </c>
      <c r="B1" s="68" t="s">
        <v>491</v>
      </c>
    </row>
    <row r="2" spans="1:14">
      <c r="A2" s="103" t="s">
        <v>800</v>
      </c>
      <c r="B2" s="68" t="s">
        <v>803</v>
      </c>
    </row>
    <row r="3" spans="1:14">
      <c r="A3" s="104" t="s">
        <v>474</v>
      </c>
      <c r="B3" s="68" t="s">
        <v>475</v>
      </c>
    </row>
    <row r="6" spans="1:14" s="86" customFormat="1" ht="23.25" customHeight="1">
      <c r="B6" s="86" t="s">
        <v>396</v>
      </c>
      <c r="C6" s="86" t="s">
        <v>402</v>
      </c>
      <c r="D6" s="86" t="s">
        <v>403</v>
      </c>
      <c r="E6" s="86" t="s">
        <v>404</v>
      </c>
      <c r="F6" s="86" t="s">
        <v>405</v>
      </c>
      <c r="G6" s="86" t="s">
        <v>406</v>
      </c>
      <c r="H6" s="86" t="s">
        <v>775</v>
      </c>
      <c r="I6" s="86" t="s">
        <v>776</v>
      </c>
      <c r="M6" s="90"/>
      <c r="N6" s="91">
        <f>SUM(N7:N13)</f>
        <v>0.71893477713536602</v>
      </c>
    </row>
    <row r="7" spans="1:14">
      <c r="B7" t="s">
        <v>589</v>
      </c>
      <c r="C7">
        <v>78.462115999999995</v>
      </c>
      <c r="D7">
        <v>69.222414999999998</v>
      </c>
      <c r="E7">
        <v>69.120911000000007</v>
      </c>
      <c r="F7">
        <v>92.630307000000002</v>
      </c>
      <c r="G7">
        <v>70.680327000000005</v>
      </c>
      <c r="H7" s="44">
        <v>380.11607600000002</v>
      </c>
      <c r="I7" s="52">
        <f>$H7/$H$41</f>
        <v>0.18569806661250604</v>
      </c>
      <c r="M7" s="56" t="s">
        <v>778</v>
      </c>
      <c r="N7" s="50">
        <v>0.18569806661250604</v>
      </c>
    </row>
    <row r="8" spans="1:14">
      <c r="B8" t="s">
        <v>552</v>
      </c>
      <c r="C8">
        <v>66.358265000000003</v>
      </c>
      <c r="D8">
        <v>65.369043000000005</v>
      </c>
      <c r="E8">
        <v>65.106043</v>
      </c>
      <c r="F8">
        <v>64.512135000000001</v>
      </c>
      <c r="G8">
        <v>68.796255000000002</v>
      </c>
      <c r="H8" s="44">
        <v>330.14174100000002</v>
      </c>
      <c r="I8" s="52">
        <f t="shared" ref="I8:I40" si="0">$H8/$H$41</f>
        <v>0.16128410999325035</v>
      </c>
      <c r="M8" s="56" t="s">
        <v>779</v>
      </c>
      <c r="N8" s="50">
        <v>0.16128410999325035</v>
      </c>
    </row>
    <row r="9" spans="1:14">
      <c r="B9" t="s">
        <v>632</v>
      </c>
      <c r="C9">
        <v>39.373023000000003</v>
      </c>
      <c r="D9">
        <v>80.127661000000003</v>
      </c>
      <c r="E9">
        <v>95.806150000000002</v>
      </c>
      <c r="F9">
        <v>72.239270000000005</v>
      </c>
      <c r="G9">
        <v>34.700876999999998</v>
      </c>
      <c r="H9" s="44">
        <v>322.24698100000001</v>
      </c>
      <c r="I9" s="52">
        <f t="shared" si="0"/>
        <v>0.15742728372113618</v>
      </c>
      <c r="M9" s="56" t="s">
        <v>780</v>
      </c>
      <c r="N9" s="50">
        <v>0.15742728372113618</v>
      </c>
    </row>
    <row r="10" spans="1:14">
      <c r="B10" t="s">
        <v>619</v>
      </c>
      <c r="C10">
        <v>65.469896000000006</v>
      </c>
      <c r="D10">
        <v>60.867171999999997</v>
      </c>
      <c r="E10">
        <v>108.29130000000001</v>
      </c>
      <c r="F10">
        <v>5.2854780000000003</v>
      </c>
      <c r="G10">
        <v>2.9443E-2</v>
      </c>
      <c r="H10" s="44">
        <v>239.94328900000002</v>
      </c>
      <c r="I10" s="52">
        <f t="shared" si="0"/>
        <v>0.1172194697283621</v>
      </c>
      <c r="M10" s="56" t="s">
        <v>781</v>
      </c>
      <c r="N10" s="50">
        <v>0.1172194697283621</v>
      </c>
    </row>
    <row r="11" spans="1:14">
      <c r="B11" t="s">
        <v>601</v>
      </c>
      <c r="C11">
        <v>13.097911</v>
      </c>
      <c r="D11">
        <v>14.594594000000001</v>
      </c>
      <c r="E11">
        <v>4.9084089999999998</v>
      </c>
      <c r="F11">
        <v>43.424612000000003</v>
      </c>
      <c r="G11">
        <v>22.346671000000001</v>
      </c>
      <c r="H11" s="44">
        <v>98.372197000000014</v>
      </c>
      <c r="I11" s="52">
        <f t="shared" si="0"/>
        <v>4.8057759049697668E-2</v>
      </c>
      <c r="M11" s="56" t="s">
        <v>782</v>
      </c>
      <c r="N11" s="50">
        <v>4.8057759049697668E-2</v>
      </c>
    </row>
    <row r="12" spans="1:14">
      <c r="B12" t="s">
        <v>650</v>
      </c>
      <c r="C12">
        <v>52.843521000000003</v>
      </c>
      <c r="D12">
        <v>19.099675999999999</v>
      </c>
      <c r="E12">
        <v>12.976138000000001</v>
      </c>
      <c r="F12">
        <v>7.4547879999999997</v>
      </c>
      <c r="G12">
        <v>4.8419829999999999</v>
      </c>
      <c r="H12" s="44">
        <v>97.216105999999996</v>
      </c>
      <c r="I12" s="52">
        <f t="shared" si="0"/>
        <v>4.7492974035111435E-2</v>
      </c>
      <c r="M12" s="56" t="s">
        <v>783</v>
      </c>
      <c r="N12" s="50">
        <v>4.7492974035111435E-2</v>
      </c>
    </row>
    <row r="13" spans="1:14">
      <c r="B13" t="s">
        <v>735</v>
      </c>
      <c r="C13">
        <v>17.068926000000001</v>
      </c>
      <c r="D13">
        <v>11.478579999999999</v>
      </c>
      <c r="E13">
        <v>15.228732000000001</v>
      </c>
      <c r="F13">
        <v>22.833933999999999</v>
      </c>
      <c r="G13">
        <v>22.609127999999998</v>
      </c>
      <c r="H13" s="44">
        <v>89.219300000000004</v>
      </c>
      <c r="I13" s="52">
        <f t="shared" si="0"/>
        <v>4.3586295241354538E-2</v>
      </c>
      <c r="M13" s="56" t="s">
        <v>777</v>
      </c>
      <c r="N13" s="52">
        <v>1.7551139953023722E-3</v>
      </c>
    </row>
    <row r="14" spans="1:14">
      <c r="B14" t="s">
        <v>743</v>
      </c>
      <c r="C14">
        <v>10.772142000000001</v>
      </c>
      <c r="D14">
        <v>24.039466999999998</v>
      </c>
      <c r="E14">
        <v>22.605163000000001</v>
      </c>
      <c r="F14">
        <v>17.220853000000002</v>
      </c>
      <c r="G14">
        <v>12.214608</v>
      </c>
      <c r="H14" s="44">
        <v>86.852232999999998</v>
      </c>
      <c r="I14" s="52">
        <f t="shared" si="0"/>
        <v>4.2429912248907076E-2</v>
      </c>
      <c r="M14" s="56" t="s">
        <v>784</v>
      </c>
      <c r="N14" s="52">
        <f>100%-N6</f>
        <v>0.28106522286463398</v>
      </c>
    </row>
    <row r="15" spans="1:14">
      <c r="B15" t="s">
        <v>570</v>
      </c>
      <c r="C15">
        <v>12.750238</v>
      </c>
      <c r="D15">
        <v>13.402863999999999</v>
      </c>
      <c r="E15">
        <v>14.663428</v>
      </c>
      <c r="F15">
        <v>13.290699999999999</v>
      </c>
      <c r="G15">
        <v>18.049112000000001</v>
      </c>
      <c r="H15" s="44">
        <v>72.156341999999995</v>
      </c>
      <c r="I15" s="52">
        <f t="shared" si="0"/>
        <v>3.5250530164977194E-2</v>
      </c>
      <c r="M15" s="56"/>
    </row>
    <row r="16" spans="1:14">
      <c r="B16" t="s">
        <v>656</v>
      </c>
      <c r="C16">
        <v>10.611214</v>
      </c>
      <c r="D16">
        <v>15.855918000000001</v>
      </c>
      <c r="E16">
        <v>12.542821999999999</v>
      </c>
      <c r="F16">
        <v>16.904311</v>
      </c>
      <c r="G16">
        <v>12.230769</v>
      </c>
      <c r="H16" s="44">
        <v>68.145033999999995</v>
      </c>
      <c r="I16" s="52">
        <f t="shared" si="0"/>
        <v>3.3290886289806608E-2</v>
      </c>
      <c r="M16" s="56"/>
    </row>
    <row r="17" spans="2:13">
      <c r="B17" t="s">
        <v>661</v>
      </c>
      <c r="C17">
        <v>8.2572019999999995</v>
      </c>
      <c r="D17">
        <v>11.668100000000001</v>
      </c>
      <c r="E17">
        <v>18.576049000000001</v>
      </c>
      <c r="F17">
        <v>12.413683000000001</v>
      </c>
      <c r="G17">
        <v>9.4181290000000004</v>
      </c>
      <c r="H17" s="44">
        <v>60.333162999999999</v>
      </c>
      <c r="I17" s="52">
        <f t="shared" si="0"/>
        <v>2.9474553772140862E-2</v>
      </c>
      <c r="M17" s="56"/>
    </row>
    <row r="18" spans="2:13">
      <c r="B18" t="s">
        <v>608</v>
      </c>
      <c r="C18">
        <v>11.450692</v>
      </c>
      <c r="D18">
        <v>9.3440569999999994</v>
      </c>
      <c r="E18">
        <v>8.6110070000000007</v>
      </c>
      <c r="F18">
        <v>7.9751190000000003</v>
      </c>
      <c r="G18">
        <v>5.4165590000000003</v>
      </c>
      <c r="H18" s="44">
        <v>42.797434000000003</v>
      </c>
      <c r="I18" s="52">
        <f t="shared" si="0"/>
        <v>2.0907825928878448E-2</v>
      </c>
    </row>
    <row r="19" spans="2:13">
      <c r="B19" t="s">
        <v>540</v>
      </c>
      <c r="C19">
        <v>5.6198759999999996</v>
      </c>
      <c r="D19">
        <v>6.4360210000000002</v>
      </c>
      <c r="E19">
        <v>5.7555459999999998</v>
      </c>
      <c r="F19">
        <v>7.5568999999999997</v>
      </c>
      <c r="G19">
        <v>6.2894420000000002</v>
      </c>
      <c r="H19" s="44">
        <v>31.657785000000001</v>
      </c>
      <c r="I19" s="52">
        <f t="shared" si="0"/>
        <v>1.5465774375021155E-2</v>
      </c>
    </row>
    <row r="20" spans="2:13">
      <c r="B20" t="s">
        <v>561</v>
      </c>
      <c r="C20">
        <v>7.4693189999999996</v>
      </c>
      <c r="D20">
        <v>4.4004690000000002</v>
      </c>
      <c r="E20">
        <v>6.0956469999999996</v>
      </c>
      <c r="F20">
        <v>9.1536460000000002</v>
      </c>
      <c r="G20">
        <v>4.1210129999999996</v>
      </c>
      <c r="H20" s="44">
        <v>31.240093999999999</v>
      </c>
      <c r="I20" s="52">
        <f t="shared" si="0"/>
        <v>1.5261719834740558E-2</v>
      </c>
    </row>
    <row r="21" spans="2:13">
      <c r="B21" t="s">
        <v>769</v>
      </c>
      <c r="C21">
        <v>6.1839999999999999E-2</v>
      </c>
      <c r="D21">
        <v>6.1407999999999997E-2</v>
      </c>
      <c r="E21">
        <v>2.1659169999999999</v>
      </c>
      <c r="F21">
        <v>2.1531820000000002</v>
      </c>
      <c r="G21">
        <v>17.142925999999999</v>
      </c>
      <c r="H21" s="44">
        <v>21.585273000000001</v>
      </c>
      <c r="I21" s="52">
        <f t="shared" si="0"/>
        <v>1.054505114748982E-2</v>
      </c>
    </row>
    <row r="22" spans="2:13">
      <c r="B22" t="s">
        <v>725</v>
      </c>
      <c r="C22">
        <v>3.616088</v>
      </c>
      <c r="D22">
        <v>0.87520699999999996</v>
      </c>
      <c r="E22">
        <v>2.2860019999999999</v>
      </c>
      <c r="F22">
        <v>4.3040440000000002</v>
      </c>
      <c r="G22">
        <v>3.5143439999999999</v>
      </c>
      <c r="H22" s="44">
        <v>14.595685</v>
      </c>
      <c r="I22" s="52">
        <f t="shared" si="0"/>
        <v>7.1304284572935419E-3</v>
      </c>
    </row>
    <row r="23" spans="2:13">
      <c r="B23" t="s">
        <v>545</v>
      </c>
      <c r="C23">
        <v>0.89549800000000002</v>
      </c>
      <c r="D23">
        <v>0.78251999999999999</v>
      </c>
      <c r="E23">
        <v>0.66677600000000004</v>
      </c>
      <c r="F23">
        <v>5.7830050000000002</v>
      </c>
      <c r="G23">
        <v>4.3799599999999996</v>
      </c>
      <c r="H23" s="44">
        <v>12.507759</v>
      </c>
      <c r="I23" s="52">
        <f t="shared" si="0"/>
        <v>6.1104141882048994E-3</v>
      </c>
    </row>
    <row r="24" spans="2:13">
      <c r="B24" t="s">
        <v>576</v>
      </c>
      <c r="C24">
        <v>1.35785</v>
      </c>
      <c r="D24">
        <v>0.69882</v>
      </c>
      <c r="E24">
        <v>8.3312600000000003</v>
      </c>
      <c r="F24">
        <v>0.11644699999999999</v>
      </c>
      <c r="G24">
        <v>0.58011900000000005</v>
      </c>
      <c r="H24" s="44">
        <v>11.084496000000001</v>
      </c>
      <c r="I24" s="52">
        <f t="shared" si="0"/>
        <v>5.4151076645704843E-3</v>
      </c>
    </row>
    <row r="25" spans="2:13">
      <c r="B25" t="s">
        <v>694</v>
      </c>
      <c r="C25">
        <v>1.860104</v>
      </c>
      <c r="D25">
        <v>1.4218550000000001</v>
      </c>
      <c r="E25">
        <v>0.64469900000000002</v>
      </c>
      <c r="F25">
        <v>2.524057</v>
      </c>
      <c r="G25">
        <v>3.5951040000000001</v>
      </c>
      <c r="H25" s="44">
        <v>10.045819000000002</v>
      </c>
      <c r="I25" s="52">
        <f t="shared" si="0"/>
        <v>4.9076828990499708E-3</v>
      </c>
    </row>
    <row r="26" spans="2:13">
      <c r="B26" t="s">
        <v>556</v>
      </c>
      <c r="C26">
        <v>2.5793400000000002</v>
      </c>
      <c r="D26">
        <v>0.33547100000000002</v>
      </c>
      <c r="E26">
        <v>1.108171</v>
      </c>
      <c r="F26">
        <v>0.63566400000000001</v>
      </c>
      <c r="G26">
        <v>2.0472600000000001</v>
      </c>
      <c r="H26" s="44">
        <v>6.7059060000000006</v>
      </c>
      <c r="I26" s="52">
        <f t="shared" si="0"/>
        <v>3.2760355525852684E-3</v>
      </c>
    </row>
    <row r="27" spans="2:13">
      <c r="B27" t="s">
        <v>771</v>
      </c>
      <c r="C27">
        <v>1.4120109999999999</v>
      </c>
      <c r="D27">
        <v>1.9120699999999999</v>
      </c>
      <c r="E27">
        <v>0.17965200000000001</v>
      </c>
      <c r="F27">
        <v>0.502328</v>
      </c>
      <c r="G27">
        <v>0.989344</v>
      </c>
      <c r="H27" s="44">
        <v>4.9954049999999999</v>
      </c>
      <c r="I27" s="52">
        <f t="shared" si="0"/>
        <v>2.4404046790340054E-3</v>
      </c>
    </row>
    <row r="28" spans="2:13">
      <c r="B28" t="s">
        <v>627</v>
      </c>
      <c r="C28">
        <v>2.6167820000000002</v>
      </c>
      <c r="D28">
        <v>0.55963200000000002</v>
      </c>
      <c r="E28">
        <v>0.49519400000000002</v>
      </c>
      <c r="F28">
        <v>3.5168999999999999E-2</v>
      </c>
      <c r="G28">
        <v>2.5935E-2</v>
      </c>
      <c r="H28" s="44">
        <v>3.7327120000000003</v>
      </c>
      <c r="I28" s="52">
        <f t="shared" si="0"/>
        <v>1.8235414006044317E-3</v>
      </c>
    </row>
    <row r="29" spans="2:13">
      <c r="B29" t="s">
        <v>549</v>
      </c>
      <c r="C29">
        <v>0.53447699999999998</v>
      </c>
      <c r="D29">
        <v>0.86041100000000004</v>
      </c>
      <c r="E29">
        <v>0.41554600000000003</v>
      </c>
      <c r="F29">
        <v>0.61110799999999998</v>
      </c>
      <c r="G29">
        <v>1.310211</v>
      </c>
      <c r="H29" s="44">
        <v>3.7317529999999994</v>
      </c>
      <c r="I29" s="52">
        <f t="shared" si="0"/>
        <v>1.8230729004353372E-3</v>
      </c>
    </row>
    <row r="30" spans="2:13">
      <c r="B30" s="42" t="s">
        <v>759</v>
      </c>
      <c r="C30" s="42">
        <v>0.51425200000000004</v>
      </c>
      <c r="D30" s="42">
        <v>0.23686699999999999</v>
      </c>
      <c r="E30" s="42">
        <v>0.34666799999999998</v>
      </c>
      <c r="F30" s="42">
        <v>1.475395</v>
      </c>
      <c r="G30" s="42">
        <v>4.1262E-2</v>
      </c>
      <c r="H30" s="87">
        <v>2.6144440000000002</v>
      </c>
      <c r="I30" s="88">
        <f t="shared" si="0"/>
        <v>1.2772340522284743E-3</v>
      </c>
      <c r="J30" s="89">
        <f>SUM(I30,I33,I35)</f>
        <v>1.7551139953023722E-3</v>
      </c>
    </row>
    <row r="31" spans="2:13">
      <c r="B31" t="s">
        <v>680</v>
      </c>
      <c r="C31">
        <v>1.1146780000000001</v>
      </c>
      <c r="D31">
        <v>0.604433</v>
      </c>
      <c r="E31">
        <v>0.50965899999999997</v>
      </c>
      <c r="F31">
        <v>0.25795800000000002</v>
      </c>
      <c r="G31" t="s">
        <v>409</v>
      </c>
      <c r="H31" s="44">
        <v>2.4867279999999998</v>
      </c>
      <c r="I31" s="52">
        <f t="shared" si="0"/>
        <v>1.2148409681867385E-3</v>
      </c>
    </row>
    <row r="32" spans="2:13">
      <c r="B32" t="s">
        <v>712</v>
      </c>
      <c r="C32">
        <v>1.7963E-2</v>
      </c>
      <c r="D32">
        <v>6.8230000000000001E-3</v>
      </c>
      <c r="E32">
        <v>0.24971199999999999</v>
      </c>
      <c r="F32">
        <v>0.25773800000000002</v>
      </c>
      <c r="G32">
        <v>0.38683200000000001</v>
      </c>
      <c r="H32" s="44">
        <v>0.919068</v>
      </c>
      <c r="I32" s="52">
        <f t="shared" si="0"/>
        <v>4.4899219333576065E-4</v>
      </c>
    </row>
    <row r="33" spans="2:9">
      <c r="B33" s="42" t="s">
        <v>765</v>
      </c>
      <c r="C33" s="42" t="s">
        <v>409</v>
      </c>
      <c r="D33" s="42" t="s">
        <v>409</v>
      </c>
      <c r="E33" s="42">
        <v>0.33756000000000003</v>
      </c>
      <c r="F33" s="42">
        <v>0.53712400000000005</v>
      </c>
      <c r="G33" s="42" t="s">
        <v>409</v>
      </c>
      <c r="H33" s="87">
        <v>0.87468400000000002</v>
      </c>
      <c r="I33" s="88">
        <f t="shared" si="0"/>
        <v>4.273092824858405E-4</v>
      </c>
    </row>
    <row r="34" spans="2:9">
      <c r="B34" t="s">
        <v>732</v>
      </c>
      <c r="C34">
        <v>0.14737</v>
      </c>
      <c r="D34">
        <v>8.6942000000000005E-2</v>
      </c>
      <c r="E34">
        <v>0.124044</v>
      </c>
      <c r="F34">
        <v>7.0851999999999998E-2</v>
      </c>
      <c r="G34">
        <v>4.8384999999999997E-2</v>
      </c>
      <c r="H34" s="44">
        <v>0.47759300000000005</v>
      </c>
      <c r="I34" s="52">
        <f t="shared" si="0"/>
        <v>2.3331845803771425E-4</v>
      </c>
    </row>
    <row r="35" spans="2:9">
      <c r="B35" s="42" t="s">
        <v>763</v>
      </c>
      <c r="C35" s="42">
        <v>3.411E-3</v>
      </c>
      <c r="D35" s="42">
        <v>1.322E-3</v>
      </c>
      <c r="E35" s="42" t="s">
        <v>409</v>
      </c>
      <c r="F35" s="42" t="s">
        <v>409</v>
      </c>
      <c r="G35" s="42">
        <v>9.8782999999999996E-2</v>
      </c>
      <c r="H35" s="87">
        <v>0.103516</v>
      </c>
      <c r="I35" s="88">
        <f t="shared" si="0"/>
        <v>5.0570660588057242E-5</v>
      </c>
    </row>
    <row r="36" spans="2:9">
      <c r="B36" t="s">
        <v>723</v>
      </c>
      <c r="C36">
        <v>5.2335E-2</v>
      </c>
      <c r="D36">
        <v>6.6880000000000004E-3</v>
      </c>
      <c r="E36" t="s">
        <v>409</v>
      </c>
      <c r="F36" t="s">
        <v>409</v>
      </c>
      <c r="G36" t="s">
        <v>409</v>
      </c>
      <c r="H36" s="44">
        <v>5.9022999999999999E-2</v>
      </c>
      <c r="I36" s="52">
        <f t="shared" si="0"/>
        <v>2.8834499979606079E-5</v>
      </c>
    </row>
    <row r="37" spans="2:9">
      <c r="B37" t="s">
        <v>687</v>
      </c>
      <c r="C37" t="s">
        <v>409</v>
      </c>
      <c r="D37" t="s">
        <v>409</v>
      </c>
      <c r="E37" t="s">
        <v>409</v>
      </c>
      <c r="F37" t="s">
        <v>409</v>
      </c>
      <c r="G37" t="s">
        <v>409</v>
      </c>
      <c r="H37" s="44">
        <v>0</v>
      </c>
      <c r="I37" s="52">
        <f t="shared" si="0"/>
        <v>0</v>
      </c>
    </row>
    <row r="38" spans="2:9">
      <c r="B38" t="s">
        <v>751</v>
      </c>
      <c r="C38" t="s">
        <v>409</v>
      </c>
      <c r="D38" t="s">
        <v>409</v>
      </c>
      <c r="E38" t="s">
        <v>409</v>
      </c>
      <c r="F38" t="s">
        <v>409</v>
      </c>
      <c r="G38" t="s">
        <v>409</v>
      </c>
      <c r="H38" s="44">
        <v>0</v>
      </c>
      <c r="I38" s="52">
        <f t="shared" si="0"/>
        <v>0</v>
      </c>
    </row>
    <row r="39" spans="2:9">
      <c r="B39" t="s">
        <v>753</v>
      </c>
      <c r="C39" t="s">
        <v>409</v>
      </c>
      <c r="D39" t="s">
        <v>409</v>
      </c>
      <c r="E39" t="s">
        <v>409</v>
      </c>
      <c r="F39" t="s">
        <v>409</v>
      </c>
      <c r="G39" t="s">
        <v>409</v>
      </c>
      <c r="H39" s="44">
        <v>0</v>
      </c>
      <c r="I39" s="52">
        <f t="shared" si="0"/>
        <v>0</v>
      </c>
    </row>
    <row r="40" spans="2:9">
      <c r="B40" t="s">
        <v>755</v>
      </c>
      <c r="C40" t="s">
        <v>409</v>
      </c>
      <c r="D40" t="s">
        <v>409</v>
      </c>
      <c r="E40" t="s">
        <v>409</v>
      </c>
      <c r="F40" t="s">
        <v>409</v>
      </c>
      <c r="G40" t="s">
        <v>409</v>
      </c>
      <c r="H40" s="44">
        <v>0</v>
      </c>
      <c r="I40" s="52">
        <f t="shared" si="0"/>
        <v>0</v>
      </c>
    </row>
    <row r="41" spans="2:9">
      <c r="H41" s="51">
        <f>SUM(H7:H40)</f>
        <v>2046.9576389999997</v>
      </c>
    </row>
  </sheetData>
  <autoFilter ref="B6:H6"/>
  <sortState ref="B7:H40">
    <sortCondition descending="1" ref="H7:H40"/>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B3:P12"/>
  <sheetViews>
    <sheetView workbookViewId="0">
      <selection activeCell="C30" sqref="C30"/>
    </sheetView>
  </sheetViews>
  <sheetFormatPr defaultRowHeight="15"/>
  <cols>
    <col min="2" max="2" width="23.28515625" bestFit="1" customWidth="1"/>
    <col min="3" max="3" width="12.85546875" customWidth="1"/>
    <col min="6" max="6" width="23.28515625" bestFit="1" customWidth="1"/>
    <col min="7" max="7" width="13.85546875" customWidth="1"/>
    <col min="10" max="10" width="23.28515625" bestFit="1" customWidth="1"/>
    <col min="11" max="11" width="14.85546875" customWidth="1"/>
    <col min="15" max="15" width="11.5703125" bestFit="1" customWidth="1"/>
  </cols>
  <sheetData>
    <row r="3" spans="2:16">
      <c r="B3" t="s">
        <v>797</v>
      </c>
      <c r="F3" t="s">
        <v>481</v>
      </c>
      <c r="J3" t="s">
        <v>798</v>
      </c>
    </row>
    <row r="6" spans="2:16">
      <c r="B6" t="s">
        <v>361</v>
      </c>
      <c r="C6" t="s">
        <v>386</v>
      </c>
      <c r="F6" t="s">
        <v>361</v>
      </c>
      <c r="G6" t="s">
        <v>386</v>
      </c>
      <c r="J6" t="s">
        <v>361</v>
      </c>
      <c r="K6" t="s">
        <v>386</v>
      </c>
    </row>
    <row r="7" spans="2:16">
      <c r="B7" s="109" t="s">
        <v>51</v>
      </c>
      <c r="C7" s="110">
        <v>3792716</v>
      </c>
      <c r="D7" s="111">
        <f>C7/$C$11</f>
        <v>0.10190249519674982</v>
      </c>
      <c r="E7" s="109"/>
      <c r="F7" s="109" t="s">
        <v>51</v>
      </c>
      <c r="G7" s="110">
        <v>6250000</v>
      </c>
      <c r="H7" s="111">
        <f>G7/$G$11</f>
        <v>0.36888638688827868</v>
      </c>
      <c r="I7" s="109"/>
      <c r="J7" s="109" t="s">
        <v>51</v>
      </c>
      <c r="K7" s="110">
        <v>3921135</v>
      </c>
      <c r="L7" s="111">
        <f>K7/$K$10</f>
        <v>0.30049470715304516</v>
      </c>
      <c r="O7" s="51">
        <f>SUM(K7,G7,C7)</f>
        <v>13963851</v>
      </c>
      <c r="P7" s="50">
        <f>O7/$O$10</f>
        <v>0.2894975875807444</v>
      </c>
    </row>
    <row r="8" spans="2:16">
      <c r="B8" s="109" t="s">
        <v>23</v>
      </c>
      <c r="C8" s="110">
        <v>18808226</v>
      </c>
      <c r="D8" s="111">
        <f>C8/$C$11</f>
        <v>0.50533843283398627</v>
      </c>
      <c r="E8" s="109"/>
      <c r="F8" s="109" t="s">
        <v>23</v>
      </c>
      <c r="G8" s="110">
        <v>167886</v>
      </c>
      <c r="H8" s="111">
        <f>G8/$G$11</f>
        <v>9.9089375918600883E-3</v>
      </c>
      <c r="I8" s="109"/>
      <c r="J8" s="109" t="s">
        <v>72</v>
      </c>
      <c r="K8" s="110">
        <v>5650556</v>
      </c>
      <c r="L8" s="111">
        <f>K8/$K$10</f>
        <v>0.43302823556747788</v>
      </c>
      <c r="O8" s="51">
        <f>SUM(K8,G9,C9,)</f>
        <v>10812760</v>
      </c>
      <c r="P8" s="50">
        <f>O8/$O$10</f>
        <v>0.22416938816445189</v>
      </c>
    </row>
    <row r="9" spans="2:16">
      <c r="B9" s="109" t="s">
        <v>72</v>
      </c>
      <c r="C9" s="110">
        <v>2862204</v>
      </c>
      <c r="D9" s="111">
        <f>C9/$C$11</f>
        <v>7.6901547429894065E-2</v>
      </c>
      <c r="E9" s="109"/>
      <c r="F9" s="109" t="s">
        <v>72</v>
      </c>
      <c r="G9" s="110">
        <v>2300000</v>
      </c>
      <c r="H9" s="111">
        <f>G9/$G$11</f>
        <v>0.13575019037488656</v>
      </c>
      <c r="I9" s="109"/>
      <c r="J9" s="109" t="s">
        <v>8</v>
      </c>
      <c r="K9" s="110">
        <v>3477241</v>
      </c>
      <c r="L9" s="111">
        <f>K9/$K$10</f>
        <v>0.26647705727947696</v>
      </c>
      <c r="O9" s="51">
        <f>SUM(K9,G10,C10,)</f>
        <v>23458164</v>
      </c>
      <c r="P9" s="50">
        <f>O9/$O$10</f>
        <v>0.48633302425480374</v>
      </c>
    </row>
    <row r="10" spans="2:16">
      <c r="B10" s="109" t="s">
        <v>8</v>
      </c>
      <c r="C10" s="110">
        <v>11755923</v>
      </c>
      <c r="D10" s="111">
        <f>C10/$C$11</f>
        <v>0.31585752453936988</v>
      </c>
      <c r="E10" s="109"/>
      <c r="F10" s="109" t="s">
        <v>8</v>
      </c>
      <c r="G10" s="110">
        <v>8225000</v>
      </c>
      <c r="H10" s="111">
        <f>G10/$G$11</f>
        <v>0.48545448514497469</v>
      </c>
      <c r="I10" s="109"/>
      <c r="J10" s="109" t="s">
        <v>468</v>
      </c>
      <c r="K10" s="110">
        <v>13048932</v>
      </c>
      <c r="L10" s="111">
        <f>K10/$K$10</f>
        <v>1</v>
      </c>
      <c r="O10" s="51">
        <f>SUM(O7:O9)</f>
        <v>48234775</v>
      </c>
    </row>
    <row r="11" spans="2:16">
      <c r="B11" s="109" t="s">
        <v>468</v>
      </c>
      <c r="C11" s="110">
        <v>37219069</v>
      </c>
      <c r="D11" s="109">
        <f>C11/$C$11</f>
        <v>1</v>
      </c>
      <c r="E11" s="109"/>
      <c r="F11" s="109" t="s">
        <v>468</v>
      </c>
      <c r="G11" s="110">
        <v>16942886</v>
      </c>
      <c r="H11" s="109"/>
      <c r="I11" s="109"/>
      <c r="J11" s="109"/>
      <c r="K11" s="109"/>
      <c r="L11" s="109"/>
    </row>
    <row r="12" spans="2:16">
      <c r="B12" s="109"/>
      <c r="C12" s="109"/>
      <c r="D12" s="109"/>
      <c r="E12" s="109"/>
      <c r="F12" s="109"/>
      <c r="G12" s="109"/>
      <c r="H12" s="109"/>
      <c r="I12" s="109"/>
      <c r="J12" s="109"/>
      <c r="K12" s="109"/>
      <c r="L12" s="10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C12"/>
  <sheetViews>
    <sheetView workbookViewId="0">
      <selection activeCell="C35" sqref="C35"/>
    </sheetView>
  </sheetViews>
  <sheetFormatPr defaultRowHeight="15"/>
  <cols>
    <col min="1" max="1" width="33.28515625" customWidth="1"/>
    <col min="2" max="2" width="17.85546875" customWidth="1"/>
    <col min="3" max="3" width="20.5703125" customWidth="1"/>
    <col min="4" max="4" width="35.5703125" customWidth="1"/>
    <col min="5" max="6" width="22.42578125" customWidth="1"/>
    <col min="7" max="7" width="33.28515625" bestFit="1" customWidth="1"/>
    <col min="8" max="8" width="24.5703125" bestFit="1" customWidth="1"/>
    <col min="9" max="9" width="38.42578125" bestFit="1" customWidth="1"/>
  </cols>
  <sheetData>
    <row r="2" spans="1:3">
      <c r="A2" s="24" t="s">
        <v>379</v>
      </c>
      <c r="B2" s="25" t="s">
        <v>470</v>
      </c>
    </row>
    <row r="4" spans="1:3">
      <c r="A4" s="8" t="s">
        <v>385</v>
      </c>
      <c r="B4" s="9"/>
    </row>
    <row r="5" spans="1:3">
      <c r="A5" s="8" t="s">
        <v>361</v>
      </c>
      <c r="B5" s="9" t="s">
        <v>386</v>
      </c>
    </row>
    <row r="6" spans="1:3">
      <c r="A6" s="7" t="s">
        <v>125</v>
      </c>
      <c r="B6" s="21">
        <v>943152</v>
      </c>
      <c r="C6" s="50"/>
    </row>
    <row r="7" spans="1:3">
      <c r="A7" s="22" t="s">
        <v>51</v>
      </c>
      <c r="B7" s="23">
        <v>17481523</v>
      </c>
    </row>
    <row r="8" spans="1:3">
      <c r="A8" s="22" t="s">
        <v>23</v>
      </c>
      <c r="B8" s="23">
        <v>20091854</v>
      </c>
    </row>
    <row r="9" spans="1:3">
      <c r="A9" s="22" t="s">
        <v>112</v>
      </c>
      <c r="B9" s="23">
        <v>214010</v>
      </c>
    </row>
    <row r="10" spans="1:3">
      <c r="A10" s="22" t="s">
        <v>72</v>
      </c>
      <c r="B10" s="23">
        <v>17970394</v>
      </c>
    </row>
    <row r="11" spans="1:3">
      <c r="A11" s="22" t="s">
        <v>8</v>
      </c>
      <c r="B11" s="23">
        <v>47565364</v>
      </c>
    </row>
    <row r="12" spans="1:3">
      <c r="A12" s="10" t="s">
        <v>468</v>
      </c>
      <c r="B12" s="11">
        <v>104266297</v>
      </c>
    </row>
  </sheetData>
  <sortState ref="D7:E34">
    <sortCondition descending="1" ref="E7:E3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Top H donors commitments</vt:lpstr>
      <vt:lpstr>Top H donors pledges</vt:lpstr>
      <vt:lpstr>H donors Eastern Europe</vt:lpstr>
      <vt:lpstr>Monthly funding</vt:lpstr>
      <vt:lpstr>Channels</vt:lpstr>
      <vt:lpstr>Historical ODA</vt:lpstr>
      <vt:lpstr>ODA sectors</vt:lpstr>
      <vt:lpstr>Channels analysis</vt:lpstr>
      <vt:lpstr>Pivot</vt:lpstr>
      <vt:lpstr>FTS export</vt:lpstr>
      <vt:lpstr>OECD. Stats export donors</vt:lpstr>
      <vt:lpstr>OECD.Stats export sectors</vt:lpstr>
      <vt:lpstr>Top ODA donors 2013</vt:lpstr>
      <vt:lpstr>CERF sectors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luminitat</dc:creator>
  <cp:lastModifiedBy>beckyc</cp:lastModifiedBy>
  <dcterms:created xsi:type="dcterms:W3CDTF">2015-03-02T17:29:27Z</dcterms:created>
  <dcterms:modified xsi:type="dcterms:W3CDTF">2015-03-05T16:07:05Z</dcterms:modified>
</cp:coreProperties>
</file>