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6945" activeTab="2"/>
  </bookViews>
  <sheets>
    <sheet name="Figure 1" sheetId="1" r:id="rId1"/>
    <sheet name="Figure 2" sheetId="2" r:id="rId2"/>
    <sheet name="Figure 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25725"/>
</workbook>
</file>

<file path=xl/calcChain.xml><?xml version="1.0" encoding="utf-8"?>
<calcChain xmlns="http://schemas.openxmlformats.org/spreadsheetml/2006/main">
  <c r="E100" i="3"/>
  <c r="D100"/>
  <c r="F33"/>
  <c r="E33"/>
  <c r="D33"/>
  <c r="B33"/>
  <c r="F32"/>
  <c r="E32"/>
  <c r="D32"/>
  <c r="B32"/>
  <c r="F31"/>
  <c r="E31"/>
  <c r="D31"/>
  <c r="B31"/>
  <c r="B30"/>
  <c r="D30" s="1"/>
  <c r="F29"/>
  <c r="E29"/>
  <c r="B29"/>
  <c r="D29" s="1"/>
  <c r="F28"/>
  <c r="E28"/>
  <c r="B28"/>
  <c r="D28" s="1"/>
  <c r="F27"/>
  <c r="E27"/>
  <c r="B27"/>
  <c r="D27" s="1"/>
  <c r="F26"/>
  <c r="E26"/>
  <c r="B26"/>
  <c r="D26" s="1"/>
  <c r="D25"/>
  <c r="D24"/>
  <c r="B24"/>
  <c r="F23"/>
  <c r="E23"/>
  <c r="D23"/>
  <c r="B23"/>
  <c r="F22"/>
  <c r="E22"/>
  <c r="D22"/>
  <c r="B22"/>
  <c r="F21"/>
  <c r="E21"/>
  <c r="D21"/>
  <c r="B21"/>
  <c r="F20"/>
  <c r="E20"/>
  <c r="D20"/>
  <c r="B20"/>
  <c r="F19"/>
  <c r="E19"/>
  <c r="D19"/>
  <c r="B19"/>
  <c r="F18"/>
  <c r="E18"/>
  <c r="D18"/>
  <c r="B18"/>
  <c r="F17"/>
  <c r="E17"/>
  <c r="D17"/>
  <c r="B17"/>
  <c r="F16"/>
  <c r="E16"/>
  <c r="D16"/>
  <c r="B16"/>
  <c r="F15"/>
  <c r="E15"/>
  <c r="D15"/>
  <c r="B15"/>
  <c r="F14"/>
  <c r="E14"/>
  <c r="D14"/>
  <c r="B14"/>
  <c r="F13"/>
  <c r="E13"/>
  <c r="B13"/>
  <c r="D13" s="1"/>
  <c r="F12"/>
  <c r="E12"/>
  <c r="B12"/>
  <c r="D12" s="1"/>
  <c r="F11"/>
  <c r="E11"/>
  <c r="B11"/>
  <c r="D11" s="1"/>
  <c r="F10"/>
  <c r="E10"/>
  <c r="B10"/>
  <c r="D10" s="1"/>
  <c r="L9"/>
  <c r="F9"/>
  <c r="E9"/>
  <c r="B9"/>
  <c r="D9" s="1"/>
  <c r="F8"/>
  <c r="E8"/>
  <c r="B8"/>
  <c r="D8" s="1"/>
  <c r="F7"/>
  <c r="E7"/>
  <c r="B7"/>
  <c r="D7" s="1"/>
  <c r="F6"/>
  <c r="F34" s="1"/>
  <c r="E6"/>
  <c r="E34" s="1"/>
  <c r="B6"/>
  <c r="D6" s="1"/>
  <c r="K5" l="1"/>
  <c r="B34"/>
  <c r="K13" l="1"/>
  <c r="D34"/>
</calcChain>
</file>

<file path=xl/sharedStrings.xml><?xml version="1.0" encoding="utf-8"?>
<sst xmlns="http://schemas.openxmlformats.org/spreadsheetml/2006/main" count="107" uniqueCount="79">
  <si>
    <t>Revised requirements</t>
  </si>
  <si>
    <t>% needs met</t>
  </si>
  <si>
    <t>US$ billions</t>
  </si>
  <si>
    <t>Source: Development Initiatives based on UN OCHA FTS data</t>
  </si>
  <si>
    <t>Title: Original launch requirements versus revised requirements for UN-coordinated appeals, 2011-2015</t>
  </si>
  <si>
    <t>Source: UN OCHA FTS, OCHA overviews of Global Humanitarian Response, OCHA press statements and Development Initiatives</t>
  </si>
  <si>
    <t>Notes: Doesn't include the Ebola Virus appeal or the Central African Republic Regional Refugee Response 2015</t>
  </si>
  <si>
    <t>2015 projections (2 YEAR AVERAGE)</t>
  </si>
  <si>
    <t>2015 projections (4 YEAR AVERAGE)</t>
  </si>
  <si>
    <t>Launch requirements</t>
  </si>
  <si>
    <t>Increase in requirements</t>
  </si>
  <si>
    <t>% increase between launch to year end</t>
  </si>
  <si>
    <t>in billions</t>
  </si>
  <si>
    <t>thousands</t>
  </si>
  <si>
    <t>millions</t>
  </si>
  <si>
    <t>Number of people in need of HA</t>
  </si>
  <si>
    <t>Number of people targeted to receive HA</t>
  </si>
  <si>
    <t xml:space="preserve">Number of countries </t>
  </si>
  <si>
    <t>not inc Sahel</t>
  </si>
  <si>
    <t>not inc CAR RRP</t>
  </si>
  <si>
    <t>Honduras 2015</t>
  </si>
  <si>
    <t>Single countries</t>
  </si>
  <si>
    <t>Gambia 2015</t>
  </si>
  <si>
    <t xml:space="preserve">Countries covered by regional </t>
  </si>
  <si>
    <t>Guatemala 2015</t>
  </si>
  <si>
    <t>Sahel</t>
  </si>
  <si>
    <t>Emergency Response Plan for Vanuatu Tropical Cyclone Pam</t>
  </si>
  <si>
    <t>Vanuatu 2015</t>
  </si>
  <si>
    <t>Libya Humanitarian Appeal 2014-2015</t>
  </si>
  <si>
    <t>Libya 2014-2015</t>
  </si>
  <si>
    <t>Senegal 2015</t>
  </si>
  <si>
    <t>Number of appeals</t>
  </si>
  <si>
    <t>Burkina Faso 2015</t>
  </si>
  <si>
    <t>Nigeria 2015</t>
  </si>
  <si>
    <t xml:space="preserve">Average amount requested </t>
  </si>
  <si>
    <t>Mauritania 2015</t>
  </si>
  <si>
    <t>Myanmar 2015</t>
  </si>
  <si>
    <t>Cameroon 2015</t>
  </si>
  <si>
    <t>Ukraine 2015</t>
  </si>
  <si>
    <t>Niger 2015</t>
  </si>
  <si>
    <t>Mali 2015</t>
  </si>
  <si>
    <t>Afghanistan 2015</t>
  </si>
  <si>
    <t>Chad 2015</t>
  </si>
  <si>
    <t>Central African Republic 2015</t>
  </si>
  <si>
    <t>CAR 2015</t>
  </si>
  <si>
    <t>South Sudan regional refugee response plan (Ethiopia, Kenya, Uganda components)</t>
  </si>
  <si>
    <t>S.Sudan RRP 2015</t>
  </si>
  <si>
    <t>Democratic Republic of the Congo 2015</t>
  </si>
  <si>
    <t>DRC 2015</t>
  </si>
  <si>
    <t>Sahel Regional 2015</t>
  </si>
  <si>
    <t>occupied Palestinian territory 2015</t>
  </si>
  <si>
    <t>oPt 2015</t>
  </si>
  <si>
    <t>Yemen 2015</t>
  </si>
  <si>
    <t>Somalia 2015</t>
  </si>
  <si>
    <t>Sudan 2015</t>
  </si>
  <si>
    <t>Iraq 2015</t>
  </si>
  <si>
    <t>Republic of South Sudan 2015</t>
  </si>
  <si>
    <t>South Sudan 2015</t>
  </si>
  <si>
    <t>Syria Response Plan 2015</t>
  </si>
  <si>
    <t>Syria 2015</t>
  </si>
  <si>
    <t>Syria regional refugee and resilience plan (3RP) 2015</t>
  </si>
  <si>
    <t>Syria 3RP2015</t>
  </si>
  <si>
    <t>Totals</t>
  </si>
  <si>
    <t>TOTAL 2012</t>
  </si>
  <si>
    <t>Title: Funding and unmet needs, UN-coordinated appeals, 2005-2014</t>
  </si>
  <si>
    <t>Notes: Data for 2014 does not include the Ebola Virus appeal</t>
  </si>
  <si>
    <t>2012 data includes the Syria RRP 2012 monitored by UNHCR. UN-coordinated appeals include SRPs and those inside and outside the previously named consolidated appeals process (CAP)</t>
  </si>
  <si>
    <t>All un-coordinated appeals</t>
  </si>
  <si>
    <t xml:space="preserve">Original requirements </t>
  </si>
  <si>
    <t xml:space="preserve">Revised requirements </t>
  </si>
  <si>
    <t xml:space="preserve">Funding </t>
  </si>
  <si>
    <t xml:space="preserve">Unmet needs </t>
  </si>
  <si>
    <t>Number of appeals in year</t>
  </si>
  <si>
    <t>US$ millions</t>
  </si>
  <si>
    <t xml:space="preserve">Average requirements per appeal </t>
  </si>
  <si>
    <t xml:space="preserve">Average funding per appeal </t>
  </si>
  <si>
    <r>
      <rPr>
        <b/>
        <u/>
        <sz val="11"/>
        <color indexed="8"/>
        <rFont val="Calibri"/>
        <family val="2"/>
        <scheme val="minor"/>
      </rPr>
      <t>Title:</t>
    </r>
    <r>
      <rPr>
        <b/>
        <sz val="11"/>
        <color indexed="8"/>
        <rFont val="Calibri"/>
        <family val="2"/>
        <scheme val="minor"/>
      </rPr>
      <t xml:space="preserve"> Requirements, numbers of people in need of humanitarian assistance and targeted to receive humanitarian assistance in UN-coordinated Appeals, 2015</t>
    </r>
  </si>
  <si>
    <r>
      <rPr>
        <b/>
        <u/>
        <sz val="11"/>
        <color indexed="8"/>
        <rFont val="Calibri"/>
        <family val="2"/>
        <scheme val="minor"/>
      </rPr>
      <t>Source:</t>
    </r>
    <r>
      <rPr>
        <b/>
        <sz val="11"/>
        <color indexed="8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UN OCHA FTS data, Strategic Response Plans and Regional Refugee Response Plans</t>
    </r>
  </si>
  <si>
    <r>
      <rPr>
        <b/>
        <u/>
        <sz val="11"/>
        <color indexed="8"/>
        <rFont val="Calibri"/>
        <family val="2"/>
        <scheme val="minor"/>
      </rPr>
      <t>Notes:</t>
    </r>
    <r>
      <rPr>
        <b/>
        <sz val="11"/>
        <color indexed="8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Graph includes Strategic Response Plans coordinated by OCHA and Regional Refugee Response Plans coordinated by UNHCR</t>
    </r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</si>
</sst>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/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vertical="top"/>
    </xf>
    <xf numFmtId="0" fontId="6" fillId="0" borderId="0" xfId="0" applyFont="1" applyAlignment="1">
      <alignment horizontal="center" vertical="top"/>
    </xf>
    <xf numFmtId="1" fontId="7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1" fontId="1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right" vertical="top" wrapText="1"/>
    </xf>
    <xf numFmtId="165" fontId="0" fillId="0" borderId="0" xfId="1" applyNumberFormat="1" applyFont="1" applyAlignment="1">
      <alignment horizontal="center" vertical="top"/>
    </xf>
    <xf numFmtId="165" fontId="0" fillId="0" borderId="0" xfId="1" applyNumberFormat="1" applyFont="1" applyAlignment="1">
      <alignment vertical="top"/>
    </xf>
    <xf numFmtId="0" fontId="1" fillId="0" borderId="0" xfId="0" applyFont="1" applyAlignment="1">
      <alignment vertical="top"/>
    </xf>
    <xf numFmtId="165" fontId="0" fillId="2" borderId="0" xfId="1" applyNumberFormat="1" applyFont="1" applyFill="1"/>
    <xf numFmtId="3" fontId="1" fillId="0" borderId="0" xfId="0" applyNumberFormat="1" applyFont="1" applyAlignment="1">
      <alignment vertical="top"/>
    </xf>
    <xf numFmtId="1" fontId="1" fillId="0" borderId="0" xfId="0" applyNumberFormat="1" applyFont="1" applyAlignment="1">
      <alignment horizontal="center" vertical="top"/>
    </xf>
    <xf numFmtId="165" fontId="1" fillId="0" borderId="0" xfId="1" applyNumberFormat="1" applyFont="1" applyAlignment="1">
      <alignment vertical="top"/>
    </xf>
    <xf numFmtId="9" fontId="0" fillId="0" borderId="0" xfId="0" applyNumberFormat="1" applyAlignment="1">
      <alignment horizontal="center" vertical="top"/>
    </xf>
    <xf numFmtId="0" fontId="10" fillId="0" borderId="0" xfId="0" applyFont="1" applyAlignment="1">
      <alignment vertical="top"/>
    </xf>
    <xf numFmtId="167" fontId="0" fillId="0" borderId="0" xfId="0" applyNumberForma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plotArea>
      <c:layout/>
      <c:barChart>
        <c:barDir val="col"/>
        <c:grouping val="stacked"/>
        <c:ser>
          <c:idx val="1"/>
          <c:order val="1"/>
          <c:tx>
            <c:strRef>
              <c:f>'[1]Unmet needs 2.2'!$B$11</c:f>
              <c:strCache>
                <c:ptCount val="1"/>
                <c:pt idx="0">
                  <c:v>Funding </c:v>
                </c:pt>
              </c:strCache>
            </c:strRef>
          </c:tx>
          <c:dLbls>
            <c:dLblPos val="inBase"/>
            <c:showVal val="1"/>
          </c:dLbls>
          <c:cat>
            <c:numRef>
              <c:f>'[1]Unmet needs 2.2'!$C$8:$L$8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'[1]Unmet needs 2.2'!$C$11:$L$11</c:f>
              <c:numCache>
                <c:formatCode>0.0</c:formatCode>
                <c:ptCount val="10"/>
                <c:pt idx="0">
                  <c:v>4.0214795140000001</c:v>
                </c:pt>
                <c:pt idx="1">
                  <c:v>3.8684111429999999</c:v>
                </c:pt>
                <c:pt idx="2">
                  <c:v>3.9529474420000001</c:v>
                </c:pt>
                <c:pt idx="3">
                  <c:v>5.7319190759999996</c:v>
                </c:pt>
                <c:pt idx="4">
                  <c:v>7.142821423</c:v>
                </c:pt>
                <c:pt idx="5">
                  <c:v>8.0279966090000006</c:v>
                </c:pt>
                <c:pt idx="6">
                  <c:v>5.8304717100000003</c:v>
                </c:pt>
                <c:pt idx="7">
                  <c:v>6.2403273190000004</c:v>
                </c:pt>
                <c:pt idx="8">
                  <c:v>8.508498844</c:v>
                </c:pt>
                <c:pt idx="9">
                  <c:v>10.812633517</c:v>
                </c:pt>
              </c:numCache>
            </c:numRef>
          </c:val>
        </c:ser>
        <c:ser>
          <c:idx val="2"/>
          <c:order val="2"/>
          <c:tx>
            <c:strRef>
              <c:f>'[1]Unmet needs 2.2'!$B$12</c:f>
              <c:strCache>
                <c:ptCount val="1"/>
                <c:pt idx="0">
                  <c:v>Unmet needs </c:v>
                </c:pt>
              </c:strCache>
            </c:strRef>
          </c:tx>
          <c:dLbls>
            <c:dLblPos val="inBase"/>
            <c:showVal val="1"/>
          </c:dLbls>
          <c:cat>
            <c:numRef>
              <c:f>'[1]Unmet needs 2.2'!$C$8:$L$8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'[1]Unmet needs 2.2'!$C$12:$L$12</c:f>
              <c:numCache>
                <c:formatCode>0.0</c:formatCode>
                <c:ptCount val="10"/>
                <c:pt idx="0">
                  <c:v>1.971307428</c:v>
                </c:pt>
                <c:pt idx="1">
                  <c:v>1.995161177</c:v>
                </c:pt>
                <c:pt idx="2">
                  <c:v>1.579915669</c:v>
                </c:pt>
                <c:pt idx="3">
                  <c:v>2.3266435639999998</c:v>
                </c:pt>
                <c:pt idx="4">
                  <c:v>2.8223722389999999</c:v>
                </c:pt>
                <c:pt idx="5">
                  <c:v>4.8716413259999998</c:v>
                </c:pt>
                <c:pt idx="6">
                  <c:v>3.6286372060000001</c:v>
                </c:pt>
                <c:pt idx="7">
                  <c:v>4.2552912569999997</c:v>
                </c:pt>
                <c:pt idx="8">
                  <c:v>4.6690481259999999</c:v>
                </c:pt>
                <c:pt idx="9">
                  <c:v>7.2364689440000003</c:v>
                </c:pt>
              </c:numCache>
            </c:numRef>
          </c:val>
        </c:ser>
        <c:overlap val="100"/>
        <c:axId val="110463616"/>
        <c:axId val="98324864"/>
      </c:barChart>
      <c:lineChart>
        <c:grouping val="standard"/>
        <c:ser>
          <c:idx val="0"/>
          <c:order val="0"/>
          <c:tx>
            <c:strRef>
              <c:f>'[1]Unmet needs 2.2'!$B$10</c:f>
              <c:strCache>
                <c:ptCount val="1"/>
                <c:pt idx="0">
                  <c:v>Revised requirements 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'[1]Unmet needs 2.2'!$C$8:$L$8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'[1]Unmet needs 2.2'!$C$10:$L$10</c:f>
              <c:numCache>
                <c:formatCode>0.0</c:formatCode>
                <c:ptCount val="10"/>
                <c:pt idx="0">
                  <c:v>5.9927869420000004</c:v>
                </c:pt>
                <c:pt idx="1">
                  <c:v>5.8635723200000003</c:v>
                </c:pt>
                <c:pt idx="2">
                  <c:v>5.5328631110000002</c:v>
                </c:pt>
                <c:pt idx="3">
                  <c:v>8.0585626399999999</c:v>
                </c:pt>
                <c:pt idx="4">
                  <c:v>9.9651936620000008</c:v>
                </c:pt>
                <c:pt idx="5">
                  <c:v>12.899637934999999</c:v>
                </c:pt>
                <c:pt idx="6">
                  <c:v>9.4591089159999999</c:v>
                </c:pt>
                <c:pt idx="7">
                  <c:v>10.495618576</c:v>
                </c:pt>
                <c:pt idx="8">
                  <c:v>13.060967550000001</c:v>
                </c:pt>
                <c:pt idx="9">
                  <c:v>18.049102461</c:v>
                </c:pt>
              </c:numCache>
            </c:numRef>
          </c:val>
        </c:ser>
        <c:marker val="1"/>
        <c:axId val="110463616"/>
        <c:axId val="98324864"/>
      </c:lineChart>
      <c:catAx>
        <c:axId val="110463616"/>
        <c:scaling>
          <c:orientation val="minMax"/>
        </c:scaling>
        <c:axPos val="b"/>
        <c:numFmt formatCode="General" sourceLinked="1"/>
        <c:tickLblPos val="nextTo"/>
        <c:crossAx val="98324864"/>
        <c:crosses val="autoZero"/>
        <c:auto val="1"/>
        <c:lblAlgn val="ctr"/>
        <c:lblOffset val="100"/>
      </c:catAx>
      <c:valAx>
        <c:axId val="983248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</c:title>
        <c:numFmt formatCode="0" sourceLinked="0"/>
        <c:tickLblPos val="nextTo"/>
        <c:crossAx val="11046361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plotArea>
      <c:layout/>
      <c:barChart>
        <c:barDir val="col"/>
        <c:grouping val="stacked"/>
        <c:ser>
          <c:idx val="0"/>
          <c:order val="0"/>
          <c:tx>
            <c:strRef>
              <c:f>'[2]Fig.2 launch vs final req'!$A$13:$C$13</c:f>
              <c:strCache>
                <c:ptCount val="1"/>
                <c:pt idx="0">
                  <c:v>Launch requirements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Val val="1"/>
          </c:dLbls>
          <c:cat>
            <c:numRef>
              <c:f>'[2]Fig.2 launch vs final req'!$D$12:$H$12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'[2]Fig.2 launch vs final req'!$D$13:$H$13</c:f>
              <c:numCache>
                <c:formatCode>_-* #,##0.0_-;\-* #,##0.0_-;_-* "-"??_-;_-@_-</c:formatCode>
                <c:ptCount val="5"/>
                <c:pt idx="0">
                  <c:v>7.4</c:v>
                </c:pt>
                <c:pt idx="1">
                  <c:v>7.7</c:v>
                </c:pt>
                <c:pt idx="2">
                  <c:v>8.5065727199999994</c:v>
                </c:pt>
                <c:pt idx="3">
                  <c:v>12.949</c:v>
                </c:pt>
                <c:pt idx="4">
                  <c:v>16.3856</c:v>
                </c:pt>
              </c:numCache>
            </c:numRef>
          </c:val>
        </c:ser>
        <c:ser>
          <c:idx val="1"/>
          <c:order val="1"/>
          <c:tx>
            <c:strRef>
              <c:f>'[2]Fig.2 launch vs final req'!$A$14:$C$14</c:f>
              <c:strCache>
                <c:ptCount val="1"/>
                <c:pt idx="0">
                  <c:v>Increase in requirements</c:v>
                </c:pt>
              </c:strCache>
            </c:strRef>
          </c:tx>
          <c:dLbls>
            <c:delete val="1"/>
          </c:dLbls>
          <c:cat>
            <c:numRef>
              <c:f>'[2]Fig.2 launch vs final req'!$D$12:$H$12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'[2]Fig.2 launch vs final req'!$D$14:$H$14</c:f>
              <c:numCache>
                <c:formatCode>_-* #,##0.0_-;\-* #,##0.0_-;_-* "-"??_-;_-@_-</c:formatCode>
                <c:ptCount val="5"/>
                <c:pt idx="0">
                  <c:v>2.059108916</c:v>
                </c:pt>
                <c:pt idx="1">
                  <c:v>2.7956185759999999</c:v>
                </c:pt>
                <c:pt idx="2">
                  <c:v>4.5543948299999997</c:v>
                </c:pt>
                <c:pt idx="3">
                  <c:v>5.0868256790000004</c:v>
                </c:pt>
                <c:pt idx="4">
                  <c:v>2.3045192430000001</c:v>
                </c:pt>
              </c:numCache>
            </c:numRef>
          </c:val>
        </c:ser>
        <c:dLbls>
          <c:showVal val="1"/>
        </c:dLbls>
        <c:overlap val="100"/>
        <c:axId val="102207872"/>
        <c:axId val="102209408"/>
      </c:barChart>
      <c:lineChart>
        <c:grouping val="standard"/>
        <c:ser>
          <c:idx val="2"/>
          <c:order val="2"/>
          <c:tx>
            <c:strRef>
              <c:f>'[2]Fig.2 launch vs final req'!$A$15:$C$15</c:f>
              <c:strCache>
                <c:ptCount val="1"/>
                <c:pt idx="0">
                  <c:v>Revised requirements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3.1627296587926609E-2"/>
                  <c:y val="-5.0179211469534052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3.3599683175697705E-2"/>
                  <c:y val="-5.3763440860215166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6489151873767259E-2"/>
                  <c:y val="-5.0179211469534052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3.6627218934911242E-2"/>
                  <c:y val="-4.3010752688172046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3.6627218934911242E-2"/>
                  <c:y val="-4.3010752688172046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Val val="1"/>
          </c:dLbls>
          <c:cat>
            <c:numRef>
              <c:f>'[2]Fig.2 launch vs final req'!$D$12:$H$12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'[2]Fig.2 launch vs final req'!$D$15:$H$15</c:f>
              <c:numCache>
                <c:formatCode>_-* #,##0.0_-;\-* #,##0.0_-;_-* "-"??_-;_-@_-</c:formatCode>
                <c:ptCount val="5"/>
                <c:pt idx="0">
                  <c:v>9.4591089159999999</c:v>
                </c:pt>
                <c:pt idx="1">
                  <c:v>10.495618576</c:v>
                </c:pt>
                <c:pt idx="2">
                  <c:v>13.060967550000001</c:v>
                </c:pt>
                <c:pt idx="3">
                  <c:v>18.035825678999998</c:v>
                </c:pt>
                <c:pt idx="4">
                  <c:v>18.690119243000002</c:v>
                </c:pt>
              </c:numCache>
            </c:numRef>
          </c:val>
        </c:ser>
        <c:dLbls>
          <c:showVal val="1"/>
        </c:dLbls>
        <c:marker val="1"/>
        <c:axId val="102207872"/>
        <c:axId val="102209408"/>
      </c:lineChart>
      <c:catAx>
        <c:axId val="102207872"/>
        <c:scaling>
          <c:orientation val="minMax"/>
        </c:scaling>
        <c:axPos val="b"/>
        <c:numFmt formatCode="General" sourceLinked="1"/>
        <c:tickLblPos val="nextTo"/>
        <c:crossAx val="102209408"/>
        <c:crosses val="autoZero"/>
        <c:auto val="1"/>
        <c:lblAlgn val="ctr"/>
        <c:lblOffset val="100"/>
      </c:catAx>
      <c:valAx>
        <c:axId val="1022094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billlions</a:t>
                </a:r>
              </a:p>
            </c:rich>
          </c:tx>
        </c:title>
        <c:numFmt formatCode="_-* #,##0.0_-;\-* #,##0.0_-;_-* &quot;-&quot;??_-;_-@_-" sourceLinked="1"/>
        <c:tickLblPos val="nextTo"/>
        <c:crossAx val="10220787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4.2721518572045619E-2"/>
          <c:y val="2.0531705381487516E-2"/>
          <c:w val="0.88744979112425249"/>
          <c:h val="0.79613543452699564"/>
        </c:manualLayout>
      </c:layout>
      <c:barChart>
        <c:barDir val="col"/>
        <c:grouping val="clustered"/>
        <c:ser>
          <c:idx val="0"/>
          <c:order val="0"/>
          <c:tx>
            <c:strRef>
              <c:f>'[2]Fig 3 Numbers targeted'!$D$5</c:f>
              <c:strCache>
                <c:ptCount val="1"/>
                <c:pt idx="0">
                  <c:v>Revised requirements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inEnd"/>
            <c:showVal val="1"/>
          </c:dLbls>
          <c:cat>
            <c:strRef>
              <c:f>'[2]Fig 3 Numbers targeted'!$C$6:$C$33</c:f>
              <c:strCache>
                <c:ptCount val="27"/>
                <c:pt idx="0">
                  <c:v>Honduras 2015</c:v>
                </c:pt>
                <c:pt idx="1">
                  <c:v>Gambia 2015</c:v>
                </c:pt>
                <c:pt idx="2">
                  <c:v>Guatemala 2015</c:v>
                </c:pt>
                <c:pt idx="3">
                  <c:v>Vanuatu 2015</c:v>
                </c:pt>
                <c:pt idx="4">
                  <c:v>Libya 2014-2015</c:v>
                </c:pt>
                <c:pt idx="5">
                  <c:v>Senegal 2015</c:v>
                </c:pt>
                <c:pt idx="6">
                  <c:v>Burkina Faso 2015</c:v>
                </c:pt>
                <c:pt idx="7">
                  <c:v>Nigeria 2015</c:v>
                </c:pt>
                <c:pt idx="8">
                  <c:v>Mauritania 2015</c:v>
                </c:pt>
                <c:pt idx="9">
                  <c:v>Myanmar 2015</c:v>
                </c:pt>
                <c:pt idx="10">
                  <c:v>South Sudan 2015</c:v>
                </c:pt>
                <c:pt idx="11">
                  <c:v>Cameroon 2015</c:v>
                </c:pt>
                <c:pt idx="12">
                  <c:v>Ukraine 2015</c:v>
                </c:pt>
                <c:pt idx="13">
                  <c:v>Niger 2015</c:v>
                </c:pt>
                <c:pt idx="14">
                  <c:v>Mali 2015</c:v>
                </c:pt>
                <c:pt idx="15">
                  <c:v>Afghanistan 2015</c:v>
                </c:pt>
                <c:pt idx="16">
                  <c:v>Chad 2015</c:v>
                </c:pt>
                <c:pt idx="17">
                  <c:v>CAR 2015</c:v>
                </c:pt>
                <c:pt idx="18">
                  <c:v>Sudan 2015</c:v>
                </c:pt>
                <c:pt idx="19">
                  <c:v>DRC 2015</c:v>
                </c:pt>
                <c:pt idx="20">
                  <c:v>oPt 2015</c:v>
                </c:pt>
                <c:pt idx="21">
                  <c:v>Yemen 2015</c:v>
                </c:pt>
                <c:pt idx="22">
                  <c:v>Somalia 2015</c:v>
                </c:pt>
                <c:pt idx="23">
                  <c:v>Iraq 2015</c:v>
                </c:pt>
                <c:pt idx="24">
                  <c:v>S.Sudan RRP 2015</c:v>
                </c:pt>
                <c:pt idx="25">
                  <c:v>Syria 2015</c:v>
                </c:pt>
                <c:pt idx="26">
                  <c:v>Syria 3RP2015</c:v>
                </c:pt>
              </c:strCache>
            </c:strRef>
          </c:cat>
          <c:val>
            <c:numRef>
              <c:f>'[2]Fig 3 Numbers targeted'!$D$6:$D$33</c:f>
              <c:numCache>
                <c:formatCode>0</c:formatCode>
                <c:ptCount val="27"/>
                <c:pt idx="0">
                  <c:v>13.2</c:v>
                </c:pt>
                <c:pt idx="1">
                  <c:v>23.687971999999998</c:v>
                </c:pt>
                <c:pt idx="2">
                  <c:v>23.806581000000001</c:v>
                </c:pt>
                <c:pt idx="3">
                  <c:v>29.877779</c:v>
                </c:pt>
                <c:pt idx="4">
                  <c:v>35.738579999999999</c:v>
                </c:pt>
                <c:pt idx="5">
                  <c:v>59.427357999999998</c:v>
                </c:pt>
                <c:pt idx="6">
                  <c:v>98.761763999999999</c:v>
                </c:pt>
                <c:pt idx="7">
                  <c:v>100.26349500000001</c:v>
                </c:pt>
                <c:pt idx="8">
                  <c:v>105.171809</c:v>
                </c:pt>
                <c:pt idx="9">
                  <c:v>189.544894</c:v>
                </c:pt>
                <c:pt idx="10">
                  <c:v>203.163647</c:v>
                </c:pt>
                <c:pt idx="11">
                  <c:v>264.02345700000001</c:v>
                </c:pt>
                <c:pt idx="12">
                  <c:v>316</c:v>
                </c:pt>
                <c:pt idx="13">
                  <c:v>375.72026299999999</c:v>
                </c:pt>
                <c:pt idx="14">
                  <c:v>377.38153</c:v>
                </c:pt>
                <c:pt idx="15">
                  <c:v>405.4</c:v>
                </c:pt>
                <c:pt idx="16">
                  <c:v>540.88221599999997</c:v>
                </c:pt>
                <c:pt idx="17">
                  <c:v>612.95892600000002</c:v>
                </c:pt>
                <c:pt idx="18">
                  <c:v>657.79407900000001</c:v>
                </c:pt>
                <c:pt idx="19">
                  <c:v>692</c:v>
                </c:pt>
                <c:pt idx="20">
                  <c:v>705.28876500000001</c:v>
                </c:pt>
                <c:pt idx="21">
                  <c:v>747.51764400000002</c:v>
                </c:pt>
                <c:pt idx="22">
                  <c:v>862.57962799999996</c:v>
                </c:pt>
                <c:pt idx="23">
                  <c:v>1122.8730129999999</c:v>
                </c:pt>
                <c:pt idx="24">
                  <c:v>1807.069154</c:v>
                </c:pt>
                <c:pt idx="25">
                  <c:v>2893.4445930000002</c:v>
                </c:pt>
                <c:pt idx="26">
                  <c:v>4533.2482579999996</c:v>
                </c:pt>
              </c:numCache>
            </c:numRef>
          </c:val>
        </c:ser>
        <c:axId val="119179136"/>
        <c:axId val="119249536"/>
      </c:barChart>
      <c:lineChart>
        <c:grouping val="standard"/>
        <c:ser>
          <c:idx val="1"/>
          <c:order val="1"/>
          <c:tx>
            <c:strRef>
              <c:f>'[2]Fig 3 Numbers targeted'!$E$5</c:f>
              <c:strCache>
                <c:ptCount val="1"/>
                <c:pt idx="0">
                  <c:v>Number of people in need of HA</c:v>
                </c:pt>
              </c:strCache>
            </c:strRef>
          </c:tx>
          <c:marker>
            <c:symbol val="none"/>
          </c:marker>
          <c:cat>
            <c:strRef>
              <c:f>'[2]Fig 3 Numbers targeted'!$C$6:$C$33</c:f>
              <c:strCache>
                <c:ptCount val="27"/>
                <c:pt idx="0">
                  <c:v>Honduras 2015</c:v>
                </c:pt>
                <c:pt idx="1">
                  <c:v>Gambia 2015</c:v>
                </c:pt>
                <c:pt idx="2">
                  <c:v>Guatemala 2015</c:v>
                </c:pt>
                <c:pt idx="3">
                  <c:v>Vanuatu 2015</c:v>
                </c:pt>
                <c:pt idx="4">
                  <c:v>Libya 2014-2015</c:v>
                </c:pt>
                <c:pt idx="5">
                  <c:v>Senegal 2015</c:v>
                </c:pt>
                <c:pt idx="6">
                  <c:v>Burkina Faso 2015</c:v>
                </c:pt>
                <c:pt idx="7">
                  <c:v>Nigeria 2015</c:v>
                </c:pt>
                <c:pt idx="8">
                  <c:v>Mauritania 2015</c:v>
                </c:pt>
                <c:pt idx="9">
                  <c:v>Myanmar 2015</c:v>
                </c:pt>
                <c:pt idx="10">
                  <c:v>South Sudan 2015</c:v>
                </c:pt>
                <c:pt idx="11">
                  <c:v>Cameroon 2015</c:v>
                </c:pt>
                <c:pt idx="12">
                  <c:v>Ukraine 2015</c:v>
                </c:pt>
                <c:pt idx="13">
                  <c:v>Niger 2015</c:v>
                </c:pt>
                <c:pt idx="14">
                  <c:v>Mali 2015</c:v>
                </c:pt>
                <c:pt idx="15">
                  <c:v>Afghanistan 2015</c:v>
                </c:pt>
                <c:pt idx="16">
                  <c:v>Chad 2015</c:v>
                </c:pt>
                <c:pt idx="17">
                  <c:v>CAR 2015</c:v>
                </c:pt>
                <c:pt idx="18">
                  <c:v>Sudan 2015</c:v>
                </c:pt>
                <c:pt idx="19">
                  <c:v>DRC 2015</c:v>
                </c:pt>
                <c:pt idx="20">
                  <c:v>oPt 2015</c:v>
                </c:pt>
                <c:pt idx="21">
                  <c:v>Yemen 2015</c:v>
                </c:pt>
                <c:pt idx="22">
                  <c:v>Somalia 2015</c:v>
                </c:pt>
                <c:pt idx="23">
                  <c:v>Iraq 2015</c:v>
                </c:pt>
                <c:pt idx="24">
                  <c:v>S.Sudan RRP 2015</c:v>
                </c:pt>
                <c:pt idx="25">
                  <c:v>Syria 2015</c:v>
                </c:pt>
                <c:pt idx="26">
                  <c:v>Syria 3RP2015</c:v>
                </c:pt>
              </c:strCache>
            </c:strRef>
          </c:cat>
          <c:val>
            <c:numRef>
              <c:f>'[2]Fig 3 Numbers targeted'!$E$6:$E$33</c:f>
              <c:numCache>
                <c:formatCode>_-* #,##0_-;\-* #,##0_-;_-* "-"??_-;_-@_-</c:formatCode>
                <c:ptCount val="27"/>
                <c:pt idx="0">
                  <c:v>372000</c:v>
                </c:pt>
                <c:pt idx="1">
                  <c:v>566868</c:v>
                </c:pt>
                <c:pt idx="2">
                  <c:v>1500000</c:v>
                </c:pt>
                <c:pt idx="3">
                  <c:v>166600</c:v>
                </c:pt>
                <c:pt idx="4">
                  <c:v>331302</c:v>
                </c:pt>
                <c:pt idx="5">
                  <c:v>4300000</c:v>
                </c:pt>
                <c:pt idx="6">
                  <c:v>900000</c:v>
                </c:pt>
                <c:pt idx="7">
                  <c:v>4600000</c:v>
                </c:pt>
                <c:pt idx="8">
                  <c:v>820000</c:v>
                </c:pt>
                <c:pt idx="9">
                  <c:v>540700</c:v>
                </c:pt>
                <c:pt idx="10">
                  <c:v>6400000</c:v>
                </c:pt>
                <c:pt idx="11">
                  <c:v>2070000</c:v>
                </c:pt>
                <c:pt idx="12">
                  <c:v>5000000</c:v>
                </c:pt>
                <c:pt idx="13">
                  <c:v>3400000</c:v>
                </c:pt>
                <c:pt idx="14">
                  <c:v>4750000</c:v>
                </c:pt>
                <c:pt idx="15">
                  <c:v>7400000</c:v>
                </c:pt>
                <c:pt idx="16">
                  <c:v>3000000</c:v>
                </c:pt>
                <c:pt idx="17">
                  <c:v>2700000</c:v>
                </c:pt>
                <c:pt idx="18">
                  <c:v>5400000</c:v>
                </c:pt>
                <c:pt idx="19">
                  <c:v>7000000</c:v>
                </c:pt>
                <c:pt idx="20">
                  <c:v>1900000</c:v>
                </c:pt>
                <c:pt idx="21">
                  <c:v>15900000</c:v>
                </c:pt>
                <c:pt idx="22">
                  <c:v>3200000</c:v>
                </c:pt>
                <c:pt idx="23">
                  <c:v>5200000</c:v>
                </c:pt>
                <c:pt idx="24">
                  <c:v>821000</c:v>
                </c:pt>
                <c:pt idx="25">
                  <c:v>12200000</c:v>
                </c:pt>
                <c:pt idx="26">
                  <c:v>5326641</c:v>
                </c:pt>
              </c:numCache>
            </c:numRef>
          </c:val>
        </c:ser>
        <c:ser>
          <c:idx val="2"/>
          <c:order val="2"/>
          <c:tx>
            <c:strRef>
              <c:f>'[2]Fig 3 Numbers targeted'!$F$5</c:f>
              <c:strCache>
                <c:ptCount val="1"/>
                <c:pt idx="0">
                  <c:v>Number of people targeted to receive HA</c:v>
                </c:pt>
              </c:strCache>
            </c:strRef>
          </c:tx>
          <c:marker>
            <c:symbol val="none"/>
          </c:marker>
          <c:cat>
            <c:strRef>
              <c:f>'[2]Fig 3 Numbers targeted'!$C$6:$C$33</c:f>
              <c:strCache>
                <c:ptCount val="27"/>
                <c:pt idx="0">
                  <c:v>Honduras 2015</c:v>
                </c:pt>
                <c:pt idx="1">
                  <c:v>Gambia 2015</c:v>
                </c:pt>
                <c:pt idx="2">
                  <c:v>Guatemala 2015</c:v>
                </c:pt>
                <c:pt idx="3">
                  <c:v>Vanuatu 2015</c:v>
                </c:pt>
                <c:pt idx="4">
                  <c:v>Libya 2014-2015</c:v>
                </c:pt>
                <c:pt idx="5">
                  <c:v>Senegal 2015</c:v>
                </c:pt>
                <c:pt idx="6">
                  <c:v>Burkina Faso 2015</c:v>
                </c:pt>
                <c:pt idx="7">
                  <c:v>Nigeria 2015</c:v>
                </c:pt>
                <c:pt idx="8">
                  <c:v>Mauritania 2015</c:v>
                </c:pt>
                <c:pt idx="9">
                  <c:v>Myanmar 2015</c:v>
                </c:pt>
                <c:pt idx="10">
                  <c:v>South Sudan 2015</c:v>
                </c:pt>
                <c:pt idx="11">
                  <c:v>Cameroon 2015</c:v>
                </c:pt>
                <c:pt idx="12">
                  <c:v>Ukraine 2015</c:v>
                </c:pt>
                <c:pt idx="13">
                  <c:v>Niger 2015</c:v>
                </c:pt>
                <c:pt idx="14">
                  <c:v>Mali 2015</c:v>
                </c:pt>
                <c:pt idx="15">
                  <c:v>Afghanistan 2015</c:v>
                </c:pt>
                <c:pt idx="16">
                  <c:v>Chad 2015</c:v>
                </c:pt>
                <c:pt idx="17">
                  <c:v>CAR 2015</c:v>
                </c:pt>
                <c:pt idx="18">
                  <c:v>Sudan 2015</c:v>
                </c:pt>
                <c:pt idx="19">
                  <c:v>DRC 2015</c:v>
                </c:pt>
                <c:pt idx="20">
                  <c:v>oPt 2015</c:v>
                </c:pt>
                <c:pt idx="21">
                  <c:v>Yemen 2015</c:v>
                </c:pt>
                <c:pt idx="22">
                  <c:v>Somalia 2015</c:v>
                </c:pt>
                <c:pt idx="23">
                  <c:v>Iraq 2015</c:v>
                </c:pt>
                <c:pt idx="24">
                  <c:v>S.Sudan RRP 2015</c:v>
                </c:pt>
                <c:pt idx="25">
                  <c:v>Syria 2015</c:v>
                </c:pt>
                <c:pt idx="26">
                  <c:v>Syria 3RP2015</c:v>
                </c:pt>
              </c:strCache>
            </c:strRef>
          </c:cat>
          <c:val>
            <c:numRef>
              <c:f>'[2]Fig 3 Numbers targeted'!$F$6:$F$33</c:f>
              <c:numCache>
                <c:formatCode>_-* #,##0_-;\-* #,##0_-;_-* "-"??_-;_-@_-</c:formatCode>
                <c:ptCount val="27"/>
                <c:pt idx="0">
                  <c:v>154000</c:v>
                </c:pt>
                <c:pt idx="1">
                  <c:v>314504</c:v>
                </c:pt>
                <c:pt idx="2">
                  <c:v>180000</c:v>
                </c:pt>
                <c:pt idx="3">
                  <c:v>166600</c:v>
                </c:pt>
                <c:pt idx="4">
                  <c:v>331302</c:v>
                </c:pt>
                <c:pt idx="5">
                  <c:v>1100000</c:v>
                </c:pt>
                <c:pt idx="6">
                  <c:v>900000</c:v>
                </c:pt>
                <c:pt idx="7">
                  <c:v>2800000</c:v>
                </c:pt>
                <c:pt idx="8">
                  <c:v>397000</c:v>
                </c:pt>
                <c:pt idx="9">
                  <c:v>536400</c:v>
                </c:pt>
                <c:pt idx="10">
                  <c:v>4100000</c:v>
                </c:pt>
                <c:pt idx="11">
                  <c:v>1600000</c:v>
                </c:pt>
                <c:pt idx="12">
                  <c:v>3200000</c:v>
                </c:pt>
                <c:pt idx="13">
                  <c:v>2500000</c:v>
                </c:pt>
                <c:pt idx="14">
                  <c:v>1440000</c:v>
                </c:pt>
                <c:pt idx="15">
                  <c:v>3800000</c:v>
                </c:pt>
                <c:pt idx="16">
                  <c:v>2100000</c:v>
                </c:pt>
                <c:pt idx="17">
                  <c:v>2000000</c:v>
                </c:pt>
                <c:pt idx="18">
                  <c:v>5400000</c:v>
                </c:pt>
                <c:pt idx="19">
                  <c:v>5200000</c:v>
                </c:pt>
                <c:pt idx="20">
                  <c:v>1600000</c:v>
                </c:pt>
                <c:pt idx="21">
                  <c:v>8200000</c:v>
                </c:pt>
                <c:pt idx="22">
                  <c:v>2760000</c:v>
                </c:pt>
                <c:pt idx="23">
                  <c:v>5000000</c:v>
                </c:pt>
                <c:pt idx="24">
                  <c:v>821000</c:v>
                </c:pt>
                <c:pt idx="25">
                  <c:v>12200000</c:v>
                </c:pt>
                <c:pt idx="26">
                  <c:v>5326641</c:v>
                </c:pt>
              </c:numCache>
            </c:numRef>
          </c:val>
        </c:ser>
        <c:marker val="1"/>
        <c:axId val="119531392"/>
        <c:axId val="119462912"/>
      </c:lineChart>
      <c:catAx>
        <c:axId val="119179136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9249536"/>
        <c:crosses val="autoZero"/>
        <c:auto val="1"/>
        <c:lblAlgn val="ctr"/>
        <c:lblOffset val="100"/>
      </c:catAx>
      <c:valAx>
        <c:axId val="1192495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9179136"/>
        <c:crosses val="autoZero"/>
        <c:crossBetween val="between"/>
      </c:valAx>
      <c:valAx>
        <c:axId val="11946291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 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9531392"/>
        <c:crosses val="max"/>
        <c:crossBetween val="between"/>
      </c:valAx>
      <c:catAx>
        <c:axId val="119531392"/>
        <c:scaling>
          <c:orientation val="minMax"/>
        </c:scaling>
        <c:delete val="1"/>
        <c:axPos val="b"/>
        <c:tickLblPos val="none"/>
        <c:crossAx val="119462912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542926</xdr:colOff>
      <xdr:row>35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7</xdr:col>
      <xdr:colOff>542925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35</xdr:row>
      <xdr:rowOff>123825</xdr:rowOff>
    </xdr:from>
    <xdr:to>
      <xdr:col>4</xdr:col>
      <xdr:colOff>1181099</xdr:colOff>
      <xdr:row>71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Programme%20resources/Data/GHA%20calcs%20and%20analyses/April%202015/Appeals/UN%20appeals%20analysis/FTS-SRP&amp;CAPs-analysis%202000-2015-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RP%202015%20details_revision_14April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Programme%20resources/Data/GHA%20calcs%20and%20analyses/April%202015/Datasets%20-%20do%20not%20edit/UN%20appeals/CAPs%20&amp;%20SRPs/2015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Programme%20resources/Data/GHA%20calcs%20and%20analyses/April-2014/Appeals/UN%20Appeals/gha-FTS-SRP&amp;CAP-analysis%202000-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Programme%20resources/Data/GHA%20calcs%20and%20analyses/April-2014/Appeals/UN%20Appeals/gha-FTS-non-CAP-appeals-2000-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hodology"/>
      <sheetName val="Unmet needs 2.2"/>
      <sheetName val="Requirements-unmet needs 2.3"/>
      <sheetName val="Best&amp;worst funded 4.5"/>
      <sheetName val="Summary (billions-millions)"/>
      <sheetName val="Summary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a"/>
      <sheetName val="2014b"/>
      <sheetName val="2015a"/>
      <sheetName val="2015b"/>
    </sheetNames>
    <sheetDataSet>
      <sheetData sheetId="0"/>
      <sheetData sheetId="1">
        <row r="8">
          <cell r="C8">
            <v>2005</v>
          </cell>
          <cell r="D8">
            <v>2006</v>
          </cell>
          <cell r="E8">
            <v>2007</v>
          </cell>
          <cell r="F8">
            <v>2008</v>
          </cell>
          <cell r="G8">
            <v>2009</v>
          </cell>
          <cell r="H8">
            <v>2010</v>
          </cell>
          <cell r="I8">
            <v>2011</v>
          </cell>
          <cell r="J8">
            <v>2012</v>
          </cell>
          <cell r="K8">
            <v>2013</v>
          </cell>
          <cell r="L8">
            <v>2014</v>
          </cell>
        </row>
        <row r="10">
          <cell r="B10" t="str">
            <v xml:space="preserve">Revised requirements </v>
          </cell>
          <cell r="C10">
            <v>5.9927869420000004</v>
          </cell>
          <cell r="D10">
            <v>5.8635723200000003</v>
          </cell>
          <cell r="E10">
            <v>5.5328631110000002</v>
          </cell>
          <cell r="F10">
            <v>8.0585626399999999</v>
          </cell>
          <cell r="G10">
            <v>9.9651936620000008</v>
          </cell>
          <cell r="H10">
            <v>12.899637934999999</v>
          </cell>
          <cell r="I10">
            <v>9.4591089159999999</v>
          </cell>
          <cell r="J10">
            <v>10.495618576</v>
          </cell>
          <cell r="K10">
            <v>13.060967550000001</v>
          </cell>
          <cell r="L10">
            <v>18.049102461</v>
          </cell>
        </row>
        <row r="11">
          <cell r="B11" t="str">
            <v xml:space="preserve">Funding </v>
          </cell>
          <cell r="C11">
            <v>4.0214795140000001</v>
          </cell>
          <cell r="D11">
            <v>3.8684111429999999</v>
          </cell>
          <cell r="E11">
            <v>3.9529474420000001</v>
          </cell>
          <cell r="F11">
            <v>5.7319190759999996</v>
          </cell>
          <cell r="G11">
            <v>7.142821423</v>
          </cell>
          <cell r="H11">
            <v>8.0279966090000006</v>
          </cell>
          <cell r="I11">
            <v>5.8304717100000003</v>
          </cell>
          <cell r="J11">
            <v>6.2403273190000004</v>
          </cell>
          <cell r="K11">
            <v>8.508498844</v>
          </cell>
          <cell r="L11">
            <v>10.812633517</v>
          </cell>
        </row>
        <row r="12">
          <cell r="B12" t="str">
            <v xml:space="preserve">Unmet needs </v>
          </cell>
          <cell r="C12">
            <v>1.971307428</v>
          </cell>
          <cell r="D12">
            <v>1.995161177</v>
          </cell>
          <cell r="E12">
            <v>1.579915669</v>
          </cell>
          <cell r="F12">
            <v>2.3266435639999998</v>
          </cell>
          <cell r="G12">
            <v>2.8223722389999999</v>
          </cell>
          <cell r="H12">
            <v>4.8716413259999998</v>
          </cell>
          <cell r="I12">
            <v>3.6286372060000001</v>
          </cell>
          <cell r="J12">
            <v>4.2552912569999997</v>
          </cell>
          <cell r="K12">
            <v>4.6690481259999999</v>
          </cell>
          <cell r="L12">
            <v>7.2364689440000003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alysis"/>
      <sheetName val="Fig 1 Unmet needs CAPS non-CAPs"/>
      <sheetName val="Fig.2 launch vs final req"/>
      <sheetName val="Fig 3 Numbers targeted"/>
      <sheetName val="Unmet needs CAPs only"/>
      <sheetName val="L3s"/>
      <sheetName val="Multi year SRPs"/>
      <sheetName val="2000-2015 appeal analysis"/>
      <sheetName val="Coding"/>
      <sheetName val="FTS 2015 appeal download 26 Mar"/>
      <sheetName val="2014 appeals"/>
      <sheetName val="2013 appeals"/>
      <sheetName val="2012 appeals"/>
      <sheetName val="2011 appeals"/>
      <sheetName val="Sheet1"/>
    </sheetNames>
    <sheetDataSet>
      <sheetData sheetId="0">
        <row r="2">
          <cell r="K2">
            <v>166600</v>
          </cell>
          <cell r="L2">
            <v>166600</v>
          </cell>
        </row>
        <row r="3">
          <cell r="K3">
            <v>1500000</v>
          </cell>
          <cell r="L3">
            <v>180000</v>
          </cell>
        </row>
        <row r="4">
          <cell r="K4">
            <v>372000</v>
          </cell>
          <cell r="L4">
            <v>154000</v>
          </cell>
        </row>
        <row r="5">
          <cell r="K5">
            <v>7400000</v>
          </cell>
          <cell r="L5">
            <v>3800000</v>
          </cell>
        </row>
        <row r="6">
          <cell r="K6">
            <v>900000</v>
          </cell>
          <cell r="L6">
            <v>900000</v>
          </cell>
        </row>
        <row r="7">
          <cell r="K7">
            <v>2070000</v>
          </cell>
          <cell r="L7">
            <v>1600000</v>
          </cell>
        </row>
        <row r="8">
          <cell r="K8">
            <v>2700000</v>
          </cell>
          <cell r="L8">
            <v>2000000</v>
          </cell>
        </row>
        <row r="9">
          <cell r="K9">
            <v>3000000</v>
          </cell>
          <cell r="L9">
            <v>2100000</v>
          </cell>
        </row>
        <row r="10">
          <cell r="K10">
            <v>7000000</v>
          </cell>
          <cell r="L10">
            <v>5200000</v>
          </cell>
        </row>
        <row r="11">
          <cell r="K11">
            <v>566868</v>
          </cell>
          <cell r="L11">
            <v>314504</v>
          </cell>
        </row>
        <row r="13">
          <cell r="K13">
            <v>331302</v>
          </cell>
          <cell r="L13">
            <v>331302</v>
          </cell>
        </row>
        <row r="14">
          <cell r="K14">
            <v>4750000</v>
          </cell>
          <cell r="L14">
            <v>1440000</v>
          </cell>
        </row>
        <row r="15">
          <cell r="K15">
            <v>820000</v>
          </cell>
          <cell r="L15">
            <v>397000</v>
          </cell>
        </row>
        <row r="16">
          <cell r="K16">
            <v>540700</v>
          </cell>
          <cell r="L16">
            <v>536400</v>
          </cell>
        </row>
        <row r="17">
          <cell r="K17">
            <v>3400000</v>
          </cell>
          <cell r="L17">
            <v>2500000</v>
          </cell>
        </row>
        <row r="18">
          <cell r="K18">
            <v>4600000</v>
          </cell>
          <cell r="L18">
            <v>2800000</v>
          </cell>
        </row>
        <row r="19">
          <cell r="K19">
            <v>1900000</v>
          </cell>
          <cell r="L19">
            <v>1600000</v>
          </cell>
        </row>
        <row r="20">
          <cell r="K20">
            <v>6400000</v>
          </cell>
          <cell r="L20">
            <v>4100000</v>
          </cell>
        </row>
        <row r="22">
          <cell r="K22">
            <v>4300000</v>
          </cell>
          <cell r="L22">
            <v>1100000</v>
          </cell>
        </row>
        <row r="23">
          <cell r="K23">
            <v>3200000</v>
          </cell>
          <cell r="L23">
            <v>2760000</v>
          </cell>
        </row>
        <row r="25">
          <cell r="K25">
            <v>12200000</v>
          </cell>
          <cell r="L25">
            <v>12200000</v>
          </cell>
        </row>
        <row r="26">
          <cell r="K26">
            <v>5000000</v>
          </cell>
          <cell r="L26">
            <v>3200000</v>
          </cell>
        </row>
        <row r="27">
          <cell r="K27">
            <v>15900000</v>
          </cell>
          <cell r="L27">
            <v>8200000</v>
          </cell>
        </row>
        <row r="28">
          <cell r="K28">
            <v>821000</v>
          </cell>
          <cell r="L28">
            <v>821000</v>
          </cell>
        </row>
        <row r="33">
          <cell r="K33">
            <v>5326641</v>
          </cell>
          <cell r="L33">
            <v>5326641</v>
          </cell>
        </row>
      </sheetData>
      <sheetData sheetId="1"/>
      <sheetData sheetId="2">
        <row r="12">
          <cell r="D12">
            <v>2011</v>
          </cell>
          <cell r="E12">
            <v>2012</v>
          </cell>
          <cell r="F12">
            <v>2013</v>
          </cell>
          <cell r="G12">
            <v>2014</v>
          </cell>
          <cell r="H12">
            <v>2015</v>
          </cell>
        </row>
        <row r="13">
          <cell r="A13" t="str">
            <v>Launch requirements</v>
          </cell>
          <cell r="D13">
            <v>7.4</v>
          </cell>
          <cell r="E13">
            <v>7.7</v>
          </cell>
          <cell r="F13">
            <v>8.5065727199999994</v>
          </cell>
          <cell r="G13">
            <v>12.949</v>
          </cell>
          <cell r="H13">
            <v>16.3856</v>
          </cell>
        </row>
        <row r="14">
          <cell r="A14" t="str">
            <v>Increase in requirements</v>
          </cell>
          <cell r="D14">
            <v>2.059108916</v>
          </cell>
          <cell r="E14">
            <v>2.7956185759999999</v>
          </cell>
          <cell r="F14">
            <v>4.5543948299999997</v>
          </cell>
          <cell r="G14">
            <v>5.0868256790000004</v>
          </cell>
          <cell r="H14">
            <v>2.3045192430000001</v>
          </cell>
        </row>
        <row r="15">
          <cell r="A15" t="str">
            <v>Revised requirements</v>
          </cell>
          <cell r="D15">
            <v>9.4591089159999999</v>
          </cell>
          <cell r="E15">
            <v>10.495618576</v>
          </cell>
          <cell r="F15">
            <v>13.060967550000001</v>
          </cell>
          <cell r="G15">
            <v>18.035825678999998</v>
          </cell>
          <cell r="H15">
            <v>18.690119243000002</v>
          </cell>
        </row>
      </sheetData>
      <sheetData sheetId="3">
        <row r="5">
          <cell r="D5" t="str">
            <v>Revised requirements</v>
          </cell>
          <cell r="E5" t="str">
            <v>Number of people in need of HA</v>
          </cell>
          <cell r="F5" t="str">
            <v>Number of people targeted to receive HA</v>
          </cell>
        </row>
        <row r="6">
          <cell r="C6" t="str">
            <v>Honduras 2015</v>
          </cell>
          <cell r="D6">
            <v>13.2</v>
          </cell>
          <cell r="E6">
            <v>372000</v>
          </cell>
          <cell r="F6">
            <v>154000</v>
          </cell>
        </row>
        <row r="7">
          <cell r="C7" t="str">
            <v>Gambia 2015</v>
          </cell>
          <cell r="D7">
            <v>23.687971999999998</v>
          </cell>
          <cell r="E7">
            <v>566868</v>
          </cell>
          <cell r="F7">
            <v>314504</v>
          </cell>
        </row>
        <row r="8">
          <cell r="C8" t="str">
            <v>Guatemala 2015</v>
          </cell>
          <cell r="D8">
            <v>23.806581000000001</v>
          </cell>
          <cell r="E8">
            <v>1500000</v>
          </cell>
          <cell r="F8">
            <v>180000</v>
          </cell>
        </row>
        <row r="9">
          <cell r="C9" t="str">
            <v>Vanuatu 2015</v>
          </cell>
          <cell r="D9">
            <v>29.877779</v>
          </cell>
          <cell r="E9">
            <v>166600</v>
          </cell>
          <cell r="F9">
            <v>166600</v>
          </cell>
        </row>
        <row r="10">
          <cell r="C10" t="str">
            <v>Libya 2014-2015</v>
          </cell>
          <cell r="D10">
            <v>35.738579999999999</v>
          </cell>
          <cell r="E10">
            <v>331302</v>
          </cell>
          <cell r="F10">
            <v>331302</v>
          </cell>
        </row>
        <row r="11">
          <cell r="C11" t="str">
            <v>Senegal 2015</v>
          </cell>
          <cell r="D11">
            <v>59.427357999999998</v>
          </cell>
          <cell r="E11">
            <v>4300000</v>
          </cell>
          <cell r="F11">
            <v>1100000</v>
          </cell>
        </row>
        <row r="12">
          <cell r="C12" t="str">
            <v>Burkina Faso 2015</v>
          </cell>
          <cell r="D12">
            <v>98.761763999999999</v>
          </cell>
          <cell r="E12">
            <v>900000</v>
          </cell>
          <cell r="F12">
            <v>900000</v>
          </cell>
        </row>
        <row r="13">
          <cell r="C13" t="str">
            <v>Nigeria 2015</v>
          </cell>
          <cell r="D13">
            <v>100.26349500000001</v>
          </cell>
          <cell r="E13">
            <v>4600000</v>
          </cell>
          <cell r="F13">
            <v>2800000</v>
          </cell>
        </row>
        <row r="14">
          <cell r="C14" t="str">
            <v>Mauritania 2015</v>
          </cell>
          <cell r="D14">
            <v>105.171809</v>
          </cell>
          <cell r="E14">
            <v>820000</v>
          </cell>
          <cell r="F14">
            <v>397000</v>
          </cell>
        </row>
        <row r="15">
          <cell r="C15" t="str">
            <v>Myanmar 2015</v>
          </cell>
          <cell r="D15">
            <v>189.544894</v>
          </cell>
          <cell r="E15">
            <v>540700</v>
          </cell>
          <cell r="F15">
            <v>536400</v>
          </cell>
        </row>
        <row r="16">
          <cell r="C16" t="str">
            <v>South Sudan 2015</v>
          </cell>
          <cell r="D16">
            <v>203.163647</v>
          </cell>
          <cell r="E16">
            <v>6400000</v>
          </cell>
          <cell r="F16">
            <v>4100000</v>
          </cell>
        </row>
        <row r="17">
          <cell r="C17" t="str">
            <v>Cameroon 2015</v>
          </cell>
          <cell r="D17">
            <v>264.02345700000001</v>
          </cell>
          <cell r="E17">
            <v>2070000</v>
          </cell>
          <cell r="F17">
            <v>1600000</v>
          </cell>
        </row>
        <row r="18">
          <cell r="C18" t="str">
            <v>Ukraine 2015</v>
          </cell>
          <cell r="D18">
            <v>316</v>
          </cell>
          <cell r="E18">
            <v>5000000</v>
          </cell>
          <cell r="F18">
            <v>3200000</v>
          </cell>
        </row>
        <row r="19">
          <cell r="C19" t="str">
            <v>Niger 2015</v>
          </cell>
          <cell r="D19">
            <v>375.72026299999999</v>
          </cell>
          <cell r="E19">
            <v>3400000</v>
          </cell>
          <cell r="F19">
            <v>2500000</v>
          </cell>
        </row>
        <row r="20">
          <cell r="C20" t="str">
            <v>Mali 2015</v>
          </cell>
          <cell r="D20">
            <v>377.38153</v>
          </cell>
          <cell r="E20">
            <v>4750000</v>
          </cell>
          <cell r="F20">
            <v>1440000</v>
          </cell>
        </row>
        <row r="21">
          <cell r="C21" t="str">
            <v>Afghanistan 2015</v>
          </cell>
          <cell r="D21">
            <v>405.4</v>
          </cell>
          <cell r="E21">
            <v>7400000</v>
          </cell>
          <cell r="F21">
            <v>3800000</v>
          </cell>
        </row>
        <row r="22">
          <cell r="C22" t="str">
            <v>Chad 2015</v>
          </cell>
          <cell r="D22">
            <v>540.88221599999997</v>
          </cell>
          <cell r="E22">
            <v>3000000</v>
          </cell>
          <cell r="F22">
            <v>2100000</v>
          </cell>
        </row>
        <row r="23">
          <cell r="C23" t="str">
            <v>CAR 2015</v>
          </cell>
          <cell r="D23">
            <v>612.95892600000002</v>
          </cell>
          <cell r="E23">
            <v>2700000</v>
          </cell>
          <cell r="F23">
            <v>2000000</v>
          </cell>
        </row>
        <row r="24">
          <cell r="C24" t="str">
            <v>Sudan 2015</v>
          </cell>
          <cell r="D24">
            <v>657.79407900000001</v>
          </cell>
          <cell r="E24">
            <v>5400000</v>
          </cell>
          <cell r="F24">
            <v>5400000</v>
          </cell>
        </row>
        <row r="25">
          <cell r="C25" t="str">
            <v>Sahel Regional 2015</v>
          </cell>
          <cell r="D25">
            <v>10.336404999999999</v>
          </cell>
        </row>
        <row r="26">
          <cell r="C26" t="str">
            <v>DRC 2015</v>
          </cell>
          <cell r="D26">
            <v>692</v>
          </cell>
          <cell r="E26">
            <v>7000000</v>
          </cell>
          <cell r="F26">
            <v>5200000</v>
          </cell>
        </row>
        <row r="27">
          <cell r="C27" t="str">
            <v>oPt 2015</v>
          </cell>
          <cell r="D27">
            <v>705.28876500000001</v>
          </cell>
          <cell r="E27">
            <v>1900000</v>
          </cell>
          <cell r="F27">
            <v>1600000</v>
          </cell>
        </row>
        <row r="28">
          <cell r="C28" t="str">
            <v>Yemen 2015</v>
          </cell>
          <cell r="D28">
            <v>747.51764400000002</v>
          </cell>
          <cell r="E28">
            <v>15900000</v>
          </cell>
          <cell r="F28">
            <v>8200000</v>
          </cell>
        </row>
        <row r="29">
          <cell r="C29" t="str">
            <v>Somalia 2015</v>
          </cell>
          <cell r="D29">
            <v>862.57962799999996</v>
          </cell>
          <cell r="E29">
            <v>3200000</v>
          </cell>
          <cell r="F29">
            <v>2760000</v>
          </cell>
        </row>
        <row r="30">
          <cell r="C30" t="str">
            <v>Iraq 2015</v>
          </cell>
          <cell r="D30">
            <v>1122.8730129999999</v>
          </cell>
          <cell r="E30">
            <v>5200000</v>
          </cell>
          <cell r="F30">
            <v>5000000</v>
          </cell>
        </row>
        <row r="31">
          <cell r="C31" t="str">
            <v>S.Sudan RRP 2015</v>
          </cell>
          <cell r="D31">
            <v>1807.069154</v>
          </cell>
          <cell r="E31">
            <v>821000</v>
          </cell>
          <cell r="F31">
            <v>821000</v>
          </cell>
        </row>
        <row r="32">
          <cell r="C32" t="str">
            <v>Syria 2015</v>
          </cell>
          <cell r="D32">
            <v>2893.4445930000002</v>
          </cell>
          <cell r="E32">
            <v>12200000</v>
          </cell>
          <cell r="F32">
            <v>12200000</v>
          </cell>
        </row>
        <row r="33">
          <cell r="C33" t="str">
            <v>Syria 3RP2015</v>
          </cell>
          <cell r="D33">
            <v>4533.2482579999996</v>
          </cell>
          <cell r="E33">
            <v>5326641</v>
          </cell>
          <cell r="F33">
            <v>5326641</v>
          </cell>
        </row>
        <row r="34">
          <cell r="D34">
            <v>17603.998163</v>
          </cell>
          <cell r="E34">
            <v>105765111</v>
          </cell>
          <cell r="F34">
            <v>74127447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ethodology"/>
      <sheetName val="Sheet1"/>
    </sheetNames>
    <sheetDataSet>
      <sheetData sheetId="0"/>
      <sheetData sheetId="1">
        <row r="10">
          <cell r="A10" t="str">
            <v>Emergency Response Plan for Vanuatu Tropical Cyclone Pam</v>
          </cell>
          <cell r="E10">
            <v>29877779</v>
          </cell>
        </row>
        <row r="11">
          <cell r="E11">
            <v>23806581</v>
          </cell>
        </row>
        <row r="12">
          <cell r="E12">
            <v>13200000</v>
          </cell>
        </row>
        <row r="13">
          <cell r="E13">
            <v>405400000</v>
          </cell>
        </row>
        <row r="14">
          <cell r="E14">
            <v>98761764</v>
          </cell>
        </row>
        <row r="15">
          <cell r="E15">
            <v>264023457</v>
          </cell>
        </row>
        <row r="16">
          <cell r="E16">
            <v>612958926</v>
          </cell>
        </row>
        <row r="17">
          <cell r="E17">
            <v>540882216</v>
          </cell>
        </row>
        <row r="18">
          <cell r="E18">
            <v>692000000</v>
          </cell>
        </row>
        <row r="19">
          <cell r="E19">
            <v>23687972</v>
          </cell>
        </row>
        <row r="20">
          <cell r="E20">
            <v>1122873013</v>
          </cell>
        </row>
        <row r="21">
          <cell r="E21">
            <v>35738580</v>
          </cell>
        </row>
        <row r="22">
          <cell r="E22">
            <v>377381530</v>
          </cell>
        </row>
        <row r="23">
          <cell r="E23">
            <v>105171809</v>
          </cell>
        </row>
        <row r="24">
          <cell r="E24">
            <v>189544894</v>
          </cell>
        </row>
        <row r="25">
          <cell r="E25">
            <v>375720263</v>
          </cell>
        </row>
        <row r="26">
          <cell r="E26">
            <v>100263495</v>
          </cell>
        </row>
        <row r="27">
          <cell r="E27">
            <v>705288765</v>
          </cell>
        </row>
        <row r="28">
          <cell r="E28">
            <v>1807069154</v>
          </cell>
          <cell r="F28">
            <v>203163647</v>
          </cell>
        </row>
        <row r="30">
          <cell r="E30">
            <v>59427358</v>
          </cell>
        </row>
        <row r="31">
          <cell r="E31">
            <v>862579628</v>
          </cell>
        </row>
        <row r="33">
          <cell r="E33">
            <v>2893444593</v>
          </cell>
        </row>
        <row r="34">
          <cell r="E34">
            <v>316000000</v>
          </cell>
        </row>
        <row r="35">
          <cell r="E35">
            <v>747517644</v>
          </cell>
        </row>
        <row r="36">
          <cell r="E36">
            <v>657794079</v>
          </cell>
        </row>
        <row r="37">
          <cell r="E37">
            <v>4533248258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thodology"/>
      <sheetName val="CAP req. &amp; fund 2004-13 "/>
      <sheetName val="SRP req&amp;fund 2014"/>
      <sheetName val="UN appeals req&amp;fund 2013"/>
      <sheetName val="UN appeals fund&amp;unmet  2004-13"/>
      <sheetName val="Best&amp;Worst funded UN appeals"/>
      <sheetName val="2013 appeal analysis ex. Syria"/>
      <sheetName val="2012 appeal analysis ex. Syria"/>
      <sheetName val="Best&amp;Worst funded CAP 2004-13"/>
      <sheetName val="% needs met-unmet CAP"/>
      <sheetName val="% needs met-unmet CAP&amp;non-CAP"/>
      <sheetName val="Number of CAP appeals"/>
      <sheetName val="Original v revised CAP req"/>
      <sheetName val="Summary 2000-14"/>
      <sheetName val="All appeals all years-sort"/>
      <sheetName val="All appeals all years"/>
      <sheetName val="Appeal requirements CAP"/>
      <sheetName val="By type of crisis"/>
      <sheetName val="Average CAP req"/>
      <sheetName val="2000a"/>
      <sheetName val="2001a"/>
      <sheetName val="2002a"/>
      <sheetName val="2003a"/>
      <sheetName val="2004a"/>
      <sheetName val="2005a"/>
      <sheetName val="2006a"/>
      <sheetName val="2007a"/>
      <sheetName val="2008a"/>
      <sheetName val="2009a"/>
      <sheetName val="2010a"/>
      <sheetName val="2011b"/>
      <sheetName val="2012b"/>
      <sheetName val="2012c"/>
      <sheetName val="2013c"/>
      <sheetName val="2013d"/>
      <sheetName val="2014a"/>
      <sheetName val="2014b"/>
      <sheetName val="2014c"/>
      <sheetName val="2014d"/>
      <sheetName val="Targeted beneficiaries"/>
      <sheetName val="US$ per target beneficiary"/>
      <sheetName val="Beneficiary against requirement"/>
      <sheetName val="HA target ben"/>
      <sheetName val="Sheet1"/>
    </sheetNames>
    <sheetDataSet>
      <sheetData sheetId="0"/>
      <sheetData sheetId="1"/>
      <sheetData sheetId="2"/>
      <sheetData sheetId="3">
        <row r="100">
          <cell r="D100">
            <v>9709.8908180000017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4">
          <cell r="D34">
            <v>9221907338</v>
          </cell>
          <cell r="E34">
            <v>5751463090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thodology"/>
      <sheetName val="Summary"/>
      <sheetName val="All appeals all years"/>
      <sheetName val="No appeals and donors"/>
      <sheetName val="% needs met-unmet"/>
      <sheetName val="Best-worst funded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Donors-all-appeals"/>
      <sheetName val="donor-type"/>
      <sheetName val="d types"/>
      <sheetName val="Cuba 2013"/>
      <sheetName val="Myanmar KRP 2013"/>
      <sheetName val="Myanmar RRP 2013"/>
      <sheetName val="Syria RRP 2013"/>
      <sheetName val="Syria SHARP 2013"/>
      <sheetName val="Zimbabwe 2013"/>
    </sheetNames>
    <sheetDataSet>
      <sheetData sheetId="0"/>
      <sheetData sheetId="1">
        <row r="21">
          <cell r="C21">
            <v>0.15814635900000001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>
            <v>72841021</v>
          </cell>
        </row>
      </sheetData>
      <sheetData sheetId="11">
        <row r="2">
          <cell r="C2">
            <v>13704547</v>
          </cell>
        </row>
      </sheetData>
      <sheetData sheetId="12">
        <row r="10">
          <cell r="F10">
            <v>6.3613000000000003E-2</v>
          </cell>
        </row>
      </sheetData>
      <sheetData sheetId="13">
        <row r="2">
          <cell r="F2">
            <v>1.8351116148463662E-2</v>
          </cell>
        </row>
      </sheetData>
      <sheetData sheetId="14">
        <row r="10">
          <cell r="F10">
            <v>0.26704192087168166</v>
          </cell>
        </row>
      </sheetData>
      <sheetData sheetId="15">
        <row r="6">
          <cell r="C6">
            <v>214277603</v>
          </cell>
        </row>
      </sheetData>
      <sheetData sheetId="16">
        <row r="8">
          <cell r="C8">
            <v>1645048869</v>
          </cell>
        </row>
      </sheetData>
      <sheetData sheetId="17">
        <row r="2">
          <cell r="F2">
            <v>0.33371083020938103</v>
          </cell>
        </row>
      </sheetData>
      <sheetData sheetId="18">
        <row r="3">
          <cell r="F3">
            <v>0.17557751179835721</v>
          </cell>
        </row>
        <row r="5">
          <cell r="C5">
            <v>487983480</v>
          </cell>
          <cell r="D5">
            <v>279316008</v>
          </cell>
        </row>
      </sheetData>
      <sheetData sheetId="19">
        <row r="2">
          <cell r="A2" t="str">
            <v>Zimbabwe 2013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GHA colour them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9DD16"/>
    </a:accent1>
    <a:accent2>
      <a:srgbClr val="56C9C1"/>
    </a:accent2>
    <a:accent3>
      <a:srgbClr val="F99B0C"/>
    </a:accent3>
    <a:accent4>
      <a:srgbClr val="61C994"/>
    </a:accent4>
    <a:accent5>
      <a:srgbClr val="A169DE"/>
    </a:accent5>
    <a:accent6>
      <a:srgbClr val="A6F2EB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GHA colour them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9DD16"/>
    </a:accent1>
    <a:accent2>
      <a:srgbClr val="56C9C1"/>
    </a:accent2>
    <a:accent3>
      <a:srgbClr val="F99B0C"/>
    </a:accent3>
    <a:accent4>
      <a:srgbClr val="61C994"/>
    </a:accent4>
    <a:accent5>
      <a:srgbClr val="A169DE"/>
    </a:accent5>
    <a:accent6>
      <a:srgbClr val="A6F2EB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GHA colour them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9DD16"/>
    </a:accent1>
    <a:accent2>
      <a:srgbClr val="56C9C1"/>
    </a:accent2>
    <a:accent3>
      <a:srgbClr val="F99B0C"/>
    </a:accent3>
    <a:accent4>
      <a:srgbClr val="61C994"/>
    </a:accent4>
    <a:accent5>
      <a:srgbClr val="A169DE"/>
    </a:accent5>
    <a:accent6>
      <a:srgbClr val="A6F2EB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5"/>
  <sheetViews>
    <sheetView topLeftCell="A10" workbookViewId="0">
      <selection activeCell="H21" sqref="H21"/>
    </sheetView>
  </sheetViews>
  <sheetFormatPr defaultRowHeight="15"/>
  <cols>
    <col min="1" max="1" width="21.28515625" customWidth="1"/>
    <col min="2" max="2" width="35" customWidth="1"/>
    <col min="3" max="7" width="12.7109375" bestFit="1" customWidth="1"/>
    <col min="8" max="8" width="13.85546875" bestFit="1" customWidth="1"/>
    <col min="9" max="10" width="12.7109375" bestFit="1" customWidth="1"/>
    <col min="11" max="13" width="13.85546875" bestFit="1" customWidth="1"/>
    <col min="16" max="16" width="11" bestFit="1" customWidth="1"/>
  </cols>
  <sheetData>
    <row r="1" spans="1:13">
      <c r="A1" s="4" t="s">
        <v>64</v>
      </c>
    </row>
    <row r="2" spans="1:13">
      <c r="A2" s="4" t="s">
        <v>3</v>
      </c>
    </row>
    <row r="3" spans="1:13">
      <c r="A3" s="4" t="s">
        <v>65</v>
      </c>
    </row>
    <row r="4" spans="1:13">
      <c r="A4" s="4" t="s">
        <v>66</v>
      </c>
    </row>
    <row r="6" spans="1:13">
      <c r="B6" t="s">
        <v>67</v>
      </c>
    </row>
    <row r="7" spans="1:13">
      <c r="C7">
        <v>2005</v>
      </c>
      <c r="D7">
        <v>2006</v>
      </c>
      <c r="E7">
        <v>2007</v>
      </c>
      <c r="F7">
        <v>2008</v>
      </c>
      <c r="G7">
        <v>2009</v>
      </c>
      <c r="H7">
        <v>2010</v>
      </c>
      <c r="I7">
        <v>2011</v>
      </c>
      <c r="J7">
        <v>2012</v>
      </c>
      <c r="K7">
        <v>2013</v>
      </c>
      <c r="L7">
        <v>2014</v>
      </c>
    </row>
    <row r="8" spans="1:13">
      <c r="A8" t="s">
        <v>2</v>
      </c>
      <c r="B8" t="s">
        <v>68</v>
      </c>
      <c r="C8" s="2">
        <v>4.6480594679999996</v>
      </c>
      <c r="D8" s="2">
        <v>5.0510953709999997</v>
      </c>
      <c r="E8" s="2">
        <v>4.7587317850000002</v>
      </c>
      <c r="F8" s="2">
        <v>6.5684758350000001</v>
      </c>
      <c r="G8" s="2">
        <v>8.2516210680000004</v>
      </c>
      <c r="H8" s="2">
        <v>9.9175998910000001</v>
      </c>
      <c r="I8" s="2">
        <v>8.4680677299999996</v>
      </c>
      <c r="J8" s="2">
        <v>9.8184636340000004</v>
      </c>
      <c r="K8" s="2">
        <v>10.402238826</v>
      </c>
      <c r="L8" s="2">
        <v>15.374612393</v>
      </c>
    </row>
    <row r="9" spans="1:13">
      <c r="B9" t="s">
        <v>69</v>
      </c>
      <c r="C9" s="2">
        <v>5.9927869420000004</v>
      </c>
      <c r="D9" s="2">
        <v>5.8635723200000003</v>
      </c>
      <c r="E9" s="2">
        <v>5.5328631110000002</v>
      </c>
      <c r="F9" s="2">
        <v>8.0585626399999999</v>
      </c>
      <c r="G9" s="2">
        <v>9.9651936620000008</v>
      </c>
      <c r="H9" s="2">
        <v>12.899637934999999</v>
      </c>
      <c r="I9" s="2">
        <v>9.4591089159999999</v>
      </c>
      <c r="J9" s="2">
        <v>10.495618576</v>
      </c>
      <c r="K9" s="2">
        <v>13.060967550000001</v>
      </c>
      <c r="L9" s="2">
        <v>18.049102461</v>
      </c>
    </row>
    <row r="10" spans="1:13">
      <c r="B10" t="s">
        <v>70</v>
      </c>
      <c r="C10" s="2">
        <v>4.0214795140000001</v>
      </c>
      <c r="D10" s="2">
        <v>3.8684111429999999</v>
      </c>
      <c r="E10" s="2">
        <v>3.9529474420000001</v>
      </c>
      <c r="F10" s="2">
        <v>5.7319190759999996</v>
      </c>
      <c r="G10" s="2">
        <v>7.142821423</v>
      </c>
      <c r="H10" s="2">
        <v>8.0279966090000006</v>
      </c>
      <c r="I10" s="2">
        <v>5.8304717100000003</v>
      </c>
      <c r="J10" s="2">
        <v>6.2403273190000004</v>
      </c>
      <c r="K10" s="2">
        <v>8.508498844</v>
      </c>
      <c r="L10" s="2">
        <v>10.812633517</v>
      </c>
    </row>
    <row r="11" spans="1:13">
      <c r="B11" t="s">
        <v>71</v>
      </c>
      <c r="C11" s="2">
        <v>1.971307428</v>
      </c>
      <c r="D11" s="2">
        <v>1.995161177</v>
      </c>
      <c r="E11" s="2">
        <v>1.579915669</v>
      </c>
      <c r="F11" s="2">
        <v>2.3266435639999998</v>
      </c>
      <c r="G11" s="2">
        <v>2.8223722389999999</v>
      </c>
      <c r="H11" s="2">
        <v>4.8716413259999998</v>
      </c>
      <c r="I11" s="2">
        <v>3.6286372060000001</v>
      </c>
      <c r="J11" s="2">
        <v>4.2552912569999997</v>
      </c>
      <c r="K11" s="2">
        <v>4.6690481259999999</v>
      </c>
      <c r="L11" s="2">
        <v>7.2364689440000003</v>
      </c>
    </row>
    <row r="12" spans="1:13">
      <c r="B12" t="s">
        <v>1</v>
      </c>
      <c r="C12" s="1">
        <v>0.67105331007444313</v>
      </c>
      <c r="D12" s="1">
        <v>0.65973623789123825</v>
      </c>
      <c r="E12" s="1">
        <v>0.7144488057441839</v>
      </c>
      <c r="F12" s="1">
        <v>0.71128305779354217</v>
      </c>
      <c r="G12" s="1">
        <v>0.71677698048533922</v>
      </c>
      <c r="H12" s="1">
        <v>0.62234278585587299</v>
      </c>
      <c r="I12" s="1">
        <v>0.61638699393108876</v>
      </c>
      <c r="J12" s="1">
        <v>0.59456498669545399</v>
      </c>
      <c r="K12" s="1">
        <v>0.65144475793449164</v>
      </c>
      <c r="L12" s="1">
        <v>0.59906765670833984</v>
      </c>
      <c r="M12" s="1">
        <v>0.65571055731139949</v>
      </c>
    </row>
    <row r="13" spans="1:13">
      <c r="B13" t="s">
        <v>72</v>
      </c>
      <c r="C13" s="3">
        <v>26</v>
      </c>
      <c r="D13" s="3">
        <v>32</v>
      </c>
      <c r="E13" s="3">
        <v>35</v>
      </c>
      <c r="F13" s="3">
        <v>33</v>
      </c>
      <c r="G13" s="3">
        <v>27</v>
      </c>
      <c r="H13" s="3">
        <v>25</v>
      </c>
      <c r="I13" s="3">
        <v>24</v>
      </c>
      <c r="J13" s="3">
        <v>26</v>
      </c>
      <c r="K13" s="3">
        <v>23</v>
      </c>
      <c r="L13" s="3">
        <v>30</v>
      </c>
      <c r="M13" s="3"/>
    </row>
    <row r="14" spans="1:13">
      <c r="A14" t="s">
        <v>73</v>
      </c>
      <c r="B14" t="s">
        <v>74</v>
      </c>
      <c r="C14" s="3">
        <v>230.49180546153846</v>
      </c>
      <c r="D14" s="3">
        <v>183.23663500000001</v>
      </c>
      <c r="E14" s="3">
        <v>158.08180317142856</v>
      </c>
      <c r="F14" s="3">
        <v>244.19886787878787</v>
      </c>
      <c r="G14" s="3">
        <v>369.08124674074071</v>
      </c>
      <c r="H14" s="3">
        <v>515.98551739999994</v>
      </c>
      <c r="I14" s="3">
        <v>394.12953816666669</v>
      </c>
      <c r="J14" s="3">
        <v>403.67763753846157</v>
      </c>
      <c r="K14" s="3">
        <v>567.86815434782613</v>
      </c>
      <c r="L14" s="3">
        <v>601.6367487</v>
      </c>
    </row>
    <row r="15" spans="1:13">
      <c r="B15" t="s">
        <v>75</v>
      </c>
      <c r="C15" s="3">
        <v>154.67228900000001</v>
      </c>
      <c r="D15" s="3">
        <v>120.88784821874999</v>
      </c>
      <c r="E15" s="3">
        <v>112.94135548571428</v>
      </c>
      <c r="F15" s="3">
        <v>173.69451745454546</v>
      </c>
      <c r="G15" s="3">
        <v>264.5489415925926</v>
      </c>
      <c r="H15" s="3">
        <v>321.11986436000001</v>
      </c>
      <c r="I15" s="3">
        <v>242.93632124999999</v>
      </c>
      <c r="J15" s="3">
        <v>240.01258919230767</v>
      </c>
      <c r="K15" s="3">
        <v>369.93473234782607</v>
      </c>
      <c r="L15" s="3">
        <v>360.42111723333335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6"/>
  <sheetViews>
    <sheetView workbookViewId="0">
      <selection sqref="A1:A3"/>
    </sheetView>
  </sheetViews>
  <sheetFormatPr defaultRowHeight="15"/>
  <cols>
    <col min="3" max="3" width="11" bestFit="1" customWidth="1"/>
    <col min="4" max="4" width="14.28515625" bestFit="1" customWidth="1"/>
    <col min="5" max="8" width="15.28515625" bestFit="1" customWidth="1"/>
    <col min="9" max="10" width="32.5703125" bestFit="1" customWidth="1"/>
  </cols>
  <sheetData>
    <row r="1" spans="1:10">
      <c r="A1" s="4" t="s">
        <v>4</v>
      </c>
    </row>
    <row r="2" spans="1:10">
      <c r="A2" s="4" t="s">
        <v>5</v>
      </c>
    </row>
    <row r="3" spans="1:10">
      <c r="A3" s="4" t="s">
        <v>6</v>
      </c>
    </row>
    <row r="5" spans="1:10">
      <c r="D5">
        <v>2011</v>
      </c>
      <c r="E5">
        <v>2012</v>
      </c>
      <c r="F5">
        <v>2013</v>
      </c>
      <c r="G5">
        <v>2014</v>
      </c>
      <c r="H5">
        <v>2015</v>
      </c>
      <c r="I5" t="s">
        <v>7</v>
      </c>
      <c r="J5" t="s">
        <v>8</v>
      </c>
    </row>
    <row r="6" spans="1:10">
      <c r="A6" t="s">
        <v>9</v>
      </c>
      <c r="D6" s="5">
        <v>7400000000</v>
      </c>
      <c r="E6" s="5">
        <v>7700000000</v>
      </c>
      <c r="F6" s="5">
        <v>8506572720</v>
      </c>
      <c r="G6" s="5">
        <v>12949000000</v>
      </c>
      <c r="H6" s="5">
        <v>16385600000</v>
      </c>
      <c r="I6" s="5">
        <v>16385600000</v>
      </c>
      <c r="J6" s="5">
        <v>16385600000</v>
      </c>
    </row>
    <row r="7" spans="1:10">
      <c r="A7" t="s">
        <v>10</v>
      </c>
      <c r="D7" s="5">
        <v>2059108916</v>
      </c>
      <c r="E7" s="5">
        <v>2795618576</v>
      </c>
      <c r="F7" s="5">
        <v>4554394830</v>
      </c>
      <c r="G7" s="5">
        <v>5086825679</v>
      </c>
      <c r="H7" s="5">
        <v>2304519243</v>
      </c>
      <c r="I7" s="5">
        <v>7604823727.028985</v>
      </c>
      <c r="J7" s="5">
        <v>6429536859.9333029</v>
      </c>
    </row>
    <row r="8" spans="1:10">
      <c r="A8" t="s">
        <v>0</v>
      </c>
      <c r="D8" s="5">
        <v>9459108916</v>
      </c>
      <c r="E8" s="5">
        <v>10495618576</v>
      </c>
      <c r="F8" s="5">
        <v>13060967550</v>
      </c>
      <c r="G8" s="5">
        <v>18035825679</v>
      </c>
      <c r="H8" s="5">
        <v>18690119243</v>
      </c>
      <c r="I8" s="5">
        <v>23990423727.028984</v>
      </c>
      <c r="J8" s="5">
        <v>22815136859.933304</v>
      </c>
    </row>
    <row r="9" spans="1:10">
      <c r="A9" t="s">
        <v>11</v>
      </c>
      <c r="D9" s="1">
        <v>0.27825796162162164</v>
      </c>
      <c r="E9" s="1">
        <v>0.36306734753246755</v>
      </c>
      <c r="F9" s="1">
        <v>0.53539715463691473</v>
      </c>
      <c r="G9" s="1">
        <v>0.39283540651787785</v>
      </c>
      <c r="H9" s="1">
        <v>0.14064295741382676</v>
      </c>
      <c r="I9" s="1">
        <v>0.46411628057739629</v>
      </c>
      <c r="J9" s="1">
        <v>0.39238946757722043</v>
      </c>
    </row>
    <row r="10" spans="1:10">
      <c r="D10" s="1"/>
      <c r="E10" s="1"/>
      <c r="F10" s="1"/>
      <c r="G10" s="1"/>
    </row>
    <row r="11" spans="1:10">
      <c r="A11" t="s">
        <v>12</v>
      </c>
      <c r="C11">
        <v>1000000000</v>
      </c>
    </row>
    <row r="12" spans="1:10">
      <c r="D12">
        <v>2011</v>
      </c>
      <c r="E12">
        <v>2012</v>
      </c>
      <c r="F12">
        <v>2013</v>
      </c>
      <c r="G12">
        <v>2014</v>
      </c>
      <c r="H12">
        <v>2015</v>
      </c>
      <c r="I12" t="s">
        <v>7</v>
      </c>
      <c r="J12" t="s">
        <v>8</v>
      </c>
    </row>
    <row r="13" spans="1:10">
      <c r="A13" t="s">
        <v>9</v>
      </c>
      <c r="D13" s="6">
        <v>7.4</v>
      </c>
      <c r="E13" s="6">
        <v>7.7</v>
      </c>
      <c r="F13" s="6">
        <v>8.5065727199999994</v>
      </c>
      <c r="G13" s="6">
        <v>12.949</v>
      </c>
      <c r="H13" s="6">
        <v>16.3856</v>
      </c>
      <c r="I13" s="6">
        <v>16.3856</v>
      </c>
      <c r="J13" s="6">
        <v>16.3856</v>
      </c>
    </row>
    <row r="14" spans="1:10">
      <c r="A14" t="s">
        <v>10</v>
      </c>
      <c r="D14" s="6">
        <v>2.059108916</v>
      </c>
      <c r="E14" s="6">
        <v>2.7956185759999999</v>
      </c>
      <c r="F14" s="6">
        <v>4.5543948299999997</v>
      </c>
      <c r="G14" s="6">
        <v>5.0868256790000004</v>
      </c>
      <c r="H14" s="6">
        <v>2.3045192430000001</v>
      </c>
      <c r="I14" s="6">
        <v>7.6048237270289851</v>
      </c>
      <c r="J14" s="6">
        <v>6.4295368599333029</v>
      </c>
    </row>
    <row r="15" spans="1:10">
      <c r="A15" t="s">
        <v>0</v>
      </c>
      <c r="D15" s="6">
        <v>9.4591089159999999</v>
      </c>
      <c r="E15" s="6">
        <v>10.495618576</v>
      </c>
      <c r="F15" s="6">
        <v>13.060967550000001</v>
      </c>
      <c r="G15" s="6">
        <v>18.035825678999998</v>
      </c>
      <c r="H15" s="6">
        <v>18.690119243000002</v>
      </c>
      <c r="I15" s="6">
        <v>23.990423727028983</v>
      </c>
      <c r="J15" s="6">
        <v>22.815136859933304</v>
      </c>
    </row>
    <row r="16" spans="1:10">
      <c r="A16" t="s">
        <v>11</v>
      </c>
      <c r="D16" s="1">
        <v>0.27825796162162159</v>
      </c>
      <c r="E16" s="1">
        <v>0.3630673475324675</v>
      </c>
      <c r="F16" s="1">
        <v>0.53539715463691473</v>
      </c>
      <c r="G16" s="1">
        <v>0.39283540651787785</v>
      </c>
      <c r="H16" s="1">
        <v>0.14064295741382679</v>
      </c>
      <c r="I16" s="1">
        <v>0.46411628057739629</v>
      </c>
      <c r="J16" s="1">
        <v>0.39238946757722043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100"/>
  <sheetViews>
    <sheetView tabSelected="1" workbookViewId="0">
      <selection activeCell="F41" sqref="F41"/>
    </sheetView>
  </sheetViews>
  <sheetFormatPr defaultRowHeight="15"/>
  <cols>
    <col min="1" max="1" width="57.28515625" style="8" customWidth="1"/>
    <col min="2" max="2" width="25.5703125" style="8" customWidth="1"/>
    <col min="3" max="3" width="52.5703125" style="8" customWidth="1"/>
    <col min="4" max="4" width="24.28515625" style="10" customWidth="1"/>
    <col min="5" max="5" width="20.28515625" style="8" customWidth="1"/>
    <col min="6" max="6" width="18.42578125" style="8" customWidth="1"/>
    <col min="7" max="10" width="9.140625" style="8"/>
    <col min="11" max="11" width="28.42578125" style="8" bestFit="1" customWidth="1"/>
    <col min="12" max="16384" width="9.140625" style="8"/>
  </cols>
  <sheetData>
    <row r="1" spans="1:14">
      <c r="A1" s="7" t="s">
        <v>76</v>
      </c>
      <c r="D1" s="9">
        <v>1000000</v>
      </c>
    </row>
    <row r="2" spans="1:14">
      <c r="A2" s="7" t="s">
        <v>77</v>
      </c>
    </row>
    <row r="3" spans="1:14">
      <c r="A3" s="7" t="s">
        <v>78</v>
      </c>
      <c r="B3" s="11" t="s">
        <v>13</v>
      </c>
      <c r="D3" s="12" t="s">
        <v>14</v>
      </c>
    </row>
    <row r="4" spans="1:14">
      <c r="A4" s="7"/>
      <c r="B4" s="11"/>
      <c r="D4" s="12"/>
    </row>
    <row r="5" spans="1:14" ht="38.25">
      <c r="A5" s="7"/>
      <c r="B5" s="13" t="s">
        <v>0</v>
      </c>
      <c r="D5" s="14" t="s">
        <v>0</v>
      </c>
      <c r="E5" s="15" t="s">
        <v>15</v>
      </c>
      <c r="F5" s="15" t="s">
        <v>16</v>
      </c>
      <c r="H5" s="8" t="s">
        <v>17</v>
      </c>
      <c r="K5" s="16">
        <f>COUNT(D6:D33)-2+6</f>
        <v>32</v>
      </c>
      <c r="L5" s="8" t="s">
        <v>18</v>
      </c>
      <c r="N5" s="8" t="s">
        <v>19</v>
      </c>
    </row>
    <row r="6" spans="1:14">
      <c r="A6" s="17" t="s">
        <v>20</v>
      </c>
      <c r="B6" s="18">
        <f>[3]Sheet1!$E$12</f>
        <v>13200000</v>
      </c>
      <c r="C6" s="17" t="s">
        <v>20</v>
      </c>
      <c r="D6" s="9">
        <f t="shared" ref="D6:D34" si="0">$B6/$D$1</f>
        <v>13.2</v>
      </c>
      <c r="E6" s="19">
        <f>[2]Analysis!K4</f>
        <v>372000</v>
      </c>
      <c r="F6" s="20">
        <f>[2]Analysis!L4</f>
        <v>154000</v>
      </c>
      <c r="K6" s="8" t="s">
        <v>21</v>
      </c>
      <c r="L6" s="8">
        <v>25</v>
      </c>
    </row>
    <row r="7" spans="1:14">
      <c r="A7" s="17" t="s">
        <v>22</v>
      </c>
      <c r="B7" s="18">
        <f>[3]Sheet1!$E$19</f>
        <v>23687972</v>
      </c>
      <c r="C7" s="17" t="s">
        <v>22</v>
      </c>
      <c r="D7" s="9">
        <f t="shared" si="0"/>
        <v>23.687971999999998</v>
      </c>
      <c r="E7" s="19">
        <f>[2]Analysis!K11</f>
        <v>566868</v>
      </c>
      <c r="F7" s="20">
        <f>[2]Analysis!L11</f>
        <v>314504</v>
      </c>
      <c r="K7" s="8" t="s">
        <v>23</v>
      </c>
      <c r="L7" s="8">
        <v>8</v>
      </c>
    </row>
    <row r="8" spans="1:14">
      <c r="A8" s="17" t="s">
        <v>24</v>
      </c>
      <c r="B8" s="18">
        <f>[3]Sheet1!$E$11</f>
        <v>23806581</v>
      </c>
      <c r="C8" s="17" t="s">
        <v>24</v>
      </c>
      <c r="D8" s="9">
        <f t="shared" si="0"/>
        <v>23.806581000000001</v>
      </c>
      <c r="E8" s="19">
        <f>[2]Analysis!K3</f>
        <v>1500000</v>
      </c>
      <c r="F8" s="20">
        <f>[2]Analysis!L3</f>
        <v>180000</v>
      </c>
      <c r="K8" s="8" t="s">
        <v>25</v>
      </c>
      <c r="L8" s="8">
        <v>1</v>
      </c>
    </row>
    <row r="9" spans="1:14">
      <c r="A9" s="17" t="s">
        <v>26</v>
      </c>
      <c r="B9" s="18">
        <f>[3]Sheet1!$E$10</f>
        <v>29877779</v>
      </c>
      <c r="C9" s="17" t="s">
        <v>27</v>
      </c>
      <c r="D9" s="9">
        <f t="shared" si="0"/>
        <v>29.877779</v>
      </c>
      <c r="E9" s="19">
        <f>[2]Analysis!K2</f>
        <v>166600</v>
      </c>
      <c r="F9" s="20">
        <f>[2]Analysis!L2</f>
        <v>166600</v>
      </c>
      <c r="L9" s="21">
        <f>SUM(L6:L8)</f>
        <v>34</v>
      </c>
    </row>
    <row r="10" spans="1:14">
      <c r="A10" s="17" t="s">
        <v>28</v>
      </c>
      <c r="B10" s="18">
        <f>[3]Sheet1!$E$21</f>
        <v>35738580</v>
      </c>
      <c r="C10" s="17" t="s">
        <v>29</v>
      </c>
      <c r="D10" s="9">
        <f t="shared" si="0"/>
        <v>35.738579999999999</v>
      </c>
      <c r="E10" s="19">
        <f>[2]Analysis!K13</f>
        <v>331302</v>
      </c>
      <c r="F10" s="20">
        <f>[2]Analysis!L13</f>
        <v>331302</v>
      </c>
    </row>
    <row r="11" spans="1:14">
      <c r="A11" s="17" t="s">
        <v>30</v>
      </c>
      <c r="B11" s="18">
        <f>[3]Sheet1!$E$30</f>
        <v>59427358</v>
      </c>
      <c r="C11" s="17" t="s">
        <v>30</v>
      </c>
      <c r="D11" s="9">
        <f t="shared" si="0"/>
        <v>59.427357999999998</v>
      </c>
      <c r="E11" s="19">
        <f>[2]Analysis!K22</f>
        <v>4300000</v>
      </c>
      <c r="F11" s="20">
        <f>[2]Analysis!L22</f>
        <v>1100000</v>
      </c>
      <c r="H11" s="8" t="s">
        <v>31</v>
      </c>
      <c r="K11" s="8">
        <v>28</v>
      </c>
      <c r="L11" s="8" t="s">
        <v>19</v>
      </c>
    </row>
    <row r="12" spans="1:14">
      <c r="A12" s="17" t="s">
        <v>32</v>
      </c>
      <c r="B12" s="18">
        <f>[3]Sheet1!$E$14</f>
        <v>98761764</v>
      </c>
      <c r="C12" s="17" t="s">
        <v>32</v>
      </c>
      <c r="D12" s="9">
        <f t="shared" si="0"/>
        <v>98.761763999999999</v>
      </c>
      <c r="E12" s="19">
        <f>[2]Analysis!K6</f>
        <v>900000</v>
      </c>
      <c r="F12" s="20">
        <f>[2]Analysis!L6</f>
        <v>900000</v>
      </c>
    </row>
    <row r="13" spans="1:14">
      <c r="A13" s="17" t="s">
        <v>33</v>
      </c>
      <c r="B13" s="18">
        <f>[3]Sheet1!$E$26</f>
        <v>100263495</v>
      </c>
      <c r="C13" s="17" t="s">
        <v>33</v>
      </c>
      <c r="D13" s="9">
        <f t="shared" si="0"/>
        <v>100.26349500000001</v>
      </c>
      <c r="E13" s="19">
        <f>[2]Analysis!K18</f>
        <v>4600000</v>
      </c>
      <c r="F13" s="20">
        <f>[2]Analysis!L18</f>
        <v>2800000</v>
      </c>
      <c r="H13" s="8" t="s">
        <v>34</v>
      </c>
      <c r="K13" s="20">
        <f>B34/K11</f>
        <v>628714220.10714281</v>
      </c>
    </row>
    <row r="14" spans="1:14">
      <c r="A14" s="17" t="s">
        <v>35</v>
      </c>
      <c r="B14" s="18">
        <f>[3]Sheet1!$E$23</f>
        <v>105171809</v>
      </c>
      <c r="C14" s="17" t="s">
        <v>35</v>
      </c>
      <c r="D14" s="9">
        <f t="shared" si="0"/>
        <v>105.171809</v>
      </c>
      <c r="E14" s="19">
        <f>[2]Analysis!K15</f>
        <v>820000</v>
      </c>
      <c r="F14" s="20">
        <f>[2]Analysis!L15</f>
        <v>397000</v>
      </c>
    </row>
    <row r="15" spans="1:14">
      <c r="A15" s="17" t="s">
        <v>36</v>
      </c>
      <c r="B15" s="18">
        <f>[3]Sheet1!$E$24</f>
        <v>189544894</v>
      </c>
      <c r="C15" s="17" t="s">
        <v>36</v>
      </c>
      <c r="D15" s="9">
        <f t="shared" si="0"/>
        <v>189.544894</v>
      </c>
      <c r="E15" s="19">
        <f>[2]Analysis!K16</f>
        <v>540700</v>
      </c>
      <c r="F15" s="20">
        <f>[2]Analysis!L16</f>
        <v>536400</v>
      </c>
    </row>
    <row r="16" spans="1:14">
      <c r="A16" s="17" t="s">
        <v>56</v>
      </c>
      <c r="B16" s="18">
        <f>[3]Sheet1!$F$28</f>
        <v>203163647</v>
      </c>
      <c r="C16" s="17" t="s">
        <v>57</v>
      </c>
      <c r="D16" s="9">
        <f t="shared" si="0"/>
        <v>203.163647</v>
      </c>
      <c r="E16" s="19">
        <f>[2]Analysis!K20</f>
        <v>6400000</v>
      </c>
      <c r="F16" s="20">
        <f>[2]Analysis!L20</f>
        <v>4100000</v>
      </c>
    </row>
    <row r="17" spans="1:6">
      <c r="A17" s="17" t="s">
        <v>37</v>
      </c>
      <c r="B17" s="18">
        <f>[3]Sheet1!$E$15</f>
        <v>264023457</v>
      </c>
      <c r="C17" s="17" t="s">
        <v>37</v>
      </c>
      <c r="D17" s="9">
        <f t="shared" si="0"/>
        <v>264.02345700000001</v>
      </c>
      <c r="E17" s="19">
        <f>[2]Analysis!K7</f>
        <v>2070000</v>
      </c>
      <c r="F17" s="20">
        <f>[2]Analysis!L7</f>
        <v>1600000</v>
      </c>
    </row>
    <row r="18" spans="1:6">
      <c r="A18" s="17" t="s">
        <v>38</v>
      </c>
      <c r="B18" s="18">
        <f>[3]Sheet1!$E$34</f>
        <v>316000000</v>
      </c>
      <c r="C18" s="17" t="s">
        <v>38</v>
      </c>
      <c r="D18" s="9">
        <f t="shared" si="0"/>
        <v>316</v>
      </c>
      <c r="E18" s="19">
        <f>[2]Analysis!K26</f>
        <v>5000000</v>
      </c>
      <c r="F18" s="20">
        <f>[2]Analysis!L26</f>
        <v>3200000</v>
      </c>
    </row>
    <row r="19" spans="1:6">
      <c r="A19" s="17" t="s">
        <v>39</v>
      </c>
      <c r="B19" s="18">
        <f>[3]Sheet1!$E$25</f>
        <v>375720263</v>
      </c>
      <c r="C19" s="17" t="s">
        <v>39</v>
      </c>
      <c r="D19" s="9">
        <f t="shared" si="0"/>
        <v>375.72026299999999</v>
      </c>
      <c r="E19" s="19">
        <f>[2]Analysis!K17</f>
        <v>3400000</v>
      </c>
      <c r="F19" s="20">
        <f>[2]Analysis!L17</f>
        <v>2500000</v>
      </c>
    </row>
    <row r="20" spans="1:6">
      <c r="A20" s="17" t="s">
        <v>40</v>
      </c>
      <c r="B20" s="18">
        <f>[3]Sheet1!$E$22</f>
        <v>377381530</v>
      </c>
      <c r="C20" s="17" t="s">
        <v>40</v>
      </c>
      <c r="D20" s="9">
        <f t="shared" si="0"/>
        <v>377.38153</v>
      </c>
      <c r="E20" s="19">
        <f>[2]Analysis!K14</f>
        <v>4750000</v>
      </c>
      <c r="F20" s="20">
        <f>[2]Analysis!L14</f>
        <v>1440000</v>
      </c>
    </row>
    <row r="21" spans="1:6">
      <c r="A21" s="17" t="s">
        <v>41</v>
      </c>
      <c r="B21" s="18">
        <f>[3]Sheet1!$E$13</f>
        <v>405400000</v>
      </c>
      <c r="C21" s="17" t="s">
        <v>41</v>
      </c>
      <c r="D21" s="9">
        <f t="shared" si="0"/>
        <v>405.4</v>
      </c>
      <c r="E21" s="19">
        <f>[2]Analysis!K5</f>
        <v>7400000</v>
      </c>
      <c r="F21" s="20">
        <f>[2]Analysis!L5</f>
        <v>3800000</v>
      </c>
    </row>
    <row r="22" spans="1:6">
      <c r="A22" s="17" t="s">
        <v>42</v>
      </c>
      <c r="B22" s="18">
        <f>[3]Sheet1!$E$17</f>
        <v>540882216</v>
      </c>
      <c r="C22" s="17" t="s">
        <v>42</v>
      </c>
      <c r="D22" s="9">
        <f t="shared" si="0"/>
        <v>540.88221599999997</v>
      </c>
      <c r="E22" s="19">
        <f>[2]Analysis!K9</f>
        <v>3000000</v>
      </c>
      <c r="F22" s="20">
        <f>[2]Analysis!L9</f>
        <v>2100000</v>
      </c>
    </row>
    <row r="23" spans="1:6">
      <c r="A23" s="17" t="s">
        <v>43</v>
      </c>
      <c r="B23" s="18">
        <f>[3]Sheet1!$E$16</f>
        <v>612958926</v>
      </c>
      <c r="C23" s="17" t="s">
        <v>44</v>
      </c>
      <c r="D23" s="9">
        <f t="shared" si="0"/>
        <v>612.95892600000002</v>
      </c>
      <c r="E23" s="19">
        <f>[2]Analysis!K8</f>
        <v>2700000</v>
      </c>
      <c r="F23" s="20">
        <f>[2]Analysis!L8</f>
        <v>2000000</v>
      </c>
    </row>
    <row r="24" spans="1:6">
      <c r="A24" s="17" t="s">
        <v>54</v>
      </c>
      <c r="B24" s="18">
        <f>[3]Sheet1!$E$36</f>
        <v>657794079</v>
      </c>
      <c r="C24" s="17" t="s">
        <v>54</v>
      </c>
      <c r="D24" s="9">
        <f t="shared" si="0"/>
        <v>657.79407900000001</v>
      </c>
      <c r="E24" s="19">
        <v>5400000</v>
      </c>
      <c r="F24" s="20">
        <v>5400000</v>
      </c>
    </row>
    <row r="25" spans="1:6" hidden="1">
      <c r="A25" s="17" t="s">
        <v>49</v>
      </c>
      <c r="B25" s="18">
        <v>10336405</v>
      </c>
      <c r="C25" s="17" t="s">
        <v>49</v>
      </c>
      <c r="D25" s="9">
        <f t="shared" si="0"/>
        <v>10.336404999999999</v>
      </c>
      <c r="E25" s="22"/>
      <c r="F25" s="22"/>
    </row>
    <row r="26" spans="1:6">
      <c r="A26" s="17" t="s">
        <v>47</v>
      </c>
      <c r="B26" s="18">
        <f>[3]Sheet1!$E$18</f>
        <v>692000000</v>
      </c>
      <c r="C26" s="17" t="s">
        <v>48</v>
      </c>
      <c r="D26" s="9">
        <f t="shared" si="0"/>
        <v>692</v>
      </c>
      <c r="E26" s="19">
        <f>[2]Analysis!K10</f>
        <v>7000000</v>
      </c>
      <c r="F26" s="20">
        <f>[2]Analysis!L10</f>
        <v>5200000</v>
      </c>
    </row>
    <row r="27" spans="1:6">
      <c r="A27" s="17" t="s">
        <v>50</v>
      </c>
      <c r="B27" s="18">
        <f>[3]Sheet1!$E$27</f>
        <v>705288765</v>
      </c>
      <c r="C27" s="17" t="s">
        <v>51</v>
      </c>
      <c r="D27" s="9">
        <f t="shared" si="0"/>
        <v>705.28876500000001</v>
      </c>
      <c r="E27" s="19">
        <f>[2]Analysis!K19</f>
        <v>1900000</v>
      </c>
      <c r="F27" s="20">
        <f>[2]Analysis!L19</f>
        <v>1600000</v>
      </c>
    </row>
    <row r="28" spans="1:6">
      <c r="A28" s="17" t="s">
        <v>52</v>
      </c>
      <c r="B28" s="18">
        <f>[3]Sheet1!$E$35</f>
        <v>747517644</v>
      </c>
      <c r="C28" s="17" t="s">
        <v>52</v>
      </c>
      <c r="D28" s="9">
        <f t="shared" si="0"/>
        <v>747.51764400000002</v>
      </c>
      <c r="E28" s="19">
        <f>[2]Analysis!K27</f>
        <v>15900000</v>
      </c>
      <c r="F28" s="20">
        <f>[2]Analysis!L27</f>
        <v>8200000</v>
      </c>
    </row>
    <row r="29" spans="1:6">
      <c r="A29" s="17" t="s">
        <v>53</v>
      </c>
      <c r="B29" s="18">
        <f>[3]Sheet1!$E$31</f>
        <v>862579628</v>
      </c>
      <c r="C29" s="17" t="s">
        <v>53</v>
      </c>
      <c r="D29" s="9">
        <f t="shared" si="0"/>
        <v>862.57962799999996</v>
      </c>
      <c r="E29" s="19">
        <f>[2]Analysis!K23</f>
        <v>3200000</v>
      </c>
      <c r="F29" s="20">
        <f>[2]Analysis!L23</f>
        <v>2760000</v>
      </c>
    </row>
    <row r="30" spans="1:6">
      <c r="A30" s="17" t="s">
        <v>55</v>
      </c>
      <c r="B30" s="18">
        <f>[3]Sheet1!$E$20</f>
        <v>1122873013</v>
      </c>
      <c r="C30" s="17" t="s">
        <v>55</v>
      </c>
      <c r="D30" s="9">
        <f t="shared" si="0"/>
        <v>1122.8730129999999</v>
      </c>
      <c r="E30" s="19">
        <v>5200000</v>
      </c>
      <c r="F30" s="20">
        <v>5000000</v>
      </c>
    </row>
    <row r="31" spans="1:6" ht="22.5">
      <c r="A31" s="17" t="s">
        <v>45</v>
      </c>
      <c r="B31" s="18">
        <f>[3]Sheet1!$E$28</f>
        <v>1807069154</v>
      </c>
      <c r="C31" s="17" t="s">
        <v>46</v>
      </c>
      <c r="D31" s="9">
        <f t="shared" si="0"/>
        <v>1807.069154</v>
      </c>
      <c r="E31" s="19">
        <f>[2]Analysis!K28</f>
        <v>821000</v>
      </c>
      <c r="F31" s="20">
        <f>[2]Analysis!L28</f>
        <v>821000</v>
      </c>
    </row>
    <row r="32" spans="1:6" ht="12" customHeight="1">
      <c r="A32" s="17" t="s">
        <v>58</v>
      </c>
      <c r="B32" s="18">
        <f>[3]Sheet1!$E$33</f>
        <v>2893444593</v>
      </c>
      <c r="C32" s="17" t="s">
        <v>59</v>
      </c>
      <c r="D32" s="9">
        <f t="shared" si="0"/>
        <v>2893.4445930000002</v>
      </c>
      <c r="E32" s="19">
        <f>[2]Analysis!K25</f>
        <v>12200000</v>
      </c>
      <c r="F32" s="20">
        <f>[2]Analysis!L25</f>
        <v>12200000</v>
      </c>
    </row>
    <row r="33" spans="1:6" ht="20.25" customHeight="1">
      <c r="A33" s="17" t="s">
        <v>60</v>
      </c>
      <c r="B33" s="18">
        <f>[3]Sheet1!$E$37</f>
        <v>4533248258</v>
      </c>
      <c r="C33" s="17" t="s">
        <v>61</v>
      </c>
      <c r="D33" s="9">
        <f t="shared" si="0"/>
        <v>4533.2482579999996</v>
      </c>
      <c r="E33" s="19">
        <f>[2]Analysis!K33</f>
        <v>5326641</v>
      </c>
      <c r="F33" s="20">
        <f>[2]Analysis!L33</f>
        <v>5326641</v>
      </c>
    </row>
    <row r="34" spans="1:6">
      <c r="A34" s="8" t="s">
        <v>62</v>
      </c>
      <c r="B34" s="23">
        <f>SUM(B6:B15,B17:B33)</f>
        <v>17603998163</v>
      </c>
      <c r="C34" s="21"/>
      <c r="D34" s="24">
        <f t="shared" si="0"/>
        <v>17603.998163</v>
      </c>
      <c r="E34" s="25">
        <f>SUM(E6:E33)</f>
        <v>105765111</v>
      </c>
      <c r="F34" s="25">
        <f>SUM(F6:F33)</f>
        <v>74127447</v>
      </c>
    </row>
    <row r="50" spans="2:2">
      <c r="B50" s="26"/>
    </row>
    <row r="100" spans="3:5">
      <c r="C100" s="27" t="s">
        <v>63</v>
      </c>
      <c r="D100" s="10">
        <f>('[4]2012c'!D34/1000000)+('[5]2012'!$C$5/1000000)</f>
        <v>9709.8908180000017</v>
      </c>
      <c r="E100" s="28">
        <f>(('[4]2012c'!E34/1000000)+('[5]2012'!$D$5/1000000))/'[4]UN appeals req&amp;fund 2013'!D100</f>
        <v>0.62109648924375771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</vt:lpstr>
      <vt:lpstr>Figure 2</vt:lpstr>
      <vt:lpstr>Figure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charlottel</dc:creator>
  <cp:lastModifiedBy>charlottel</cp:lastModifiedBy>
  <dcterms:created xsi:type="dcterms:W3CDTF">2015-04-14T09:12:00Z</dcterms:created>
  <dcterms:modified xsi:type="dcterms:W3CDTF">2015-04-15T09:28:19Z</dcterms:modified>
</cp:coreProperties>
</file>