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5" yWindow="15" windowWidth="12210" windowHeight="12300"/>
  </bookViews>
  <sheets>
    <sheet name="Priv HA overview" sheetId="33" r:id="rId1"/>
    <sheet name="Overview data" sheetId="1" r:id="rId2"/>
    <sheet name="HA income data" sheetId="2" r:id="rId3"/>
    <sheet name="Priv HA exp. data" sheetId="4" r:id="rId4"/>
    <sheet name="HA total exp. data" sheetId="3" r:id="rId5"/>
    <sheet name="NGO workings" sheetId="22" r:id="rId6"/>
    <sheet name="Global estimates" sheetId="23" r:id="rId7"/>
    <sheet name="Fig. 1" sheetId="24" r:id="rId8"/>
    <sheet name="Fig. 2" sheetId="37" r:id="rId9"/>
    <sheet name="Fig. 3" sheetId="25" r:id="rId10"/>
    <sheet name="Fig. 4" sheetId="27" r:id="rId11"/>
    <sheet name="Fig. 5" sheetId="29" r:id="rId12"/>
    <sheet name="Fig. 6" sheetId="30" r:id="rId13"/>
    <sheet name="Fig. 7" sheetId="35" r:id="rId14"/>
    <sheet name="Contributors" sheetId="32" r:id="rId15"/>
  </sheets>
  <definedNames>
    <definedName name="_xlnm._FilterDatabase" localSheetId="2" hidden="1">'HA income data'!$A$2:$L$138</definedName>
    <definedName name="_xlnm._FilterDatabase" localSheetId="4" hidden="1">'HA total exp. data'!$A$1:$D$1</definedName>
    <definedName name="_xlnm._FilterDatabase" localSheetId="1" hidden="1">'Overview data'!$A$1:$N$169</definedName>
    <definedName name="_xlnm._FilterDatabase" localSheetId="3" hidden="1">'Priv HA exp. data'!$A$1:$D$995</definedName>
    <definedName name="_xlnm._FilterDatabase" localSheetId="0" hidden="1">'Priv HA overview'!$A$1:$L$21</definedName>
  </definedNames>
  <calcPr calcId="125725"/>
</workbook>
</file>

<file path=xl/calcChain.xml><?xml version="1.0" encoding="utf-8"?>
<calcChain xmlns="http://schemas.openxmlformats.org/spreadsheetml/2006/main">
  <c r="G7" i="37"/>
  <c r="F7"/>
  <c r="E7"/>
  <c r="D7"/>
  <c r="C7"/>
  <c r="H5"/>
  <c r="C19" i="35" l="1"/>
  <c r="B19"/>
  <c r="D11"/>
  <c r="D19" s="1"/>
  <c r="C18"/>
  <c r="B18"/>
  <c r="D10"/>
  <c r="D18" s="1"/>
  <c r="C17"/>
  <c r="B17"/>
  <c r="D9"/>
  <c r="D17" s="1"/>
  <c r="C16"/>
  <c r="B16"/>
  <c r="D8"/>
  <c r="D16" s="1"/>
  <c r="C15"/>
  <c r="B15"/>
  <c r="D7"/>
  <c r="D15" s="1"/>
  <c r="C106" i="32" l="1"/>
  <c r="C72"/>
  <c r="C36"/>
  <c r="G19" i="33" l="1"/>
  <c r="G18"/>
  <c r="G17"/>
  <c r="G12"/>
  <c r="G13"/>
  <c r="G14"/>
  <c r="C168" i="32" l="1"/>
  <c r="C137"/>
  <c r="G7" i="24"/>
  <c r="F7"/>
  <c r="E7"/>
  <c r="D7"/>
  <c r="C7"/>
  <c r="H5"/>
  <c r="D9" i="22"/>
  <c r="C9"/>
  <c r="E8"/>
  <c r="E7"/>
  <c r="F7" s="1"/>
  <c r="E6"/>
  <c r="E5"/>
  <c r="F5" s="1"/>
  <c r="E4"/>
  <c r="F4" s="1"/>
  <c r="H7" l="1"/>
  <c r="H6"/>
  <c r="F6"/>
  <c r="E9"/>
  <c r="F9" s="1"/>
  <c r="H8"/>
  <c r="F8"/>
  <c r="G15" i="33" l="1"/>
  <c r="F4"/>
  <c r="F9" s="1"/>
  <c r="F3"/>
  <c r="F8" s="1"/>
  <c r="F2"/>
  <c r="F7" s="1"/>
  <c r="I133" i="2"/>
  <c r="I134"/>
  <c r="I135"/>
  <c r="I136"/>
  <c r="I137"/>
  <c r="I138"/>
  <c r="B3" i="3"/>
  <c r="B4"/>
  <c r="B5"/>
  <c r="B6"/>
  <c r="B7"/>
  <c r="B8"/>
  <c r="B9"/>
  <c r="B10"/>
  <c r="B11"/>
  <c r="B12"/>
  <c r="B2"/>
  <c r="F12" i="33"/>
  <c r="F13" l="1"/>
  <c r="F15"/>
  <c r="C13"/>
  <c r="D14"/>
  <c r="E15"/>
  <c r="F19"/>
  <c r="F20"/>
  <c r="E16"/>
  <c r="D7" i="27" s="1"/>
  <c r="F16" i="33"/>
  <c r="E7" i="27" s="1"/>
  <c r="C15" i="33"/>
  <c r="E13"/>
  <c r="C21"/>
  <c r="B8" i="27" s="1"/>
  <c r="D2" i="33"/>
  <c r="D7" s="1"/>
  <c r="C17"/>
  <c r="E19"/>
  <c r="G20"/>
  <c r="C16"/>
  <c r="B7" i="27" s="1"/>
  <c r="D16" i="33"/>
  <c r="C7" i="27" s="1"/>
  <c r="G21" i="33"/>
  <c r="F8" i="27" s="1"/>
  <c r="G5" i="33"/>
  <c r="G10" s="1"/>
  <c r="F13" i="25" s="1"/>
  <c r="I12" i="33"/>
  <c r="I13"/>
  <c r="K16"/>
  <c r="I14"/>
  <c r="I15"/>
  <c r="I20"/>
  <c r="I16"/>
  <c r="I5"/>
  <c r="I10" s="1"/>
  <c r="I17"/>
  <c r="H16"/>
  <c r="D10" i="29" s="1"/>
  <c r="L16" i="33"/>
  <c r="I21"/>
  <c r="I6"/>
  <c r="I11" s="1"/>
  <c r="D12"/>
  <c r="E20"/>
  <c r="I18"/>
  <c r="E14"/>
  <c r="F17"/>
  <c r="E10" i="25" s="1"/>
  <c r="F14" i="33"/>
  <c r="D3"/>
  <c r="D8" s="1"/>
  <c r="C18"/>
  <c r="D19"/>
  <c r="I19"/>
  <c r="E3"/>
  <c r="E8" s="1"/>
  <c r="F18"/>
  <c r="I3"/>
  <c r="I8" s="1"/>
  <c r="D13"/>
  <c r="C3"/>
  <c r="C8" s="1"/>
  <c r="K2"/>
  <c r="K7" s="1"/>
  <c r="L13"/>
  <c r="L12"/>
  <c r="H13"/>
  <c r="K12"/>
  <c r="H15"/>
  <c r="D8" i="23" s="1"/>
  <c r="H20" i="33"/>
  <c r="K18"/>
  <c r="D6"/>
  <c r="D11" s="1"/>
  <c r="C6" i="27" s="1"/>
  <c r="C14" i="33"/>
  <c r="D15"/>
  <c r="E12"/>
  <c r="D18"/>
  <c r="E21"/>
  <c r="D8" i="27" s="1"/>
  <c r="C5" i="33"/>
  <c r="C10" s="1"/>
  <c r="D5"/>
  <c r="D10" s="1"/>
  <c r="E6"/>
  <c r="E11" s="1"/>
  <c r="G2"/>
  <c r="G7" s="1"/>
  <c r="F10" i="25" s="1"/>
  <c r="E4" i="33"/>
  <c r="E9" s="1"/>
  <c r="L15"/>
  <c r="H12"/>
  <c r="H14"/>
  <c r="C6"/>
  <c r="C11" s="1"/>
  <c r="G3"/>
  <c r="G8" s="1"/>
  <c r="F11" i="25" s="1"/>
  <c r="C2" i="33"/>
  <c r="C7" s="1"/>
  <c r="C20"/>
  <c r="D17"/>
  <c r="E18"/>
  <c r="D21"/>
  <c r="E5"/>
  <c r="E10" s="1"/>
  <c r="F6"/>
  <c r="F11" s="1"/>
  <c r="I2"/>
  <c r="I7" s="1"/>
  <c r="I4"/>
  <c r="I9" s="1"/>
  <c r="K13"/>
  <c r="K14"/>
  <c r="L14"/>
  <c r="K15"/>
  <c r="L20"/>
  <c r="K20"/>
  <c r="C4"/>
  <c r="C9" s="1"/>
  <c r="D4"/>
  <c r="D9" s="1"/>
  <c r="C12"/>
  <c r="E2"/>
  <c r="E7" s="1"/>
  <c r="C19"/>
  <c r="D20"/>
  <c r="E17"/>
  <c r="J16"/>
  <c r="G16"/>
  <c r="F7" i="27" s="1"/>
  <c r="F21" i="33"/>
  <c r="E8" i="27" s="1"/>
  <c r="F5" i="33"/>
  <c r="F10" s="1"/>
  <c r="G6"/>
  <c r="G11" s="1"/>
  <c r="G4"/>
  <c r="G9" s="1"/>
  <c r="F12" i="25" s="1"/>
  <c r="H19" i="33"/>
  <c r="E12" i="25" l="1"/>
  <c r="E11"/>
  <c r="E13"/>
  <c r="C12"/>
  <c r="D12"/>
  <c r="C10"/>
  <c r="B11"/>
  <c r="D10"/>
  <c r="D9" i="23"/>
  <c r="H2" i="33"/>
  <c r="H7" s="1"/>
  <c r="K17"/>
  <c r="K4"/>
  <c r="K9" s="1"/>
  <c r="H17"/>
  <c r="F6" i="29" s="1"/>
  <c r="H18" i="33"/>
  <c r="E6" i="23" s="1"/>
  <c r="K19" i="33"/>
  <c r="J15"/>
  <c r="L18"/>
  <c r="K5"/>
  <c r="K10" s="1"/>
  <c r="J5"/>
  <c r="J10" s="1"/>
  <c r="D13" i="25"/>
  <c r="G7" i="27"/>
  <c r="H4" i="33"/>
  <c r="D9" i="29"/>
  <c r="F9"/>
  <c r="E8" i="23"/>
  <c r="F8" i="29"/>
  <c r="E7" i="23"/>
  <c r="D7" i="29"/>
  <c r="D6" i="23"/>
  <c r="D8" i="29"/>
  <c r="D7" i="23"/>
  <c r="D6" i="29"/>
  <c r="D5" i="23"/>
  <c r="E14" i="25"/>
  <c r="E6" i="27"/>
  <c r="F14" i="25"/>
  <c r="F15" s="1"/>
  <c r="F6" i="27"/>
  <c r="B14" i="25"/>
  <c r="B6" i="27"/>
  <c r="D14" i="25"/>
  <c r="D6" i="27"/>
  <c r="C8"/>
  <c r="C9" s="1"/>
  <c r="C14" i="25"/>
  <c r="B13"/>
  <c r="D11"/>
  <c r="B12"/>
  <c r="C13"/>
  <c r="B10"/>
  <c r="C11"/>
  <c r="J13" i="33"/>
  <c r="J19"/>
  <c r="J14"/>
  <c r="J12"/>
  <c r="J20"/>
  <c r="J18"/>
  <c r="J17"/>
  <c r="J4"/>
  <c r="J9" s="1"/>
  <c r="L17"/>
  <c r="G4" i="22" l="1"/>
  <c r="H4" s="1"/>
  <c r="E15" i="25"/>
  <c r="C15"/>
  <c r="L2" i="33"/>
  <c r="L7" s="1"/>
  <c r="F7" i="29"/>
  <c r="B15" i="25"/>
  <c r="D15"/>
  <c r="E5" i="23"/>
  <c r="L19" i="33"/>
  <c r="D9" i="27"/>
  <c r="F9"/>
  <c r="G8"/>
  <c r="B9"/>
  <c r="G6"/>
  <c r="E9"/>
  <c r="D11" i="29"/>
  <c r="D10" i="23"/>
  <c r="B6" i="29"/>
  <c r="C5" i="23"/>
  <c r="G12" i="25"/>
  <c r="B22" s="1"/>
  <c r="G10"/>
  <c r="G11"/>
  <c r="C21" s="1"/>
  <c r="G14"/>
  <c r="G13"/>
  <c r="B23" s="1"/>
  <c r="H9" i="33"/>
  <c r="J21"/>
  <c r="F5" i="23" l="1"/>
  <c r="K21" i="33"/>
  <c r="K3"/>
  <c r="K8" s="1"/>
  <c r="K6"/>
  <c r="K11" s="1"/>
  <c r="B20" i="25"/>
  <c r="G15"/>
  <c r="B9" i="37"/>
  <c r="B10" s="1"/>
  <c r="H6" i="29"/>
  <c r="C6" i="37" s="1"/>
  <c r="G9" i="27"/>
  <c r="B24" i="25"/>
  <c r="D24"/>
  <c r="C24"/>
  <c r="D21"/>
  <c r="E24"/>
  <c r="B8" i="29"/>
  <c r="C7" i="23"/>
  <c r="F7" s="1"/>
  <c r="F20" i="25"/>
  <c r="E20"/>
  <c r="D20"/>
  <c r="C20"/>
  <c r="E22"/>
  <c r="D22"/>
  <c r="F22"/>
  <c r="C22"/>
  <c r="F24"/>
  <c r="B21"/>
  <c r="E21"/>
  <c r="F21"/>
  <c r="F23"/>
  <c r="D23"/>
  <c r="E23"/>
  <c r="C23"/>
  <c r="G23" l="1"/>
  <c r="G22"/>
  <c r="G21"/>
  <c r="G24"/>
  <c r="G20"/>
  <c r="C8" i="37"/>
  <c r="C9"/>
  <c r="C10" s="1"/>
  <c r="H21" i="33"/>
  <c r="F10" i="29" s="1"/>
  <c r="F11" s="1"/>
  <c r="H6" i="33"/>
  <c r="H11" s="1"/>
  <c r="B10" i="29" s="1"/>
  <c r="E6"/>
  <c r="G6"/>
  <c r="D25" i="25"/>
  <c r="F25"/>
  <c r="C25"/>
  <c r="E25"/>
  <c r="B25"/>
  <c r="H8" i="29"/>
  <c r="E6" i="37" s="1"/>
  <c r="C6" i="29"/>
  <c r="G25" i="25" l="1"/>
  <c r="E9" i="37"/>
  <c r="E10" s="1"/>
  <c r="E9" i="23"/>
  <c r="F9" s="1"/>
  <c r="H10" i="29"/>
  <c r="E8"/>
  <c r="G8"/>
  <c r="C8"/>
  <c r="J2" i="33"/>
  <c r="J7" s="1"/>
  <c r="L21" l="1"/>
  <c r="L4"/>
  <c r="L9" s="1"/>
  <c r="H3"/>
  <c r="C10" i="29"/>
  <c r="G6" i="37"/>
  <c r="J3" i="33"/>
  <c r="J8" s="1"/>
  <c r="L3"/>
  <c r="L8" s="1"/>
  <c r="L5"/>
  <c r="L10" s="1"/>
  <c r="H5"/>
  <c r="H10" s="1"/>
  <c r="B9" i="29" s="1"/>
  <c r="L6" i="33"/>
  <c r="L11" s="1"/>
  <c r="J6"/>
  <c r="J11" s="1"/>
  <c r="E10" i="29"/>
  <c r="G10"/>
  <c r="E10" i="23" l="1"/>
  <c r="H8" i="33"/>
  <c r="G5" i="22"/>
  <c r="G9" i="37"/>
  <c r="G10" s="1"/>
  <c r="H9" i="29"/>
  <c r="F8" i="23"/>
  <c r="B7" i="29" l="1"/>
  <c r="C6" i="23"/>
  <c r="G9" i="22"/>
  <c r="H5"/>
  <c r="H9" s="1"/>
  <c r="C9" i="29"/>
  <c r="F6" i="37"/>
  <c r="G9" i="29"/>
  <c r="E9"/>
  <c r="F6" i="24"/>
  <c r="E5" i="25" s="1"/>
  <c r="D33" l="1"/>
  <c r="C33"/>
  <c r="B33"/>
  <c r="F33"/>
  <c r="E33"/>
  <c r="H7" i="29"/>
  <c r="D6" i="24" s="1"/>
  <c r="C5" i="25" s="1"/>
  <c r="B11" i="29"/>
  <c r="H11" s="1"/>
  <c r="G11" s="1"/>
  <c r="F6" i="23"/>
  <c r="C10"/>
  <c r="F8" i="37"/>
  <c r="F9"/>
  <c r="F10" s="1"/>
  <c r="G8"/>
  <c r="E6" i="24"/>
  <c r="D5" i="25" s="1"/>
  <c r="G6" i="24"/>
  <c r="F5" i="25" s="1"/>
  <c r="F9" i="24"/>
  <c r="C6"/>
  <c r="B5" i="25" s="1"/>
  <c r="C32" l="1"/>
  <c r="B32"/>
  <c r="F32"/>
  <c r="E32"/>
  <c r="D32"/>
  <c r="G33"/>
  <c r="E34"/>
  <c r="D34"/>
  <c r="C34"/>
  <c r="B34"/>
  <c r="F34"/>
  <c r="D31"/>
  <c r="C31"/>
  <c r="B31"/>
  <c r="F31"/>
  <c r="E31"/>
  <c r="F10" i="24"/>
  <c r="E6" i="25"/>
  <c r="G5"/>
  <c r="C30"/>
  <c r="B30"/>
  <c r="F30"/>
  <c r="E30"/>
  <c r="D30"/>
  <c r="C11" i="29"/>
  <c r="D6" i="37"/>
  <c r="C7" i="29"/>
  <c r="E7"/>
  <c r="G7"/>
  <c r="F10" i="23"/>
  <c r="G8" i="24"/>
  <c r="B9"/>
  <c r="B10" s="1"/>
  <c r="E9"/>
  <c r="F8"/>
  <c r="G9"/>
  <c r="D9"/>
  <c r="D8"/>
  <c r="C9"/>
  <c r="C8"/>
  <c r="H6"/>
  <c r="E8"/>
  <c r="G31" i="25" l="1"/>
  <c r="G34"/>
  <c r="G32"/>
  <c r="C10" i="24"/>
  <c r="B6" i="25"/>
  <c r="D10" i="24"/>
  <c r="C6" i="25"/>
  <c r="G30"/>
  <c r="E10" i="24"/>
  <c r="D6" i="25"/>
  <c r="F35"/>
  <c r="E35"/>
  <c r="D35"/>
  <c r="B35"/>
  <c r="C35"/>
  <c r="G35"/>
  <c r="G10" i="24"/>
  <c r="F6" i="25"/>
  <c r="E8" i="37"/>
  <c r="D9"/>
  <c r="H9" s="1"/>
  <c r="D8"/>
  <c r="H6"/>
  <c r="H9" i="24"/>
  <c r="H10" s="1"/>
  <c r="G6" i="25" l="1"/>
  <c r="H10" i="37"/>
  <c r="D10"/>
</calcChain>
</file>

<file path=xl/comments1.xml><?xml version="1.0" encoding="utf-8"?>
<comments xmlns="http://schemas.openxmlformats.org/spreadsheetml/2006/main">
  <authors>
    <author>alexandras</author>
  </authors>
  <commentList>
    <comment ref="A7" authorId="0">
      <text>
        <r>
          <rPr>
            <sz val="9"/>
            <color indexed="81"/>
            <rFont val="Tahoma"/>
            <family val="2"/>
          </rPr>
          <t>Estimated private/institutional income figures based on percentages of total income found in annual reports</t>
        </r>
      </text>
    </comment>
    <comment ref="A8" authorId="0">
      <text>
        <r>
          <rPr>
            <sz val="9"/>
            <color indexed="81"/>
            <rFont val="Tahoma"/>
            <family val="2"/>
          </rPr>
          <t>Estimated private/insitutional income figures based on percentages of total income found in annual reports</t>
        </r>
      </text>
    </comment>
    <comment ref="A33" authorId="0">
      <text>
        <r>
          <rPr>
            <sz val="9"/>
            <color indexed="81"/>
            <rFont val="Tahoma"/>
            <family val="2"/>
          </rPr>
          <t>This is the best data available: this is not audited financial data, but management accounting information.</t>
        </r>
      </text>
    </comment>
    <comment ref="A34" authorId="0">
      <text>
        <r>
          <rPr>
            <sz val="9"/>
            <color indexed="81"/>
            <rFont val="Tahoma"/>
            <family val="2"/>
          </rPr>
          <t>Estimated humanitarian/development income figures based on expenditure breakdown by programme type</t>
        </r>
      </text>
    </comment>
    <comment ref="A35" authorId="0">
      <text>
        <r>
          <rPr>
            <sz val="9"/>
            <color indexed="81"/>
            <rFont val="Tahoma"/>
            <family val="2"/>
          </rPr>
          <t>Estimated humanitarian/development income figures based on expenditure breakdown by programme type</t>
        </r>
      </text>
    </comment>
    <comment ref="A46" authorId="0">
      <text>
        <r>
          <rPr>
            <sz val="9"/>
            <color indexed="81"/>
            <rFont val="Tahoma"/>
            <family val="2"/>
          </rPr>
          <t>Estimated humanitarian/development income figures based on expenditure breakdown by programme type</t>
        </r>
      </text>
    </comment>
    <comment ref="A47" authorId="0">
      <text>
        <r>
          <rPr>
            <sz val="9"/>
            <color indexed="81"/>
            <rFont val="Tahoma"/>
            <family val="2"/>
          </rPr>
          <t>Estimated humantarian/development income figures based on expenditure breakdown by programme type</t>
        </r>
      </text>
    </comment>
    <comment ref="A68" authorId="0">
      <text>
        <r>
          <rPr>
            <sz val="9"/>
            <color indexed="81"/>
            <rFont val="Tahoma"/>
            <family val="2"/>
          </rPr>
          <t>Estimated humanitarian/development income figures based on expenditure breakdown by programme type</t>
        </r>
      </text>
    </comment>
    <comment ref="A69" authorId="0">
      <text>
        <r>
          <rPr>
            <sz val="9"/>
            <color indexed="81"/>
            <rFont val="Tahoma"/>
            <family val="2"/>
          </rPr>
          <t>Estimated humanitarian/development income figures based on expenditure breakdown by programme type</t>
        </r>
      </text>
    </comment>
    <comment ref="A72" authorId="0">
      <text>
        <r>
          <rPr>
            <sz val="9"/>
            <color indexed="81"/>
            <rFont val="Tahoma"/>
            <family val="2"/>
          </rPr>
          <t>Estimated humanitarian/development income figures based on expenditure breakdown by programme type</t>
        </r>
      </text>
    </comment>
    <comment ref="A91" authorId="0">
      <text>
        <r>
          <rPr>
            <sz val="9"/>
            <color indexed="81"/>
            <rFont val="Tahoma"/>
            <family val="2"/>
          </rPr>
          <t>Estimated humanitarian/development income figures based on expenditure breakdown by programme type</t>
        </r>
      </text>
    </comment>
    <comment ref="A92" authorId="0">
      <text>
        <r>
          <rPr>
            <sz val="9"/>
            <color indexed="81"/>
            <rFont val="Tahoma"/>
            <family val="2"/>
          </rPr>
          <t>Estimated humanitarian/development income figures based on expenditure breakdown by programme type</t>
        </r>
      </text>
    </comment>
    <comment ref="A93" authorId="0">
      <text>
        <r>
          <rPr>
            <sz val="9"/>
            <color indexed="81"/>
            <rFont val="Tahoma"/>
            <family val="2"/>
          </rPr>
          <t>Estimated humanitarian/development income figures based on expenditure breakdown by programme type</t>
        </r>
      </text>
    </comment>
    <comment ref="A94" authorId="0">
      <text>
        <r>
          <rPr>
            <sz val="9"/>
            <color indexed="81"/>
            <rFont val="Tahoma"/>
            <family val="2"/>
          </rPr>
          <t>Estimated humanitarian/development income figures based on expenditure breakdown by programme type</t>
        </r>
      </text>
    </comment>
    <comment ref="A95" authorId="0">
      <text>
        <r>
          <rPr>
            <sz val="9"/>
            <color indexed="81"/>
            <rFont val="Tahoma"/>
            <family val="2"/>
          </rPr>
          <t>Estimated humanitarian/development income figures based on expenditure breakdown by programme type</t>
        </r>
      </text>
    </comment>
    <comment ref="A101" authorId="0">
      <text>
        <r>
          <rPr>
            <sz val="9"/>
            <color indexed="81"/>
            <rFont val="Tahoma"/>
            <family val="2"/>
          </rPr>
          <t>Estimated private/institutional income figures based on percentages of total income found in annual reports</t>
        </r>
      </text>
    </comment>
    <comment ref="A102" authorId="0">
      <text>
        <r>
          <rPr>
            <sz val="9"/>
            <color indexed="81"/>
            <rFont val="Tahoma"/>
            <family val="2"/>
          </rPr>
          <t>Estimated private/institutional income figures based on percentages of total income found in annual reports</t>
        </r>
      </text>
    </comment>
    <comment ref="A103" authorId="0">
      <text>
        <r>
          <rPr>
            <sz val="9"/>
            <color indexed="81"/>
            <rFont val="Tahoma"/>
            <family val="2"/>
          </rPr>
          <t>Estimated private/institutional income figures based on percentages of total income found in annual reports</t>
        </r>
      </text>
    </comment>
    <comment ref="A104" authorId="0">
      <text>
        <r>
          <rPr>
            <sz val="9"/>
            <color indexed="81"/>
            <rFont val="Tahoma"/>
            <family val="2"/>
          </rPr>
          <t>Estimated private/institutional income figures based on percentages of total income found in annual reports</t>
        </r>
      </text>
    </comment>
    <comment ref="A105" authorId="0">
      <text>
        <r>
          <rPr>
            <sz val="9"/>
            <color indexed="81"/>
            <rFont val="Tahoma"/>
            <family val="2"/>
          </rPr>
          <t>Estimated humanitarian/development income figures based on expenditure breakdown by programme type</t>
        </r>
      </text>
    </comment>
    <comment ref="A123" authorId="0">
      <text>
        <r>
          <rPr>
            <sz val="9"/>
            <color indexed="81"/>
            <rFont val="Tahoma"/>
            <family val="2"/>
          </rPr>
          <t>Estimated humanitarian/development income figures based on expenditure breakdown by programme type</t>
        </r>
      </text>
    </comment>
    <comment ref="A124" authorId="0">
      <text>
        <r>
          <rPr>
            <sz val="9"/>
            <color indexed="81"/>
            <rFont val="Tahoma"/>
            <family val="2"/>
          </rPr>
          <t>Estimated humanitarian/development income figures based on expenditure breakdown by programme type</t>
        </r>
      </text>
    </comment>
    <comment ref="A125" authorId="0">
      <text>
        <r>
          <rPr>
            <sz val="9"/>
            <color indexed="81"/>
            <rFont val="Tahoma"/>
            <family val="2"/>
          </rPr>
          <t xml:space="preserve">Estimated humanitarian/development income figures based on expenditure breakdown by programme type
</t>
        </r>
      </text>
    </comment>
    <comment ref="A126" authorId="0">
      <text>
        <r>
          <rPr>
            <sz val="9"/>
            <color indexed="81"/>
            <rFont val="Tahoma"/>
            <family val="2"/>
          </rPr>
          <t>Estimated humanitarian/development income figures based on expenditure breakdown by programme type</t>
        </r>
      </text>
    </comment>
    <comment ref="A127" authorId="0">
      <text>
        <r>
          <rPr>
            <sz val="9"/>
            <color indexed="81"/>
            <rFont val="Tahoma"/>
            <family val="2"/>
          </rPr>
          <t>Estimated humanitarian/development income figures based on expenditure breakdown by programme type</t>
        </r>
      </text>
    </comment>
    <comment ref="A137" authorId="0">
      <text>
        <r>
          <rPr>
            <sz val="9"/>
            <color indexed="81"/>
            <rFont val="Tahoma"/>
            <family val="2"/>
          </rPr>
          <t xml:space="preserve">Estimated private/institutional income figures based on percentages of total income found in annual reports
</t>
        </r>
      </text>
    </comment>
    <comment ref="A138" authorId="0">
      <text>
        <r>
          <rPr>
            <sz val="9"/>
            <color indexed="81"/>
            <rFont val="Tahoma"/>
            <family val="2"/>
          </rPr>
          <t>Estimated humanitarian/development income figures based on expenditure breakdown by programme type</t>
        </r>
      </text>
    </comment>
    <comment ref="A139" authorId="0">
      <text>
        <r>
          <rPr>
            <sz val="9"/>
            <color indexed="81"/>
            <rFont val="Tahoma"/>
            <family val="2"/>
          </rPr>
          <t>Estimated humanitarian/development income figures based on expenditure breakdown by programme type</t>
        </r>
      </text>
    </comment>
    <comment ref="A140" authorId="0">
      <text>
        <r>
          <rPr>
            <sz val="9"/>
            <color indexed="81"/>
            <rFont val="Tahoma"/>
            <family val="2"/>
          </rPr>
          <t>Estimated humanitarian/development income figures based on expenditure breakdown by programme type</t>
        </r>
      </text>
    </comment>
    <comment ref="A141" authorId="0">
      <text>
        <r>
          <rPr>
            <sz val="9"/>
            <color indexed="81"/>
            <rFont val="Tahoma"/>
            <family val="2"/>
          </rPr>
          <t>Estimated humanitarian/development income figures based on expenditure breakdown by programme type</t>
        </r>
      </text>
    </comment>
    <comment ref="A142" authorId="0">
      <text>
        <r>
          <rPr>
            <sz val="9"/>
            <color indexed="81"/>
            <rFont val="Tahoma"/>
            <family val="2"/>
          </rPr>
          <t>Estimated private/institutional income figures based on percentages of total income found in annual reports and estimated humanitarian/development income figures based on expenditure breakdown by programme type</t>
        </r>
      </text>
    </comment>
    <comment ref="A143" authorId="0">
      <text>
        <r>
          <rPr>
            <sz val="9"/>
            <color indexed="81"/>
            <rFont val="Tahoma"/>
            <family val="2"/>
          </rPr>
          <t>Estimated private/institutional income figures based on percentages of total income found in annual reports and estimated humanitarian/development income figures based on expenditure breakdown by programme type</t>
        </r>
      </text>
    </comment>
    <comment ref="A144" authorId="0">
      <text>
        <r>
          <rPr>
            <sz val="9"/>
            <color indexed="81"/>
            <rFont val="Tahoma"/>
            <family val="2"/>
          </rPr>
          <t>Estimated private/institutional income figures based on percentages of total income found in annual reports and estimated humanitarian/development income figures based on expenditure breakdown by programme type</t>
        </r>
      </text>
    </comment>
    <comment ref="A156" authorId="0">
      <text>
        <r>
          <rPr>
            <sz val="9"/>
            <color indexed="81"/>
            <rFont val="Tahoma"/>
            <family val="2"/>
          </rPr>
          <t>International HQs: national affliated organisation's (also featuring in this dataset) has been removed from these figures to avoid double-counting</t>
        </r>
      </text>
    </comment>
    <comment ref="A157" authorId="0">
      <text>
        <r>
          <rPr>
            <sz val="9"/>
            <color indexed="81"/>
            <rFont val="Tahoma"/>
            <family val="2"/>
          </rPr>
          <t>International HQs: national affliated organisation's (also featuring in this dataset) income has been removed from these figures to avoid double counting</t>
        </r>
      </text>
    </comment>
  </commentList>
</comments>
</file>

<file path=xl/comments2.xml><?xml version="1.0" encoding="utf-8"?>
<comments xmlns="http://schemas.openxmlformats.org/spreadsheetml/2006/main">
  <authors>
    <author>alexandras</author>
  </authors>
  <commentList>
    <comment ref="L32" authorId="0">
      <text>
        <r>
          <rPr>
            <b/>
            <sz val="9"/>
            <color indexed="81"/>
            <rFont val="Tahoma"/>
            <family val="2"/>
          </rPr>
          <t>alexandras:</t>
        </r>
        <r>
          <rPr>
            <sz val="9"/>
            <color indexed="81"/>
            <rFont val="Tahoma"/>
            <family val="2"/>
          </rPr>
          <t xml:space="preserve">
estimated from 2010 annual review</t>
        </r>
      </text>
    </comment>
    <comment ref="L33" authorId="0">
      <text>
        <r>
          <rPr>
            <b/>
            <sz val="9"/>
            <color indexed="81"/>
            <rFont val="Tahoma"/>
            <family val="2"/>
          </rPr>
          <t>alexandras:</t>
        </r>
        <r>
          <rPr>
            <sz val="9"/>
            <color indexed="81"/>
            <rFont val="Tahoma"/>
            <family val="2"/>
          </rPr>
          <t xml:space="preserve">
estimated from 2010 annual review</t>
        </r>
      </text>
    </comment>
  </commentList>
</comments>
</file>

<file path=xl/sharedStrings.xml><?xml version="1.0" encoding="utf-8"?>
<sst xmlns="http://schemas.openxmlformats.org/spreadsheetml/2006/main" count="5238" uniqueCount="521">
  <si>
    <t>Organisation</t>
  </si>
  <si>
    <t>Year</t>
  </si>
  <si>
    <t>Total HA income</t>
  </si>
  <si>
    <t>Total Development income</t>
  </si>
  <si>
    <t>Total other income</t>
  </si>
  <si>
    <t>Total income from private sources</t>
  </si>
  <si>
    <t>Total income from private sources (HA)</t>
  </si>
  <si>
    <t>Total income from private sources (DEV)</t>
  </si>
  <si>
    <t>Total income from institutional sources</t>
  </si>
  <si>
    <t>Total income from institutional sources (HA)</t>
  </si>
  <si>
    <t>Total income from institutional sources (DEV)</t>
  </si>
  <si>
    <t>Total private income (HA) from individuals</t>
  </si>
  <si>
    <t>Total private income (HA) from private foundations</t>
  </si>
  <si>
    <t>Total private income (HA) from companies and corporations</t>
  </si>
  <si>
    <t>Total private income (HA) from national societies</t>
  </si>
  <si>
    <t>Total private income (HA) from other</t>
  </si>
  <si>
    <t>Total income from Government donors (HA)</t>
  </si>
  <si>
    <t>Total income from Multi-lateral institutions (HA)</t>
  </si>
  <si>
    <t>Total income from institutional donors (HA)</t>
  </si>
  <si>
    <t>Total income from private donors (HA)</t>
  </si>
  <si>
    <t xml:space="preserve">Organisation </t>
  </si>
  <si>
    <t>Country</t>
  </si>
  <si>
    <t xml:space="preserve">Country </t>
  </si>
  <si>
    <t>Total income</t>
  </si>
  <si>
    <t>Total other  income</t>
  </si>
  <si>
    <t xml:space="preserve">Private HA expenditure (US$) </t>
  </si>
  <si>
    <t xml:space="preserve"> HA expenditure (US$)</t>
  </si>
  <si>
    <t>Caritas</t>
  </si>
  <si>
    <t>Christian Aid</t>
  </si>
  <si>
    <t>Concern Worldwide</t>
  </si>
  <si>
    <t>GOAL</t>
  </si>
  <si>
    <t>ICRC</t>
  </si>
  <si>
    <t>IFRC</t>
  </si>
  <si>
    <t>Intersos</t>
  </si>
  <si>
    <t>Kenya</t>
  </si>
  <si>
    <t>Iraq</t>
  </si>
  <si>
    <t>Central African Republic</t>
  </si>
  <si>
    <t>Chad</t>
  </si>
  <si>
    <t>Ethiopia</t>
  </si>
  <si>
    <t>Mozambique</t>
  </si>
  <si>
    <t>Jordan</t>
  </si>
  <si>
    <t>Syria</t>
  </si>
  <si>
    <t>Haiti</t>
  </si>
  <si>
    <t>Pakistan</t>
  </si>
  <si>
    <t>United Kingdom</t>
  </si>
  <si>
    <t>Indonesia</t>
  </si>
  <si>
    <t>Liberia</t>
  </si>
  <si>
    <t>Islamic Relief</t>
  </si>
  <si>
    <t>Medair</t>
  </si>
  <si>
    <t>Mercy Corps</t>
  </si>
  <si>
    <t>Oxfam</t>
  </si>
  <si>
    <t>UNDP</t>
  </si>
  <si>
    <t>UNHCR</t>
  </si>
  <si>
    <t>Ref. Countries per Subregion: see spreadsheet "UNHCR Subregions")</t>
  </si>
  <si>
    <t>UNICEF</t>
  </si>
  <si>
    <t>Somalia</t>
  </si>
  <si>
    <t>Northern Sudan</t>
  </si>
  <si>
    <t xml:space="preserve">Ethiopia </t>
  </si>
  <si>
    <t xml:space="preserve">Niger </t>
  </si>
  <si>
    <t xml:space="preserve">China </t>
  </si>
  <si>
    <t>Sri Lanka</t>
  </si>
  <si>
    <t>Cote D'Ivoire</t>
  </si>
  <si>
    <t>UNRWA</t>
  </si>
  <si>
    <t>WFP</t>
  </si>
  <si>
    <t>WHO</t>
  </si>
  <si>
    <t>US</t>
  </si>
  <si>
    <t>World Relief</t>
  </si>
  <si>
    <t>ZOA</t>
  </si>
  <si>
    <t>Private sources</t>
  </si>
  <si>
    <t>Institutional sources</t>
  </si>
  <si>
    <t>World Vision</t>
  </si>
  <si>
    <t>IOM</t>
  </si>
  <si>
    <t>HALO Trust</t>
  </si>
  <si>
    <t>Catholic Relief Services</t>
  </si>
  <si>
    <t>Medecins du monde</t>
  </si>
  <si>
    <t xml:space="preserve">WFP </t>
  </si>
  <si>
    <t>Care International UK</t>
  </si>
  <si>
    <t>Org type</t>
  </si>
  <si>
    <t>NGO</t>
  </si>
  <si>
    <t>RCRC</t>
  </si>
  <si>
    <t>UN</t>
  </si>
  <si>
    <t>Action Aid</t>
  </si>
  <si>
    <t>Congo, Dem. Rep.</t>
  </si>
  <si>
    <t>Bangladesh</t>
  </si>
  <si>
    <t>Malawi</t>
  </si>
  <si>
    <t>Mongolia</t>
  </si>
  <si>
    <t>Nicaragua</t>
  </si>
  <si>
    <t>Sudan</t>
  </si>
  <si>
    <t>Zimbabwe</t>
  </si>
  <si>
    <t>All Other Recipients</t>
  </si>
  <si>
    <t>India</t>
  </si>
  <si>
    <t>Afghanistan</t>
  </si>
  <si>
    <t>Zambia</t>
  </si>
  <si>
    <t>Tanzania</t>
  </si>
  <si>
    <t>Uganda</t>
  </si>
  <si>
    <t>Brazil</t>
  </si>
  <si>
    <t>Burkina Faso</t>
  </si>
  <si>
    <t>Burundi</t>
  </si>
  <si>
    <t>Cambodia</t>
  </si>
  <si>
    <t>Korea</t>
  </si>
  <si>
    <t>El Salvador</t>
  </si>
  <si>
    <t>Laos</t>
  </si>
  <si>
    <t>Lesotho</t>
  </si>
  <si>
    <t>Mali</t>
  </si>
  <si>
    <t>Myanmar</t>
  </si>
  <si>
    <t>Nepal</t>
  </si>
  <si>
    <t>Niger</t>
  </si>
  <si>
    <t>Rwanda</t>
  </si>
  <si>
    <t>Sierra Leone</t>
  </si>
  <si>
    <t>South Sudan</t>
  </si>
  <si>
    <t>Philippines</t>
  </si>
  <si>
    <t>Bolivia</t>
  </si>
  <si>
    <t>Lebanon</t>
  </si>
  <si>
    <t>Colombia</t>
  </si>
  <si>
    <t>Egypt</t>
  </si>
  <si>
    <t>Dominican Republic</t>
  </si>
  <si>
    <t>ACT rapid response fund</t>
  </si>
  <si>
    <t>Nigeria</t>
  </si>
  <si>
    <t>Peru</t>
  </si>
  <si>
    <t>Kosovo</t>
  </si>
  <si>
    <t>Angola</t>
  </si>
  <si>
    <t>Central Africa Republic</t>
  </si>
  <si>
    <t>Ukraine</t>
  </si>
  <si>
    <t>Serbia</t>
  </si>
  <si>
    <t>Georgia</t>
  </si>
  <si>
    <t>Iran</t>
  </si>
  <si>
    <t>Libya</t>
  </si>
  <si>
    <t>Turkey</t>
  </si>
  <si>
    <t>Vietnam</t>
  </si>
  <si>
    <t>Guinea</t>
  </si>
  <si>
    <t>Honduras</t>
  </si>
  <si>
    <t>All other recipients</t>
  </si>
  <si>
    <t>Moscow (regional)</t>
  </si>
  <si>
    <t>Bangkok (regional)</t>
  </si>
  <si>
    <t>Dakar (regional)</t>
  </si>
  <si>
    <t>Niamey (regional)</t>
  </si>
  <si>
    <t>Headquarter appeal</t>
  </si>
  <si>
    <t>Madagascar</t>
  </si>
  <si>
    <t>Eritrea</t>
  </si>
  <si>
    <t>China</t>
  </si>
  <si>
    <t>Guatemala</t>
  </si>
  <si>
    <t>Japan</t>
  </si>
  <si>
    <t>Yemen</t>
  </si>
  <si>
    <t>Swaziland</t>
  </si>
  <si>
    <t>South Africa</t>
  </si>
  <si>
    <t>Chechnya / Ingushetia / Dagestan</t>
  </si>
  <si>
    <t>Uzbekistan</t>
  </si>
  <si>
    <t>Papua New Guinea</t>
  </si>
  <si>
    <t>Mauritania</t>
  </si>
  <si>
    <t>Cameroon</t>
  </si>
  <si>
    <t>Armenia</t>
  </si>
  <si>
    <t>Paraguay</t>
  </si>
  <si>
    <t>Tajikistan</t>
  </si>
  <si>
    <t>France</t>
  </si>
  <si>
    <t>Transversal activities</t>
  </si>
  <si>
    <t>Mexico</t>
  </si>
  <si>
    <t>Morocco</t>
  </si>
  <si>
    <t>Greece</t>
  </si>
  <si>
    <t>Djibouti</t>
  </si>
  <si>
    <t>Guinea-Bissau</t>
  </si>
  <si>
    <t>Senegal</t>
  </si>
  <si>
    <t>Italy</t>
  </si>
  <si>
    <t>Panama</t>
  </si>
  <si>
    <t>Somalia/Kenya</t>
  </si>
  <si>
    <t>Norway</t>
  </si>
  <si>
    <t>Congo D.R</t>
  </si>
  <si>
    <t>Palestina</t>
  </si>
  <si>
    <t>Turkey/Syria</t>
  </si>
  <si>
    <t>Cote d'Ivoire</t>
  </si>
  <si>
    <t>Dem. Rep. Congo</t>
  </si>
  <si>
    <t>Ecuador</t>
  </si>
  <si>
    <t>Ghana</t>
  </si>
  <si>
    <t>Timor-Leste</t>
  </si>
  <si>
    <t>Côte d'Ivoire</t>
  </si>
  <si>
    <t>none</t>
  </si>
  <si>
    <t>Chile</t>
  </si>
  <si>
    <t>Region</t>
  </si>
  <si>
    <t>Romania</t>
  </si>
  <si>
    <t>Relief Operations</t>
  </si>
  <si>
    <t>Costa Rica</t>
  </si>
  <si>
    <t>East Africa Regional Office</t>
  </si>
  <si>
    <t>Thailand</t>
  </si>
  <si>
    <t>Lebanon &amp; Syria</t>
  </si>
  <si>
    <t>Offsite - Johannesburg</t>
  </si>
  <si>
    <t>South Asia &amp; Pacific Regional Office</t>
  </si>
  <si>
    <t>Southern Africa Regional Office</t>
  </si>
  <si>
    <t>East Timor</t>
  </si>
  <si>
    <t>Latin America/Caribbean Regional Office</t>
  </si>
  <si>
    <t>International - Other</t>
  </si>
  <si>
    <t>Middle East/Eastern Europe Regional Office</t>
  </si>
  <si>
    <t>Albania</t>
  </si>
  <si>
    <t>Office Unknown</t>
  </si>
  <si>
    <t>West Africa Regional Office</t>
  </si>
  <si>
    <t>Azerbaijan</t>
  </si>
  <si>
    <t>Mixed Funding</t>
  </si>
  <si>
    <t>United States</t>
  </si>
  <si>
    <t>West Bank &amp; Gaza Strip</t>
  </si>
  <si>
    <t>Kyrgyz Republic</t>
  </si>
  <si>
    <t xml:space="preserve">All Other Recipients </t>
  </si>
  <si>
    <t>Bosnia-Herzegovina</t>
  </si>
  <si>
    <t>All other recipients (20)</t>
  </si>
  <si>
    <t xml:space="preserve">All other recipients </t>
  </si>
  <si>
    <t xml:space="preserve">Philippines </t>
  </si>
  <si>
    <t xml:space="preserve">Colombia </t>
  </si>
  <si>
    <t xml:space="preserve">Moscow (regional) </t>
  </si>
  <si>
    <t xml:space="preserve">Afghanistan </t>
  </si>
  <si>
    <t xml:space="preserve">Congo, Dem. Rep. </t>
  </si>
  <si>
    <t>Mexico City (regional)</t>
  </si>
  <si>
    <t xml:space="preserve">Bangkok (regional) </t>
  </si>
  <si>
    <t xml:space="preserve">South Sudan </t>
  </si>
  <si>
    <t xml:space="preserve">Lebanon </t>
  </si>
  <si>
    <t xml:space="preserve">Syria </t>
  </si>
  <si>
    <t xml:space="preserve">Western Balkans (regional) </t>
  </si>
  <si>
    <t xml:space="preserve">Somalia </t>
  </si>
  <si>
    <t xml:space="preserve">Georgia </t>
  </si>
  <si>
    <t xml:space="preserve">Azerbaijan </t>
  </si>
  <si>
    <t xml:space="preserve">Tunis (regional) </t>
  </si>
  <si>
    <t xml:space="preserve">Dakar (regional) </t>
  </si>
  <si>
    <t xml:space="preserve">Armenia </t>
  </si>
  <si>
    <t xml:space="preserve">Pretoria (regional) </t>
  </si>
  <si>
    <t xml:space="preserve">Washington (regional) </t>
  </si>
  <si>
    <t xml:space="preserve">New Delhi (regional) </t>
  </si>
  <si>
    <t xml:space="preserve">Haiti </t>
  </si>
  <si>
    <t xml:space="preserve">Sudan </t>
  </si>
  <si>
    <t xml:space="preserve">Pakistan </t>
  </si>
  <si>
    <t xml:space="preserve">Yaoundé (regional) </t>
  </si>
  <si>
    <t xml:space="preserve">Egypt </t>
  </si>
  <si>
    <t xml:space="preserve">Antananarivo (regional) </t>
  </si>
  <si>
    <t xml:space="preserve">Abidjan (regional) </t>
  </si>
  <si>
    <t xml:space="preserve">Mauritania </t>
  </si>
  <si>
    <t xml:space="preserve">Central African Republic </t>
  </si>
  <si>
    <t xml:space="preserve">Yemen </t>
  </si>
  <si>
    <t xml:space="preserve">Beijing (regional) </t>
  </si>
  <si>
    <t xml:space="preserve">Jakarta (regional) </t>
  </si>
  <si>
    <t xml:space="preserve">Jordan </t>
  </si>
  <si>
    <t xml:space="preserve">Libya </t>
  </si>
  <si>
    <t xml:space="preserve">Chad </t>
  </si>
  <si>
    <t xml:space="preserve">Kuwait (regional) </t>
  </si>
  <si>
    <t xml:space="preserve">Nairobi (regional) </t>
  </si>
  <si>
    <t xml:space="preserve">Myanmar </t>
  </si>
  <si>
    <t xml:space="preserve">Sri Lanka </t>
  </si>
  <si>
    <t xml:space="preserve">Bangladesh </t>
  </si>
  <si>
    <t xml:space="preserve">Kuala Lumpur (regional) </t>
  </si>
  <si>
    <t xml:space="preserve">Burundi </t>
  </si>
  <si>
    <t xml:space="preserve">Tashkent (regional) </t>
  </si>
  <si>
    <t xml:space="preserve">Brasilia (regional) </t>
  </si>
  <si>
    <t xml:space="preserve">Rwanda </t>
  </si>
  <si>
    <t xml:space="preserve">Iran </t>
  </si>
  <si>
    <t xml:space="preserve">Europe (regional) </t>
  </si>
  <si>
    <t xml:space="preserve">Suva (regional) </t>
  </si>
  <si>
    <t xml:space="preserve">Kyrgyz Republic </t>
  </si>
  <si>
    <t>Brussels</t>
  </si>
  <si>
    <t xml:space="preserve">Central African Republicacas (regional) </t>
  </si>
  <si>
    <t>Paris</t>
  </si>
  <si>
    <t xml:space="preserve">Liberia </t>
  </si>
  <si>
    <t xml:space="preserve">Eritrea </t>
  </si>
  <si>
    <t xml:space="preserve">Guinea </t>
  </si>
  <si>
    <t xml:space="preserve">Nepal </t>
  </si>
  <si>
    <t>Harare (regional)</t>
  </si>
  <si>
    <t xml:space="preserve">London </t>
  </si>
  <si>
    <t xml:space="preserve">New York </t>
  </si>
  <si>
    <t xml:space="preserve">Lima (regional) </t>
  </si>
  <si>
    <t>Algeria</t>
  </si>
  <si>
    <t>Korea, Dem. Rep.</t>
  </si>
  <si>
    <t>All other recipients(including HQ cost)</t>
  </si>
  <si>
    <t>Congo, Rep.</t>
  </si>
  <si>
    <t>Russia</t>
  </si>
  <si>
    <t>Timor Leste</t>
  </si>
  <si>
    <t xml:space="preserve">Kenya </t>
  </si>
  <si>
    <t xml:space="preserve">South Sudan  </t>
  </si>
  <si>
    <t>Samoa</t>
  </si>
  <si>
    <t xml:space="preserve">India </t>
  </si>
  <si>
    <t>Tunis (regional)</t>
  </si>
  <si>
    <t>Viet Nam</t>
  </si>
  <si>
    <t>Cuba</t>
  </si>
  <si>
    <t>Tunisia</t>
  </si>
  <si>
    <t>Bhutan</t>
  </si>
  <si>
    <t>Argentina</t>
  </si>
  <si>
    <t xml:space="preserve">Uganda </t>
  </si>
  <si>
    <t>Sudan/South Sudan</t>
  </si>
  <si>
    <t>Central Africa and the Great Lakes</t>
  </si>
  <si>
    <t>East and Horn of Africa</t>
  </si>
  <si>
    <t>West Africa</t>
  </si>
  <si>
    <t>Southern Africa</t>
  </si>
  <si>
    <t>North Africa</t>
  </si>
  <si>
    <t>Middle East</t>
  </si>
  <si>
    <t>South-West Asia</t>
  </si>
  <si>
    <t>Central Asia</t>
  </si>
  <si>
    <t>South Asia</t>
  </si>
  <si>
    <t>South-East Asia</t>
  </si>
  <si>
    <t>East Asia and the Pacific</t>
  </si>
  <si>
    <t>Eastern Europe</t>
  </si>
  <si>
    <t>South-Eastern Europe</t>
  </si>
  <si>
    <t>Northen, Western, Central and Southern Europe</t>
  </si>
  <si>
    <t>North America and the Caribbean</t>
  </si>
  <si>
    <t>Latin America</t>
  </si>
  <si>
    <t>Global Programmes</t>
  </si>
  <si>
    <t>Headquarters</t>
  </si>
  <si>
    <t xml:space="preserve">Africa </t>
  </si>
  <si>
    <t>South of Sahara</t>
  </si>
  <si>
    <t>America</t>
  </si>
  <si>
    <t>Asia</t>
  </si>
  <si>
    <t xml:space="preserve">Middle East </t>
  </si>
  <si>
    <t>Asia, regional</t>
  </si>
  <si>
    <t>Europe</t>
  </si>
  <si>
    <t xml:space="preserve">Unspecified </t>
  </si>
  <si>
    <t xml:space="preserve">Mali </t>
  </si>
  <si>
    <t xml:space="preserve">Cote D'Ivoire </t>
  </si>
  <si>
    <t xml:space="preserve">Iraq </t>
  </si>
  <si>
    <t xml:space="preserve">Nigeria </t>
  </si>
  <si>
    <t xml:space="preserve">Burkina Faso </t>
  </si>
  <si>
    <t xml:space="preserve">Office of Emergency Prog. </t>
  </si>
  <si>
    <t xml:space="preserve">Turkey </t>
  </si>
  <si>
    <t xml:space="preserve">Zimbabwe </t>
  </si>
  <si>
    <t xml:space="preserve">Angola </t>
  </si>
  <si>
    <t xml:space="preserve">Senegal </t>
  </si>
  <si>
    <t xml:space="preserve">Djibouti </t>
  </si>
  <si>
    <t xml:space="preserve">Sierra Leone </t>
  </si>
  <si>
    <t xml:space="preserve">Indonesia </t>
  </si>
  <si>
    <t xml:space="preserve">Lesotho </t>
  </si>
  <si>
    <t xml:space="preserve">Programme Division </t>
  </si>
  <si>
    <t xml:space="preserve">Congo </t>
  </si>
  <si>
    <t xml:space="preserve">Cuba </t>
  </si>
  <si>
    <t xml:space="preserve">Malawi </t>
  </si>
  <si>
    <t xml:space="preserve">Evaluation Office </t>
  </si>
  <si>
    <t xml:space="preserve">Division of Human Resources </t>
  </si>
  <si>
    <t xml:space="preserve">Comoros </t>
  </si>
  <si>
    <t xml:space="preserve">Madagascar </t>
  </si>
  <si>
    <t xml:space="preserve">Peru </t>
  </si>
  <si>
    <t xml:space="preserve">CEE/CIS and Baltic States </t>
  </si>
  <si>
    <t xml:space="preserve">Gambia </t>
  </si>
  <si>
    <t xml:space="preserve">Tajikistan </t>
  </si>
  <si>
    <t xml:space="preserve">Kazakhstan </t>
  </si>
  <si>
    <t xml:space="preserve">Paraguay </t>
  </si>
  <si>
    <t xml:space="preserve">Dominican Republic </t>
  </si>
  <si>
    <t xml:space="preserve">Algeria </t>
  </si>
  <si>
    <t xml:space="preserve">Guatemala </t>
  </si>
  <si>
    <t xml:space="preserve">Ghana </t>
  </si>
  <si>
    <t xml:space="preserve">Fiji (Pacific Islands) </t>
  </si>
  <si>
    <t xml:space="preserve">El Salvador </t>
  </si>
  <si>
    <t xml:space="preserve">Moldova </t>
  </si>
  <si>
    <t xml:space="preserve">Thailand </t>
  </si>
  <si>
    <t xml:space="preserve">Bolivia </t>
  </si>
  <si>
    <t xml:space="preserve">Togo </t>
  </si>
  <si>
    <t xml:space="preserve">PARMO </t>
  </si>
  <si>
    <t xml:space="preserve">Namibia </t>
  </si>
  <si>
    <t xml:space="preserve">Benin </t>
  </si>
  <si>
    <t xml:space="preserve">Mongolia </t>
  </si>
  <si>
    <t xml:space="preserve">Panama </t>
  </si>
  <si>
    <t xml:space="preserve">Cambodia </t>
  </si>
  <si>
    <t xml:space="preserve">Swaziland </t>
  </si>
  <si>
    <t xml:space="preserve">Executive Director's Office </t>
  </si>
  <si>
    <t xml:space="preserve">InfoTech Solutions &amp; Services </t>
  </si>
  <si>
    <t xml:space="preserve">Bhutan </t>
  </si>
  <si>
    <t xml:space="preserve">Ecuador </t>
  </si>
  <si>
    <t xml:space="preserve">Division of Communication </t>
  </si>
  <si>
    <t xml:space="preserve">Nicaragua </t>
  </si>
  <si>
    <t xml:space="preserve">Brazil </t>
  </si>
  <si>
    <t xml:space="preserve">Honduras </t>
  </si>
  <si>
    <t xml:space="preserve">Tunisia </t>
  </si>
  <si>
    <t xml:space="preserve">Barbados </t>
  </si>
  <si>
    <t>HQ Amman</t>
  </si>
  <si>
    <t>HQ Gaza</t>
  </si>
  <si>
    <t>Syria (Lebanon project)</t>
  </si>
  <si>
    <t>Camaroon</t>
  </si>
  <si>
    <t>Congo</t>
  </si>
  <si>
    <t>uganda</t>
  </si>
  <si>
    <t>St.Vincent &amp; Grenadines</t>
  </si>
  <si>
    <t xml:space="preserve">Mozambique </t>
  </si>
  <si>
    <t xml:space="preserve">Guinea-Bissau </t>
  </si>
  <si>
    <t xml:space="preserve">Turkmenistan </t>
  </si>
  <si>
    <t xml:space="preserve">Montenegro </t>
  </si>
  <si>
    <t>Western Sahara</t>
  </si>
  <si>
    <t>Papau New Guinea</t>
  </si>
  <si>
    <t>Solomon Islands</t>
  </si>
  <si>
    <t>Tongo</t>
  </si>
  <si>
    <t>Gambia</t>
  </si>
  <si>
    <t>All NGOs*</t>
  </si>
  <si>
    <t>Scaling up figure</t>
  </si>
  <si>
    <t>Total</t>
  </si>
  <si>
    <t>GHA study set private HA (NGOs)</t>
  </si>
  <si>
    <t>Global NGO PF estimate</t>
  </si>
  <si>
    <t>Grand Total</t>
  </si>
  <si>
    <t>Global estimates</t>
  </si>
  <si>
    <t>Governments</t>
  </si>
  <si>
    <t>Private voluntary contributions</t>
  </si>
  <si>
    <t>Title: International humanitarian response, 2009-2013</t>
  </si>
  <si>
    <t>Governments % change</t>
  </si>
  <si>
    <t>Private % change</t>
  </si>
  <si>
    <t>Title: Private humanitarian assistance by donor type, 2009-2013</t>
  </si>
  <si>
    <t>Private humanitarian assistance</t>
  </si>
  <si>
    <t>Individuals</t>
  </si>
  <si>
    <t>Trusts and foundations</t>
  </si>
  <si>
    <t>Companies and corporations</t>
  </si>
  <si>
    <t>National societies</t>
  </si>
  <si>
    <t>Other</t>
  </si>
  <si>
    <t>(millions)</t>
  </si>
  <si>
    <t>Organisation type</t>
  </si>
  <si>
    <t>Title: Private humanitarian income by donor type for NGOs, Red Cross and UN agencies, 2013</t>
  </si>
  <si>
    <t>Trust and foundations</t>
  </si>
  <si>
    <t>Title: Total private humanitarian assistance by type of delivery agency, 2009-2013</t>
  </si>
  <si>
    <t>NGOs</t>
  </si>
  <si>
    <t>CAR</t>
  </si>
  <si>
    <t>DR Congo</t>
  </si>
  <si>
    <t>Total institutional funding</t>
  </si>
  <si>
    <t>Bilateral government funding</t>
  </si>
  <si>
    <t>Title: Top 20 recipients of private humanitarian assistance and their bilateral/institutional humanitarian funding, 2013</t>
  </si>
  <si>
    <t>World Vision International</t>
  </si>
  <si>
    <t>2009-2013</t>
  </si>
  <si>
    <t>Number of member organisations in the Study Set</t>
  </si>
  <si>
    <t xml:space="preserve">Action Contre la Faim </t>
  </si>
  <si>
    <t xml:space="preserve">Danish Refugee Council </t>
  </si>
  <si>
    <t>EMERGENCY</t>
  </si>
  <si>
    <t>HelpAge</t>
  </si>
  <si>
    <t>International Medical Corps</t>
  </si>
  <si>
    <t>International Rescue Committee</t>
  </si>
  <si>
    <t>Médecins Sans Frontières</t>
  </si>
  <si>
    <t>Norwegian Refugee Council</t>
  </si>
  <si>
    <t>Canadian Foodgrains Bank</t>
  </si>
  <si>
    <t>Concern</t>
  </si>
  <si>
    <t xml:space="preserve">Notes: data taken from </t>
  </si>
  <si>
    <t>S:\Projects\Programme resources\Data\DAC\CRS\CRS 2013 - Sept. 2014 Download\CRS 2013 data\CRS 2013 data.xlsx</t>
  </si>
  <si>
    <t>Type</t>
  </si>
  <si>
    <t>Priv HA from individuals</t>
  </si>
  <si>
    <t>Priv HA from foundations</t>
  </si>
  <si>
    <t>Priv HA from companies</t>
  </si>
  <si>
    <t>Priv HA other</t>
  </si>
  <si>
    <t>HA from nat soc's</t>
  </si>
  <si>
    <t>Total private HA</t>
  </si>
  <si>
    <t>Total institutional HA</t>
  </si>
  <si>
    <t>Total HA</t>
  </si>
  <si>
    <t>GHA NGOs</t>
  </si>
  <si>
    <t>All NGOs</t>
  </si>
  <si>
    <t>Total private dev</t>
  </si>
  <si>
    <t>Total institutional income</t>
  </si>
  <si>
    <t>(billions)</t>
  </si>
  <si>
    <t>billions</t>
  </si>
  <si>
    <t>% HA private</t>
  </si>
  <si>
    <t>Mines Advisory Group International</t>
  </si>
  <si>
    <t>War Child</t>
  </si>
  <si>
    <t>Care UK</t>
  </si>
  <si>
    <t>NGOs %</t>
  </si>
  <si>
    <t xml:space="preserve">RCRC </t>
  </si>
  <si>
    <t>RCRC %</t>
  </si>
  <si>
    <t>UN %</t>
  </si>
  <si>
    <t>Donor type</t>
  </si>
  <si>
    <t>Ebola</t>
  </si>
  <si>
    <t>Haiyan</t>
  </si>
  <si>
    <t>Syria 2012</t>
  </si>
  <si>
    <t>Syria 2014</t>
  </si>
  <si>
    <t>Syria 2013</t>
  </si>
  <si>
    <t>Syria 2015</t>
  </si>
  <si>
    <t>Syria 2011</t>
  </si>
  <si>
    <t>Government</t>
  </si>
  <si>
    <t>Multilateral</t>
  </si>
  <si>
    <t>Private</t>
  </si>
  <si>
    <t>Organisation 9</t>
  </si>
  <si>
    <t>Organisation 10</t>
  </si>
  <si>
    <t>Organisation 11</t>
  </si>
  <si>
    <t>Organisation 12</t>
  </si>
  <si>
    <t>Organisation 13</t>
  </si>
  <si>
    <t>Organisation 14</t>
  </si>
  <si>
    <t>Organisation 15</t>
  </si>
  <si>
    <t>Organisation 24</t>
  </si>
  <si>
    <t>Organisation 21</t>
  </si>
  <si>
    <t>Organisation 22</t>
  </si>
  <si>
    <t>Organisation 34</t>
  </si>
  <si>
    <t>Organisation 19</t>
  </si>
  <si>
    <t>Organisation 17</t>
  </si>
  <si>
    <t>Organisation 27</t>
  </si>
  <si>
    <t>Organisation 36</t>
  </si>
  <si>
    <t>Organisation 28</t>
  </si>
  <si>
    <t>Organisation 26</t>
  </si>
  <si>
    <t>Organisation 7</t>
  </si>
  <si>
    <t>Organisation 6</t>
  </si>
  <si>
    <t>Organisation 32</t>
  </si>
  <si>
    <t>Organisation 35</t>
  </si>
  <si>
    <t>Organisation 25</t>
  </si>
  <si>
    <t>Organisation 31</t>
  </si>
  <si>
    <t>Organisation 16</t>
  </si>
  <si>
    <t>Organisation 18</t>
  </si>
  <si>
    <t>Organisation 1</t>
  </si>
  <si>
    <t>Organisation 23</t>
  </si>
  <si>
    <t>Organisation 37</t>
  </si>
  <si>
    <t>Organsation 8</t>
  </si>
  <si>
    <t>Organisation 8</t>
  </si>
  <si>
    <t>Organisation 38</t>
  </si>
  <si>
    <t>Organisation 2</t>
  </si>
  <si>
    <t>Organisation 40</t>
  </si>
  <si>
    <t>Organisation 5</t>
  </si>
  <si>
    <t>Organisation 4</t>
  </si>
  <si>
    <t>Organisation 20</t>
  </si>
  <si>
    <t>Organisation 29</t>
  </si>
  <si>
    <t>Organisation 39</t>
  </si>
  <si>
    <t>Organisation 30</t>
  </si>
  <si>
    <t>Organisation 3</t>
  </si>
  <si>
    <t>Organisation 33</t>
  </si>
  <si>
    <t xml:space="preserve">Organisation 6 </t>
  </si>
  <si>
    <t>Organisation31</t>
  </si>
  <si>
    <t xml:space="preserve">Organisation 40 </t>
  </si>
  <si>
    <t>Organisaiton 29</t>
  </si>
  <si>
    <t>Organsiation 29</t>
  </si>
  <si>
    <t xml:space="preserve"> Organisation 29</t>
  </si>
  <si>
    <t>Key</t>
  </si>
  <si>
    <t xml:space="preserve">Estimated humanitarian/development income figures based on expenditure breakdown by programme type </t>
  </si>
  <si>
    <t>Estimated private/institutional income figures based on percentages of total income found in annual reports</t>
  </si>
  <si>
    <t>Source: Development Initiatives based on OECD DAC and UN OCHA FTS data, and GHA's unique dataset of private voluntary contributions</t>
  </si>
  <si>
    <t>Source: Development Initiatives based on GHA's unique dataset of private voluntary contributions</t>
  </si>
  <si>
    <t>Source: Development Initiatives based on OECD DAC, UN OCHA FTS data and GHA's unique dataset of private voluntary contributions</t>
  </si>
  <si>
    <t>Source: Development Initiatives based on OECD DAC data and GHA's unique dataset of private voluntary contributions</t>
  </si>
  <si>
    <t xml:space="preserve">Title: Donor mix for the international humanitarian response to the Syria crisis, Typhoon Haiyan and the Ebola crisis. </t>
  </si>
  <si>
    <t>Source: Development Initiatives based on UN OCHA FTS</t>
  </si>
  <si>
    <t>Note: "Other" includes allocation of  unearmarked funds, carry-over (donors not specified) and various (details not yet provided).</t>
  </si>
  <si>
    <t>Private humanitarian assistance by donor type, as a percentage of total</t>
  </si>
  <si>
    <t>Scaled totals</t>
  </si>
  <si>
    <t>Total int. HA</t>
  </si>
  <si>
    <t>International HQs: national affliated organisation's income (also featuring in this dataset) has been removed from these figures to avoid double-counting</t>
  </si>
  <si>
    <t>* As reported to UN OCHA FTS</t>
  </si>
  <si>
    <t>% represented by GHA studyset</t>
  </si>
  <si>
    <t>GHA studyset NGOs</t>
  </si>
  <si>
    <t>Global private funding estimate</t>
  </si>
</sst>
</file>

<file path=xl/styles.xml><?xml version="1.0" encoding="utf-8"?>
<styleSheet xmlns="http://schemas.openxmlformats.org/spreadsheetml/2006/main">
  <numFmts count="1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_-* #,##0.0_-;\-* #,##0.0_-;_-* &quot;-&quot;??_-;_-@_-"/>
    <numFmt numFmtId="167" formatCode="&quot;$&quot;#,##0_);\(&quot;$&quot;#,##0\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mmmm\ d\,\ yyyy"/>
    <numFmt numFmtId="171" formatCode="#."/>
    <numFmt numFmtId="172" formatCode="_-* #,##0.00[$€-1]_-;\-* #,##0.00[$€-1]_-;_-* &quot;-&quot;??[$€-1]_-"/>
    <numFmt numFmtId="173" formatCode="0.0"/>
    <numFmt numFmtId="174" formatCode="_-* #,##0.000_-;\-* #,##0.000_-;_-* &quot;-&quot;??_-;_-@_-"/>
  </numFmts>
  <fonts count="4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  <charset val="204"/>
    </font>
    <font>
      <sz val="10"/>
      <color indexed="8"/>
      <name val="Arial"/>
      <family val="2"/>
    </font>
    <font>
      <sz val="1"/>
      <color indexed="16"/>
      <name val="Courier"/>
      <family val="3"/>
    </font>
    <font>
      <b/>
      <sz val="12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u/>
      <sz val="11"/>
      <color indexed="12"/>
      <name val="Calibri"/>
      <family val="2"/>
    </font>
    <font>
      <sz val="11"/>
      <name val="Calibri"/>
      <family val="2"/>
    </font>
    <font>
      <sz val="7"/>
      <name val="Univers (E1)"/>
    </font>
    <font>
      <sz val="10"/>
      <name val="Univers (E1)"/>
    </font>
    <font>
      <b/>
      <sz val="11"/>
      <name val="Calibri"/>
      <family val="2"/>
      <scheme val="minor"/>
    </font>
    <font>
      <sz val="11"/>
      <color indexed="9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indexed="9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4" tint="0.59990234076967686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5" tint="0.59990234076967686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6" tint="0.59990234076967686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7" tint="0.59990234076967686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8" tint="0.59990234076967686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9" tint="0.5999023407696768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lightUp">
        <fgColor rgb="FF92D050"/>
        <bgColor rgb="FFFFFF00"/>
      </patternFill>
    </fill>
    <fill>
      <patternFill patternType="gray0625">
        <fgColor theme="1"/>
      </patternFill>
    </fill>
    <fill>
      <patternFill patternType="gray0625"/>
    </fill>
  </fills>
  <borders count="5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 tint="0.499893185216834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</borders>
  <cellStyleXfs count="116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9" fontId="10" fillId="12" borderId="28"/>
    <xf numFmtId="43" fontId="9" fillId="0" borderId="0" applyFont="0" applyFill="0" applyBorder="0" applyAlignment="0" applyProtection="0"/>
    <xf numFmtId="9" fontId="10" fillId="12" borderId="44"/>
    <xf numFmtId="9" fontId="10" fillId="12" borderId="44"/>
    <xf numFmtId="169" fontId="11" fillId="0" borderId="0" applyFont="0" applyFill="0" applyBorder="0" applyAlignment="0" applyProtection="0">
      <alignment vertical="top"/>
    </xf>
    <xf numFmtId="43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3" fontId="8" fillId="0" borderId="0" applyFill="0" applyBorder="0" applyAlignment="0" applyProtection="0"/>
    <xf numFmtId="3" fontId="8" fillId="0" borderId="0" applyFill="0" applyBorder="0" applyAlignment="0" applyProtection="0"/>
    <xf numFmtId="168" fontId="8" fillId="0" borderId="0" applyFont="0" applyFill="0" applyBorder="0" applyAlignment="0" applyProtection="0"/>
    <xf numFmtId="44" fontId="9" fillId="0" borderId="0" applyFont="0" applyFill="0" applyBorder="0" applyAlignment="0" applyProtection="0"/>
    <xf numFmtId="167" fontId="8" fillId="0" borderId="0" applyFill="0" applyBorder="0" applyAlignment="0" applyProtection="0"/>
    <xf numFmtId="170" fontId="8" fillId="0" borderId="0" applyFill="0" applyBorder="0" applyAlignment="0" applyProtection="0"/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2" fontId="8" fillId="0" borderId="0" applyFill="0" applyBorder="0" applyAlignment="0" applyProtection="0"/>
    <xf numFmtId="0" fontId="13" fillId="0" borderId="0"/>
    <xf numFmtId="0" fontId="14" fillId="0" borderId="0"/>
    <xf numFmtId="0" fontId="13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8" fillId="0" borderId="0"/>
    <xf numFmtId="9" fontId="10" fillId="12" borderId="28"/>
    <xf numFmtId="0" fontId="11" fillId="0" borderId="0">
      <alignment vertical="top"/>
    </xf>
    <xf numFmtId="0" fontId="11" fillId="0" borderId="0">
      <alignment vertical="top"/>
    </xf>
    <xf numFmtId="0" fontId="8" fillId="0" borderId="0" applyNumberFormat="0" applyFill="0" applyBorder="0" applyAlignment="0" applyProtection="0"/>
    <xf numFmtId="0" fontId="8" fillId="0" borderId="0"/>
    <xf numFmtId="0" fontId="17" fillId="0" borderId="0"/>
    <xf numFmtId="9" fontId="11" fillId="0" borderId="0" applyFont="0" applyFill="0" applyBorder="0" applyAlignment="0" applyProtection="0">
      <alignment vertical="top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1" fontId="18" fillId="0" borderId="0">
      <alignment horizontal="left"/>
    </xf>
    <xf numFmtId="0" fontId="19" fillId="0" borderId="45"/>
    <xf numFmtId="167" fontId="4" fillId="0" borderId="0" applyFont="0" applyFill="0" applyBorder="0" applyAlignment="0" applyProtection="0"/>
    <xf numFmtId="172" fontId="8" fillId="0" borderId="0"/>
    <xf numFmtId="0" fontId="9" fillId="0" borderId="0"/>
    <xf numFmtId="167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4" borderId="0" applyNumberFormat="0" applyBorder="0" applyAlignment="0" applyProtection="0"/>
    <xf numFmtId="0" fontId="21" fillId="3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0" fontId="21" fillId="9" borderId="0" applyNumberFormat="0" applyBorder="0" applyAlignment="0" applyProtection="0"/>
    <xf numFmtId="0" fontId="21" fillId="13" borderId="0" applyNumberFormat="0" applyBorder="0" applyAlignment="0" applyProtection="0"/>
    <xf numFmtId="0" fontId="21" fillId="41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38" applyNumberFormat="0" applyAlignment="0" applyProtection="0"/>
    <xf numFmtId="0" fontId="24" fillId="44" borderId="41" applyNumberFormat="0" applyAlignment="0" applyProtection="0"/>
    <xf numFmtId="0" fontId="25" fillId="0" borderId="0" applyNumberFormat="0" applyFill="0" applyBorder="0" applyAlignment="0" applyProtection="0"/>
    <xf numFmtId="0" fontId="26" fillId="45" borderId="0" applyNumberFormat="0" applyBorder="0" applyAlignment="0" applyProtection="0"/>
    <xf numFmtId="0" fontId="27" fillId="0" borderId="36" applyNumberFormat="0" applyFill="0" applyAlignment="0" applyProtection="0"/>
    <xf numFmtId="0" fontId="28" fillId="0" borderId="46" applyNumberFormat="0" applyFill="0" applyAlignment="0" applyProtection="0"/>
    <xf numFmtId="0" fontId="29" fillId="0" borderId="37" applyNumberFormat="0" applyFill="0" applyAlignment="0" applyProtection="0"/>
    <xf numFmtId="0" fontId="29" fillId="0" borderId="0" applyNumberFormat="0" applyFill="0" applyBorder="0" applyAlignment="0" applyProtection="0"/>
    <xf numFmtId="0" fontId="30" fillId="46" borderId="38" applyNumberFormat="0" applyAlignment="0" applyProtection="0"/>
    <xf numFmtId="0" fontId="31" fillId="0" borderId="40" applyNumberFormat="0" applyFill="0" applyAlignment="0" applyProtection="0"/>
    <xf numFmtId="0" fontId="32" fillId="47" borderId="0" applyNumberFormat="0" applyBorder="0" applyAlignment="0" applyProtection="0"/>
    <xf numFmtId="0" fontId="9" fillId="48" borderId="42" applyNumberFormat="0" applyFont="0" applyAlignment="0" applyProtection="0"/>
    <xf numFmtId="0" fontId="33" fillId="43" borderId="39" applyNumberFormat="0" applyAlignment="0" applyProtection="0"/>
    <xf numFmtId="0" fontId="34" fillId="0" borderId="0" applyNumberFormat="0" applyFill="0" applyBorder="0" applyAlignment="0" applyProtection="0"/>
    <xf numFmtId="0" fontId="35" fillId="0" borderId="43" applyNumberFormat="0" applyFill="0" applyAlignment="0" applyProtection="0"/>
    <xf numFmtId="0" fontId="3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8" fillId="0" borderId="0"/>
    <xf numFmtId="0" fontId="39" fillId="0" borderId="0" applyNumberFormat="0" applyFill="0" applyBorder="0" applyAlignment="0" applyProtection="0">
      <alignment vertical="top"/>
      <protection locked="0"/>
    </xf>
  </cellStyleXfs>
  <cellXfs count="26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 applyAlignment="1">
      <alignment wrapText="1"/>
    </xf>
    <xf numFmtId="164" fontId="0" fillId="0" borderId="0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0" xfId="1" applyNumberFormat="1" applyFont="1" applyBorder="1"/>
    <xf numFmtId="0" fontId="0" fillId="0" borderId="8" xfId="0" applyBorder="1" applyAlignment="1">
      <alignment horizontal="center"/>
    </xf>
    <xf numFmtId="164" fontId="0" fillId="0" borderId="2" xfId="1" applyNumberFormat="1" applyFont="1" applyBorder="1"/>
    <xf numFmtId="0" fontId="1" fillId="0" borderId="11" xfId="0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164" fontId="0" fillId="0" borderId="5" xfId="1" applyNumberFormat="1" applyFont="1" applyBorder="1"/>
    <xf numFmtId="164" fontId="0" fillId="0" borderId="8" xfId="1" applyNumberFormat="1" applyFont="1" applyBorder="1"/>
    <xf numFmtId="0" fontId="0" fillId="0" borderId="12" xfId="0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0" borderId="12" xfId="1" applyNumberFormat="1" applyFont="1" applyBorder="1"/>
    <xf numFmtId="0" fontId="0" fillId="0" borderId="12" xfId="0" applyFont="1" applyBorder="1" applyAlignment="1">
      <alignment horizontal="center"/>
    </xf>
    <xf numFmtId="164" fontId="0" fillId="0" borderId="12" xfId="1" applyNumberFormat="1" applyFont="1" applyFill="1" applyBorder="1"/>
    <xf numFmtId="0" fontId="1" fillId="0" borderId="6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0" fillId="0" borderId="20" xfId="1" applyNumberFormat="1" applyFont="1" applyBorder="1"/>
    <xf numFmtId="164" fontId="0" fillId="0" borderId="12" xfId="1" applyNumberFormat="1" applyFont="1" applyBorder="1" applyAlignment="1">
      <alignment horizontal="center"/>
    </xf>
    <xf numFmtId="164" fontId="0" fillId="0" borderId="22" xfId="1" applyNumberFormat="1" applyFont="1" applyBorder="1"/>
    <xf numFmtId="164" fontId="0" fillId="0" borderId="18" xfId="1" applyNumberFormat="1" applyFont="1" applyBorder="1"/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1" fillId="0" borderId="7" xfId="0" applyFon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164" fontId="1" fillId="3" borderId="2" xfId="1" applyNumberFormat="1" applyFont="1" applyFill="1" applyBorder="1" applyAlignment="1">
      <alignment horizontal="center" wrapText="1"/>
    </xf>
    <xf numFmtId="164" fontId="0" fillId="4" borderId="2" xfId="1" applyNumberFormat="1" applyFont="1" applyFill="1" applyBorder="1" applyAlignment="1">
      <alignment horizontal="center" wrapText="1"/>
    </xf>
    <xf numFmtId="164" fontId="0" fillId="4" borderId="10" xfId="1" applyNumberFormat="1" applyFont="1" applyFill="1" applyBorder="1" applyAlignment="1">
      <alignment horizontal="center" wrapText="1"/>
    </xf>
    <xf numFmtId="164" fontId="0" fillId="4" borderId="6" xfId="1" applyNumberFormat="1" applyFont="1" applyFill="1" applyBorder="1" applyAlignment="1">
      <alignment horizontal="center" wrapText="1"/>
    </xf>
    <xf numFmtId="164" fontId="1" fillId="7" borderId="2" xfId="1" applyNumberFormat="1" applyFont="1" applyFill="1" applyBorder="1" applyAlignment="1">
      <alignment horizontal="center" wrapText="1"/>
    </xf>
    <xf numFmtId="164" fontId="0" fillId="6" borderId="2" xfId="1" applyNumberFormat="1" applyFont="1" applyFill="1" applyBorder="1" applyAlignment="1">
      <alignment horizontal="center" wrapText="1"/>
    </xf>
    <xf numFmtId="164" fontId="0" fillId="6" borderId="7" xfId="1" applyNumberFormat="1" applyFont="1" applyFill="1" applyBorder="1" applyAlignment="1">
      <alignment horizontal="center" wrapText="1"/>
    </xf>
    <xf numFmtId="164" fontId="1" fillId="2" borderId="2" xfId="1" applyNumberFormat="1" applyFont="1" applyFill="1" applyBorder="1" applyAlignment="1">
      <alignment horizontal="center" wrapText="1"/>
    </xf>
    <xf numFmtId="164" fontId="0" fillId="8" borderId="2" xfId="1" applyNumberFormat="1" applyFont="1" applyFill="1" applyBorder="1" applyAlignment="1">
      <alignment horizontal="center" wrapText="1"/>
    </xf>
    <xf numFmtId="164" fontId="0" fillId="8" borderId="7" xfId="1" applyNumberFormat="1" applyFont="1" applyFill="1" applyBorder="1" applyAlignment="1">
      <alignment horizontal="center" wrapText="1"/>
    </xf>
    <xf numFmtId="0" fontId="1" fillId="10" borderId="3" xfId="0" applyFont="1" applyFill="1" applyBorder="1" applyAlignment="1">
      <alignment horizontal="center" wrapText="1"/>
    </xf>
    <xf numFmtId="0" fontId="1" fillId="10" borderId="4" xfId="0" applyFont="1" applyFill="1" applyBorder="1" applyAlignment="1">
      <alignment horizontal="center" wrapText="1"/>
    </xf>
    <xf numFmtId="0" fontId="0" fillId="0" borderId="0" xfId="0" applyFill="1" applyBorder="1"/>
    <xf numFmtId="0" fontId="1" fillId="0" borderId="13" xfId="0" applyFont="1" applyBorder="1" applyAlignment="1">
      <alignment horizontal="center"/>
    </xf>
    <xf numFmtId="164" fontId="0" fillId="0" borderId="9" xfId="1" applyNumberFormat="1" applyFont="1" applyBorder="1"/>
    <xf numFmtId="164" fontId="1" fillId="9" borderId="7" xfId="1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28" xfId="0" applyFont="1" applyBorder="1" applyAlignment="1">
      <alignment horizontal="center"/>
    </xf>
    <xf numFmtId="164" fontId="1" fillId="2" borderId="30" xfId="1" applyNumberFormat="1" applyFont="1" applyFill="1" applyBorder="1" applyAlignment="1">
      <alignment horizontal="center" wrapText="1"/>
    </xf>
    <xf numFmtId="164" fontId="0" fillId="0" borderId="31" xfId="1" applyNumberFormat="1" applyFont="1" applyBorder="1"/>
    <xf numFmtId="164" fontId="0" fillId="0" borderId="30" xfId="1" applyNumberFormat="1" applyFont="1" applyBorder="1"/>
    <xf numFmtId="164" fontId="0" fillId="0" borderId="24" xfId="1" applyNumberFormat="1" applyFont="1" applyBorder="1"/>
    <xf numFmtId="164" fontId="0" fillId="0" borderId="29" xfId="1" applyNumberFormat="1" applyFont="1" applyBorder="1"/>
    <xf numFmtId="164" fontId="1" fillId="7" borderId="30" xfId="1" applyNumberFormat="1" applyFont="1" applyFill="1" applyBorder="1" applyAlignment="1">
      <alignment horizontal="center" wrapText="1"/>
    </xf>
    <xf numFmtId="164" fontId="0" fillId="0" borderId="31" xfId="1" applyNumberFormat="1" applyFont="1" applyBorder="1" applyAlignment="1">
      <alignment horizontal="center"/>
    </xf>
    <xf numFmtId="164" fontId="0" fillId="0" borderId="30" xfId="1" applyNumberFormat="1" applyFont="1" applyBorder="1" applyAlignment="1">
      <alignment horizontal="center"/>
    </xf>
    <xf numFmtId="164" fontId="0" fillId="0" borderId="29" xfId="1" applyNumberFormat="1" applyFont="1" applyBorder="1" applyAlignment="1">
      <alignment horizontal="center"/>
    </xf>
    <xf numFmtId="164" fontId="0" fillId="0" borderId="32" xfId="1" applyNumberFormat="1" applyFont="1" applyBorder="1"/>
    <xf numFmtId="0" fontId="0" fillId="0" borderId="32" xfId="0" applyBorder="1"/>
    <xf numFmtId="164" fontId="0" fillId="0" borderId="23" xfId="1" applyNumberFormat="1" applyFont="1" applyBorder="1"/>
    <xf numFmtId="0" fontId="1" fillId="0" borderId="33" xfId="0" applyFont="1" applyBorder="1" applyAlignment="1">
      <alignment horizontal="center"/>
    </xf>
    <xf numFmtId="164" fontId="0" fillId="0" borderId="34" xfId="1" applyNumberFormat="1" applyFont="1" applyBorder="1"/>
    <xf numFmtId="0" fontId="0" fillId="0" borderId="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11" borderId="7" xfId="0" applyFon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164" fontId="0" fillId="11" borderId="2" xfId="1" applyNumberFormat="1" applyFont="1" applyFill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1" fillId="11" borderId="13" xfId="0" applyFont="1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164" fontId="0" fillId="11" borderId="9" xfId="1" applyNumberFormat="1" applyFont="1" applyFill="1" applyBorder="1" applyAlignment="1">
      <alignment horizontal="center"/>
    </xf>
    <xf numFmtId="164" fontId="0" fillId="11" borderId="13" xfId="1" applyNumberFormat="1" applyFon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164" fontId="0" fillId="11" borderId="8" xfId="1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64" fontId="0" fillId="11" borderId="0" xfId="1" applyNumberFormat="1" applyFont="1" applyFill="1" applyBorder="1" applyAlignment="1">
      <alignment horizontal="center"/>
    </xf>
    <xf numFmtId="164" fontId="0" fillId="11" borderId="1" xfId="1" applyNumberFormat="1" applyFont="1" applyFill="1" applyBorder="1" applyAlignment="1">
      <alignment horizontal="center"/>
    </xf>
    <xf numFmtId="164" fontId="0" fillId="11" borderId="17" xfId="1" applyNumberFormat="1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14" xfId="1" applyNumberFormat="1" applyFont="1" applyBorder="1"/>
    <xf numFmtId="164" fontId="0" fillId="0" borderId="35" xfId="1" applyNumberFormat="1" applyFont="1" applyBorder="1"/>
    <xf numFmtId="164" fontId="0" fillId="0" borderId="17" xfId="1" applyNumberFormat="1" applyFont="1" applyBorder="1"/>
    <xf numFmtId="164" fontId="0" fillId="11" borderId="5" xfId="1" applyNumberFormat="1" applyFont="1" applyFill="1" applyBorder="1" applyAlignment="1">
      <alignment horizontal="center"/>
    </xf>
    <xf numFmtId="164" fontId="0" fillId="0" borderId="0" xfId="1" applyNumberFormat="1" applyFont="1"/>
    <xf numFmtId="9" fontId="0" fillId="0" borderId="0" xfId="2" applyFont="1"/>
    <xf numFmtId="165" fontId="0" fillId="0" borderId="0" xfId="1" applyNumberFormat="1" applyFont="1"/>
    <xf numFmtId="9" fontId="0" fillId="0" borderId="0" xfId="2" applyNumberFormat="1" applyFont="1"/>
    <xf numFmtId="164" fontId="0" fillId="0" borderId="0" xfId="0" applyNumberFormat="1" applyFont="1" applyFill="1" applyBorder="1"/>
    <xf numFmtId="0" fontId="7" fillId="0" borderId="0" xfId="0" applyFont="1"/>
    <xf numFmtId="164" fontId="7" fillId="0" borderId="0" xfId="1" applyNumberFormat="1" applyFont="1"/>
    <xf numFmtId="0" fontId="0" fillId="0" borderId="0" xfId="0" applyAlignment="1">
      <alignment horizontal="left"/>
    </xf>
    <xf numFmtId="43" fontId="0" fillId="0" borderId="0" xfId="0" applyNumberFormat="1"/>
    <xf numFmtId="164" fontId="0" fillId="0" borderId="0" xfId="0" applyNumberFormat="1"/>
    <xf numFmtId="0" fontId="1" fillId="0" borderId="0" xfId="0" applyFont="1"/>
    <xf numFmtId="43" fontId="7" fillId="0" borderId="0" xfId="0" applyNumberFormat="1" applyFont="1"/>
    <xf numFmtId="164" fontId="1" fillId="0" borderId="0" xfId="0" applyNumberFormat="1" applyFont="1"/>
    <xf numFmtId="173" fontId="0" fillId="0" borderId="0" xfId="0" applyNumberFormat="1"/>
    <xf numFmtId="166" fontId="0" fillId="0" borderId="0" xfId="0" applyNumberFormat="1"/>
    <xf numFmtId="0" fontId="1" fillId="0" borderId="10" xfId="0" applyFont="1" applyBorder="1"/>
    <xf numFmtId="173" fontId="1" fillId="0" borderId="10" xfId="0" applyNumberFormat="1" applyFont="1" applyBorder="1"/>
    <xf numFmtId="9" fontId="4" fillId="0" borderId="0" xfId="2" applyFont="1" applyBorder="1"/>
    <xf numFmtId="0" fontId="0" fillId="0" borderId="0" xfId="0" applyFont="1" applyBorder="1"/>
    <xf numFmtId="173" fontId="0" fillId="0" borderId="0" xfId="0" applyNumberFormat="1" applyFont="1" applyBorder="1"/>
    <xf numFmtId="0" fontId="0" fillId="0" borderId="0" xfId="0" applyFont="1"/>
    <xf numFmtId="0" fontId="0" fillId="0" borderId="0" xfId="0" applyFont="1" applyFill="1" applyBorder="1"/>
    <xf numFmtId="9" fontId="0" fillId="0" borderId="0" xfId="2" applyFont="1" applyBorder="1"/>
    <xf numFmtId="166" fontId="0" fillId="0" borderId="0" xfId="1" applyNumberFormat="1" applyFont="1"/>
    <xf numFmtId="0" fontId="1" fillId="0" borderId="47" xfId="0" applyFont="1" applyBorder="1" applyAlignment="1">
      <alignment horizontal="center"/>
    </xf>
    <xf numFmtId="164" fontId="1" fillId="0" borderId="10" xfId="1" applyNumberFormat="1" applyFont="1" applyBorder="1"/>
    <xf numFmtId="0" fontId="20" fillId="0" borderId="0" xfId="0" applyFont="1" applyFill="1" applyAlignment="1">
      <alignment wrapText="1"/>
    </xf>
    <xf numFmtId="0" fontId="20" fillId="0" borderId="0" xfId="0" applyFont="1" applyFill="1"/>
    <xf numFmtId="0" fontId="0" fillId="0" borderId="0" xfId="0" applyAlignment="1">
      <alignment wrapText="1"/>
    </xf>
    <xf numFmtId="0" fontId="1" fillId="0" borderId="0" xfId="0" applyFont="1" applyFill="1" applyBorder="1"/>
    <xf numFmtId="164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38" fillId="49" borderId="0" xfId="0" applyFont="1" applyFill="1" applyAlignment="1">
      <alignment wrapText="1"/>
    </xf>
    <xf numFmtId="0" fontId="38" fillId="49" borderId="0" xfId="0" applyFont="1" applyFill="1" applyAlignment="1">
      <alignment horizontal="center" wrapText="1"/>
    </xf>
    <xf numFmtId="9" fontId="0" fillId="0" borderId="0" xfId="2" applyFont="1" applyFill="1" applyBorder="1" applyAlignment="1">
      <alignment horizontal="left"/>
    </xf>
    <xf numFmtId="164" fontId="1" fillId="0" borderId="0" xfId="1" applyNumberFormat="1" applyFont="1"/>
    <xf numFmtId="9" fontId="0" fillId="0" borderId="0" xfId="0" applyNumberFormat="1"/>
    <xf numFmtId="0" fontId="1" fillId="0" borderId="0" xfId="0" applyFont="1" applyAlignment="1">
      <alignment horizontal="left"/>
    </xf>
    <xf numFmtId="0" fontId="1" fillId="0" borderId="48" xfId="0" applyFont="1" applyBorder="1" applyAlignment="1">
      <alignment wrapText="1"/>
    </xf>
    <xf numFmtId="0" fontId="0" fillId="50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49" xfId="0" applyBorder="1" applyAlignment="1">
      <alignment wrapText="1"/>
    </xf>
    <xf numFmtId="0" fontId="39" fillId="0" borderId="0" xfId="115" applyAlignment="1" applyProtection="1"/>
    <xf numFmtId="164" fontId="4" fillId="0" borderId="0" xfId="1" applyNumberFormat="1" applyFont="1"/>
    <xf numFmtId="9" fontId="1" fillId="0" borderId="0" xfId="2" applyFont="1"/>
    <xf numFmtId="0" fontId="0" fillId="5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5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1" fillId="0" borderId="0" xfId="0" applyFont="1" applyFill="1" applyAlignment="1">
      <alignment vertical="center"/>
    </xf>
    <xf numFmtId="174" fontId="0" fillId="0" borderId="0" xfId="1" applyNumberFormat="1" applyFont="1"/>
    <xf numFmtId="0" fontId="37" fillId="0" borderId="0" xfId="0" applyFont="1" applyFill="1" applyBorder="1"/>
    <xf numFmtId="0" fontId="37" fillId="0" borderId="0" xfId="0" applyFont="1" applyFill="1" applyBorder="1" applyAlignment="1">
      <alignment wrapText="1"/>
    </xf>
    <xf numFmtId="164" fontId="0" fillId="0" borderId="0" xfId="1" applyNumberFormat="1" applyFont="1" applyFill="1" applyBorder="1"/>
    <xf numFmtId="164" fontId="0" fillId="0" borderId="0" xfId="0" applyNumberFormat="1" applyFill="1" applyBorder="1"/>
    <xf numFmtId="9" fontId="40" fillId="0" borderId="0" xfId="2" applyFont="1" applyFill="1" applyAlignment="1">
      <alignment wrapText="1"/>
    </xf>
    <xf numFmtId="166" fontId="1" fillId="0" borderId="10" xfId="1" applyNumberFormat="1" applyFont="1" applyBorder="1"/>
    <xf numFmtId="173" fontId="1" fillId="0" borderId="0" xfId="0" applyNumberFormat="1" applyFont="1" applyBorder="1"/>
    <xf numFmtId="174" fontId="1" fillId="0" borderId="0" xfId="1" applyNumberFormat="1" applyFont="1"/>
    <xf numFmtId="165" fontId="1" fillId="0" borderId="0" xfId="1" applyNumberFormat="1" applyFont="1"/>
    <xf numFmtId="164" fontId="37" fillId="0" borderId="0" xfId="1" applyNumberFormat="1" applyFont="1" applyFill="1" applyBorder="1"/>
    <xf numFmtId="9" fontId="0" fillId="0" borderId="0" xfId="2" applyFont="1" applyFill="1" applyBorder="1"/>
    <xf numFmtId="165" fontId="0" fillId="0" borderId="0" xfId="1" applyNumberFormat="1" applyFont="1" applyFill="1" applyBorder="1"/>
    <xf numFmtId="0" fontId="41" fillId="0" borderId="0" xfId="114" applyFont="1"/>
    <xf numFmtId="0" fontId="8" fillId="0" borderId="0" xfId="114"/>
    <xf numFmtId="0" fontId="1" fillId="0" borderId="8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164" fontId="0" fillId="0" borderId="0" xfId="1" applyNumberFormat="1" applyFont="1" applyFill="1"/>
    <xf numFmtId="164" fontId="0" fillId="0" borderId="0" xfId="1" applyNumberFormat="1" applyFont="1" applyFill="1" applyBorder="1" applyAlignment="1">
      <alignment horizontal="center"/>
    </xf>
    <xf numFmtId="164" fontId="0" fillId="0" borderId="2" xfId="1" applyNumberFormat="1" applyFont="1" applyFill="1" applyBorder="1" applyAlignment="1">
      <alignment horizontal="center"/>
    </xf>
    <xf numFmtId="164" fontId="0" fillId="0" borderId="5" xfId="1" applyNumberFormat="1" applyFont="1" applyFill="1" applyBorder="1" applyAlignment="1">
      <alignment horizontal="center"/>
    </xf>
    <xf numFmtId="164" fontId="0" fillId="0" borderId="8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164" fontId="0" fillId="0" borderId="18" xfId="1" applyNumberFormat="1" applyFont="1" applyFill="1" applyBorder="1" applyAlignment="1">
      <alignment horizontal="center"/>
    </xf>
    <xf numFmtId="164" fontId="0" fillId="0" borderId="6" xfId="1" applyNumberFormat="1" applyFont="1" applyFill="1" applyBorder="1" applyAlignment="1">
      <alignment horizontal="center"/>
    </xf>
    <xf numFmtId="164" fontId="0" fillId="0" borderId="4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0" borderId="27" xfId="1" applyNumberFormat="1" applyFont="1" applyFill="1" applyBorder="1" applyAlignment="1">
      <alignment horizontal="center"/>
    </xf>
    <xf numFmtId="164" fontId="0" fillId="51" borderId="0" xfId="1" applyNumberFormat="1" applyFont="1" applyFill="1" applyBorder="1" applyAlignment="1">
      <alignment horizontal="center"/>
    </xf>
    <xf numFmtId="164" fontId="0" fillId="51" borderId="1" xfId="1" applyNumberFormat="1" applyFont="1" applyFill="1" applyBorder="1" applyAlignment="1">
      <alignment horizontal="center"/>
    </xf>
    <xf numFmtId="164" fontId="0" fillId="51" borderId="5" xfId="1" applyNumberFormat="1" applyFont="1" applyFill="1" applyBorder="1" applyAlignment="1">
      <alignment horizontal="center"/>
    </xf>
    <xf numFmtId="164" fontId="0" fillId="51" borderId="2" xfId="1" applyNumberFormat="1" applyFont="1" applyFill="1" applyBorder="1" applyAlignment="1">
      <alignment horizontal="center"/>
    </xf>
    <xf numFmtId="164" fontId="0" fillId="51" borderId="7" xfId="1" applyNumberFormat="1" applyFont="1" applyFill="1" applyBorder="1" applyAlignment="1">
      <alignment horizontal="center"/>
    </xf>
    <xf numFmtId="164" fontId="0" fillId="51" borderId="8" xfId="1" applyNumberFormat="1" applyFont="1" applyFill="1" applyBorder="1" applyAlignment="1">
      <alignment horizontal="center"/>
    </xf>
    <xf numFmtId="0" fontId="1" fillId="51" borderId="1" xfId="0" applyFont="1" applyFill="1" applyBorder="1" applyAlignment="1">
      <alignment horizontal="center"/>
    </xf>
    <xf numFmtId="0" fontId="0" fillId="51" borderId="5" xfId="0" applyFill="1" applyBorder="1" applyAlignment="1">
      <alignment horizontal="center"/>
    </xf>
    <xf numFmtId="0" fontId="1" fillId="51" borderId="7" xfId="0" applyFont="1" applyFill="1" applyBorder="1" applyAlignment="1">
      <alignment horizontal="center"/>
    </xf>
    <xf numFmtId="0" fontId="0" fillId="51" borderId="8" xfId="0" applyFill="1" applyBorder="1" applyAlignment="1">
      <alignment horizontal="center"/>
    </xf>
    <xf numFmtId="164" fontId="0" fillId="51" borderId="13" xfId="1" applyNumberFormat="1" applyFont="1" applyFill="1" applyBorder="1" applyAlignment="1">
      <alignment horizontal="center"/>
    </xf>
    <xf numFmtId="0" fontId="1" fillId="52" borderId="1" xfId="0" applyFont="1" applyFill="1" applyBorder="1" applyAlignment="1">
      <alignment horizontal="center"/>
    </xf>
    <xf numFmtId="0" fontId="0" fillId="52" borderId="5" xfId="0" applyFill="1" applyBorder="1" applyAlignment="1">
      <alignment horizontal="center"/>
    </xf>
    <xf numFmtId="164" fontId="0" fillId="52" borderId="0" xfId="1" applyNumberFormat="1" applyFont="1" applyFill="1" applyBorder="1" applyAlignment="1">
      <alignment horizontal="center"/>
    </xf>
    <xf numFmtId="164" fontId="0" fillId="52" borderId="1" xfId="1" applyNumberFormat="1" applyFont="1" applyFill="1" applyBorder="1" applyAlignment="1">
      <alignment horizontal="center"/>
    </xf>
    <xf numFmtId="0" fontId="1" fillId="52" borderId="7" xfId="0" applyFont="1" applyFill="1" applyBorder="1" applyAlignment="1">
      <alignment horizontal="center"/>
    </xf>
    <xf numFmtId="0" fontId="0" fillId="52" borderId="8" xfId="0" applyFill="1" applyBorder="1" applyAlignment="1">
      <alignment horizontal="center"/>
    </xf>
    <xf numFmtId="164" fontId="0" fillId="52" borderId="2" xfId="1" applyNumberFormat="1" applyFont="1" applyFill="1" applyBorder="1" applyAlignment="1">
      <alignment horizontal="center"/>
    </xf>
    <xf numFmtId="164" fontId="0" fillId="52" borderId="7" xfId="1" applyNumberFormat="1" applyFont="1" applyFill="1" applyBorder="1" applyAlignment="1">
      <alignment horizontal="center"/>
    </xf>
    <xf numFmtId="0" fontId="1" fillId="53" borderId="1" xfId="0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1" fillId="54" borderId="1" xfId="0" applyFont="1" applyFill="1" applyBorder="1" applyAlignment="1">
      <alignment horizontal="center"/>
    </xf>
    <xf numFmtId="0" fontId="0" fillId="54" borderId="5" xfId="0" applyFill="1" applyBorder="1" applyAlignment="1">
      <alignment horizontal="center"/>
    </xf>
    <xf numFmtId="164" fontId="0" fillId="54" borderId="0" xfId="1" applyNumberFormat="1" applyFont="1" applyFill="1" applyBorder="1" applyAlignment="1">
      <alignment horizontal="center"/>
    </xf>
    <xf numFmtId="164" fontId="0" fillId="54" borderId="1" xfId="1" applyNumberFormat="1" applyFont="1" applyFill="1" applyBorder="1" applyAlignment="1">
      <alignment horizontal="center"/>
    </xf>
    <xf numFmtId="0" fontId="1" fillId="54" borderId="7" xfId="0" applyFont="1" applyFill="1" applyBorder="1" applyAlignment="1">
      <alignment horizontal="center"/>
    </xf>
    <xf numFmtId="0" fontId="0" fillId="54" borderId="8" xfId="0" applyFill="1" applyBorder="1" applyAlignment="1">
      <alignment horizontal="center"/>
    </xf>
    <xf numFmtId="164" fontId="0" fillId="54" borderId="2" xfId="1" applyNumberFormat="1" applyFont="1" applyFill="1" applyBorder="1" applyAlignment="1">
      <alignment horizontal="center"/>
    </xf>
    <xf numFmtId="164" fontId="0" fillId="54" borderId="7" xfId="1" applyNumberFormat="1" applyFont="1" applyFill="1" applyBorder="1" applyAlignment="1">
      <alignment horizontal="center"/>
    </xf>
    <xf numFmtId="164" fontId="0" fillId="54" borderId="8" xfId="1" applyNumberFormat="1" applyFont="1" applyFill="1" applyBorder="1" applyAlignment="1">
      <alignment horizontal="center"/>
    </xf>
    <xf numFmtId="9" fontId="1" fillId="0" borderId="10" xfId="48" applyFont="1" applyBorder="1"/>
    <xf numFmtId="9" fontId="4" fillId="0" borderId="0" xfId="48" applyFont="1"/>
    <xf numFmtId="0" fontId="40" fillId="0" borderId="0" xfId="114" applyFont="1"/>
    <xf numFmtId="0" fontId="37" fillId="3" borderId="0" xfId="114" applyFont="1" applyFill="1"/>
    <xf numFmtId="0" fontId="20" fillId="0" borderId="0" xfId="114" applyFont="1"/>
    <xf numFmtId="173" fontId="40" fillId="0" borderId="0" xfId="114" applyNumberFormat="1" applyFont="1"/>
    <xf numFmtId="0" fontId="20" fillId="0" borderId="10" xfId="114" applyFont="1" applyBorder="1"/>
    <xf numFmtId="173" fontId="20" fillId="0" borderId="10" xfId="114" applyNumberFormat="1" applyFont="1" applyBorder="1"/>
    <xf numFmtId="0" fontId="37" fillId="3" borderId="3" xfId="0" applyFont="1" applyFill="1" applyBorder="1" applyAlignment="1">
      <alignment horizontal="left"/>
    </xf>
    <xf numFmtId="0" fontId="37" fillId="3" borderId="4" xfId="0" applyFont="1" applyFill="1" applyBorder="1" applyAlignment="1">
      <alignment horizontal="left"/>
    </xf>
    <xf numFmtId="164" fontId="37" fillId="3" borderId="4" xfId="1" applyNumberFormat="1" applyFont="1" applyFill="1" applyBorder="1"/>
    <xf numFmtId="0" fontId="37" fillId="3" borderId="3" xfId="0" applyFont="1" applyFill="1" applyBorder="1" applyAlignment="1">
      <alignment horizontal="center"/>
    </xf>
    <xf numFmtId="0" fontId="37" fillId="3" borderId="4" xfId="0" applyFont="1" applyFill="1" applyBorder="1" applyAlignment="1">
      <alignment horizontal="center"/>
    </xf>
    <xf numFmtId="164" fontId="37" fillId="3" borderId="6" xfId="1" applyNumberFormat="1" applyFont="1" applyFill="1" applyBorder="1" applyAlignment="1">
      <alignment horizontal="center"/>
    </xf>
    <xf numFmtId="0" fontId="1" fillId="3" borderId="0" xfId="0" applyFont="1" applyFill="1" applyAlignment="1">
      <alignment wrapText="1"/>
    </xf>
    <xf numFmtId="0" fontId="37" fillId="3" borderId="0" xfId="0" applyFont="1" applyFill="1" applyAlignment="1">
      <alignment wrapText="1"/>
    </xf>
    <xf numFmtId="0" fontId="7" fillId="0" borderId="10" xfId="0" applyFont="1" applyBorder="1"/>
    <xf numFmtId="164" fontId="7" fillId="0" borderId="10" xfId="1" applyNumberFormat="1" applyFont="1" applyBorder="1"/>
    <xf numFmtId="9" fontId="7" fillId="0" borderId="10" xfId="2" applyFont="1" applyBorder="1"/>
    <xf numFmtId="165" fontId="7" fillId="0" borderId="10" xfId="1" applyNumberFormat="1" applyFont="1" applyBorder="1"/>
    <xf numFmtId="164" fontId="7" fillId="0" borderId="10" xfId="1" applyNumberFormat="1" applyFont="1" applyFill="1" applyBorder="1"/>
    <xf numFmtId="0" fontId="37" fillId="3" borderId="0" xfId="0" applyFont="1" applyFill="1"/>
    <xf numFmtId="0" fontId="5" fillId="3" borderId="0" xfId="0" applyFont="1" applyFill="1"/>
    <xf numFmtId="0" fontId="1" fillId="0" borderId="10" xfId="0" applyFont="1" applyBorder="1" applyAlignment="1">
      <alignment horizontal="right"/>
    </xf>
    <xf numFmtId="9" fontId="1" fillId="0" borderId="10" xfId="2" applyFont="1" applyBorder="1"/>
    <xf numFmtId="0" fontId="37" fillId="3" borderId="0" xfId="0" applyFont="1" applyFill="1" applyAlignment="1">
      <alignment horizontal="center"/>
    </xf>
    <xf numFmtId="0" fontId="37" fillId="3" borderId="0" xfId="0" applyFont="1" applyFill="1" applyAlignment="1">
      <alignment horizontal="center" wrapText="1"/>
    </xf>
    <xf numFmtId="0" fontId="37" fillId="3" borderId="0" xfId="0" applyFont="1" applyFill="1" applyAlignment="1">
      <alignment horizontal="right"/>
    </xf>
    <xf numFmtId="166" fontId="1" fillId="0" borderId="10" xfId="0" applyNumberFormat="1" applyFont="1" applyBorder="1"/>
    <xf numFmtId="0" fontId="5" fillId="3" borderId="0" xfId="0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1" applyNumberFormat="1" applyFont="1" applyAlignment="1">
      <alignment horizontal="center"/>
    </xf>
    <xf numFmtId="9" fontId="37" fillId="3" borderId="0" xfId="2" applyFont="1" applyFill="1" applyAlignment="1">
      <alignment wrapText="1"/>
    </xf>
    <xf numFmtId="9" fontId="37" fillId="3" borderId="0" xfId="0" applyNumberFormat="1" applyFont="1" applyFill="1" applyAlignment="1">
      <alignment wrapText="1"/>
    </xf>
    <xf numFmtId="0" fontId="37" fillId="0" borderId="0" xfId="0" applyFont="1" applyFill="1"/>
    <xf numFmtId="166" fontId="6" fillId="0" borderId="0" xfId="0" applyNumberFormat="1" applyFont="1" applyFill="1"/>
    <xf numFmtId="9" fontId="6" fillId="0" borderId="0" xfId="2" applyFont="1" applyFill="1"/>
    <xf numFmtId="0" fontId="6" fillId="0" borderId="0" xfId="0" applyFont="1" applyFill="1"/>
    <xf numFmtId="164" fontId="7" fillId="0" borderId="0" xfId="0" applyNumberFormat="1" applyFont="1"/>
    <xf numFmtId="164" fontId="1" fillId="7" borderId="23" xfId="1" applyNumberFormat="1" applyFont="1" applyFill="1" applyBorder="1" applyAlignment="1">
      <alignment horizontal="center"/>
    </xf>
    <xf numFmtId="164" fontId="1" fillId="7" borderId="18" xfId="1" applyNumberFormat="1" applyFont="1" applyFill="1" applyBorder="1" applyAlignment="1">
      <alignment horizontal="center"/>
    </xf>
    <xf numFmtId="164" fontId="1" fillId="7" borderId="24" xfId="1" applyNumberFormat="1" applyFont="1" applyFill="1" applyBorder="1" applyAlignment="1">
      <alignment horizontal="center"/>
    </xf>
    <xf numFmtId="164" fontId="1" fillId="2" borderId="23" xfId="1" applyNumberFormat="1" applyFont="1" applyFill="1" applyBorder="1" applyAlignment="1">
      <alignment horizontal="center"/>
    </xf>
    <xf numFmtId="164" fontId="1" fillId="2" borderId="18" xfId="1" applyNumberFormat="1" applyFont="1" applyFill="1" applyBorder="1" applyAlignment="1">
      <alignment horizontal="center"/>
    </xf>
    <xf numFmtId="164" fontId="1" fillId="2" borderId="24" xfId="1" applyNumberFormat="1" applyFont="1" applyFill="1" applyBorder="1" applyAlignment="1">
      <alignment horizontal="center"/>
    </xf>
  </cellXfs>
  <cellStyles count="116">
    <cellStyle name="'" xfId="13"/>
    <cellStyle name="' 2" xfId="41"/>
    <cellStyle name="'_Corp Acctg Monthly Rpt 2010-08 @ 1007-rpt" xfId="14"/>
    <cellStyle name="'_Corp Acctg Monthly Rpt 2010-08 @ 1007-rpt 2" xfId="11"/>
    <cellStyle name="20% - Accent1 2" xfId="58"/>
    <cellStyle name="20% - Accent1 2 2" xfId="59"/>
    <cellStyle name="20% - Accent2 2" xfId="60"/>
    <cellStyle name="20% - Accent2 2 2" xfId="61"/>
    <cellStyle name="20% - Accent3 2" xfId="62"/>
    <cellStyle name="20% - Accent3 2 2" xfId="63"/>
    <cellStyle name="20% - Accent4 2" xfId="64"/>
    <cellStyle name="20% - Accent4 2 2" xfId="65"/>
    <cellStyle name="20% - Accent5 2" xfId="66"/>
    <cellStyle name="20% - Accent5 2 2" xfId="67"/>
    <cellStyle name="20% - Accent6 2" xfId="68"/>
    <cellStyle name="20% - Accent6 2 2" xfId="69"/>
    <cellStyle name="40% - Accent1 2" xfId="70"/>
    <cellStyle name="40% - Accent1 2 2" xfId="71"/>
    <cellStyle name="40% - Accent2 2" xfId="72"/>
    <cellStyle name="40% - Accent2 2 2" xfId="73"/>
    <cellStyle name="40% - Accent3 2" xfId="74"/>
    <cellStyle name="40% - Accent3 2 2" xfId="75"/>
    <cellStyle name="40% - Accent4 2" xfId="76"/>
    <cellStyle name="40% - Accent4 2 2" xfId="77"/>
    <cellStyle name="40% - Accent5 2" xfId="78"/>
    <cellStyle name="40% - Accent5 2 2" xfId="79"/>
    <cellStyle name="40% - Accent6 2" xfId="80"/>
    <cellStyle name="40% - Accent6 2 2" xfId="81"/>
    <cellStyle name="60% - Accent1 2" xfId="82"/>
    <cellStyle name="60% - Accent2 2" xfId="83"/>
    <cellStyle name="60% - Accent3 2" xfId="84"/>
    <cellStyle name="60% - Accent4 2" xfId="85"/>
    <cellStyle name="60% - Accent5 2" xfId="86"/>
    <cellStyle name="60% - Accent6 2" xfId="87"/>
    <cellStyle name="Accent1 2" xfId="88"/>
    <cellStyle name="Accent2 2" xfId="89"/>
    <cellStyle name="Accent3 2" xfId="90"/>
    <cellStyle name="Accent4 2" xfId="91"/>
    <cellStyle name="Accent5 2" xfId="92"/>
    <cellStyle name="Accent6 2" xfId="93"/>
    <cellStyle name="Bad 2" xfId="94"/>
    <cellStyle name="Calculation 2" xfId="95"/>
    <cellStyle name="Check Cell 2" xfId="96"/>
    <cellStyle name="Comma" xfId="1" builtinId="3"/>
    <cellStyle name="Comma 2" xfId="15"/>
    <cellStyle name="Comma 2 2" xfId="16"/>
    <cellStyle name="Comma 2 3" xfId="113"/>
    <cellStyle name="Comma 3" xfId="17"/>
    <cellStyle name="Comma 4" xfId="18"/>
    <cellStyle name="Comma 4 2" xfId="19"/>
    <cellStyle name="Comma 5" xfId="12"/>
    <cellStyle name="Comma 6" xfId="54"/>
    <cellStyle name="Comma 7" xfId="57"/>
    <cellStyle name="Comma 8" xfId="111"/>
    <cellStyle name="Comma0" xfId="20"/>
    <cellStyle name="Comma0 2" xfId="21"/>
    <cellStyle name="Currency 2" xfId="22"/>
    <cellStyle name="Currency 3" xfId="23"/>
    <cellStyle name="Currency0" xfId="24"/>
    <cellStyle name="Date" xfId="25"/>
    <cellStyle name="Explanatory Text 2" xfId="97"/>
    <cellStyle name="F2" xfId="26"/>
    <cellStyle name="F3" xfId="27"/>
    <cellStyle name="F4" xfId="28"/>
    <cellStyle name="F5" xfId="29"/>
    <cellStyle name="F6" xfId="30"/>
    <cellStyle name="F7" xfId="31"/>
    <cellStyle name="F8" xfId="32"/>
    <cellStyle name="Fixed" xfId="33"/>
    <cellStyle name="Good 2" xfId="98"/>
    <cellStyle name="Heading" xfId="34"/>
    <cellStyle name="Heading 1 2" xfId="99"/>
    <cellStyle name="Heading 2 2" xfId="35"/>
    <cellStyle name="Heading 2 2 2" xfId="100"/>
    <cellStyle name="Heading 3 2" xfId="101"/>
    <cellStyle name="Heading 4 2" xfId="102"/>
    <cellStyle name="Heading 5" xfId="36"/>
    <cellStyle name="Hyperlink" xfId="115" builtinId="8"/>
    <cellStyle name="Hyperlink 2" xfId="37"/>
    <cellStyle name="Hyperlink 3" xfId="38"/>
    <cellStyle name="Hyperlink 4" xfId="39"/>
    <cellStyle name="Input 2" xfId="103"/>
    <cellStyle name="Linked Cell 2" xfId="104"/>
    <cellStyle name="Neutral 2" xfId="105"/>
    <cellStyle name="Normal" xfId="0" builtinId="0"/>
    <cellStyle name="Normal 10" xfId="114"/>
    <cellStyle name="Normal 2" xfId="40"/>
    <cellStyle name="Normal 2 2" xfId="3"/>
    <cellStyle name="Normal 2 2 2" xfId="42"/>
    <cellStyle name="Normal 2 3" xfId="4"/>
    <cellStyle name="Normal 2 3 2" xfId="43"/>
    <cellStyle name="Normal 2 4" xfId="44"/>
    <cellStyle name="Normal 2 5" xfId="112"/>
    <cellStyle name="Normal 3" xfId="5"/>
    <cellStyle name="Normal 3 2" xfId="45"/>
    <cellStyle name="Normal 4" xfId="6"/>
    <cellStyle name="Normal 4 2" xfId="46"/>
    <cellStyle name="Normal 5" xfId="7"/>
    <cellStyle name="Normal 5 2" xfId="56"/>
    <cellStyle name="Normal 6" xfId="8"/>
    <cellStyle name="Normal 6 2" xfId="55"/>
    <cellStyle name="Normal 7" xfId="9"/>
    <cellStyle name="Normal 8" xfId="10"/>
    <cellStyle name="Note 2" xfId="106"/>
    <cellStyle name="Output 2" xfId="107"/>
    <cellStyle name="Percent" xfId="2" builtinId="5"/>
    <cellStyle name="Percent 2" xfId="47"/>
    <cellStyle name="Percent 3" xfId="48"/>
    <cellStyle name="Percent 4" xfId="49"/>
    <cellStyle name="Percent 4 2" xfId="50"/>
    <cellStyle name="Percent 5" xfId="51"/>
    <cellStyle name="small" xfId="52"/>
    <cellStyle name="Title 2" xfId="108"/>
    <cellStyle name="Total 2" xfId="109"/>
    <cellStyle name="Univers" xfId="53"/>
    <cellStyle name="Warning Text 2" xfId="11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'Fig. 1'!$A$5</c:f>
              <c:strCache>
                <c:ptCount val="1"/>
                <c:pt idx="0">
                  <c:v>Governments</c:v>
                </c:pt>
              </c:strCache>
            </c:strRef>
          </c:tx>
          <c:cat>
            <c:numRef>
              <c:f>'Fig. 1'!$C$4:$G$4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'Fig. 1'!$C$5:$G$5</c:f>
              <c:numCache>
                <c:formatCode>0.0</c:formatCode>
                <c:ptCount val="5"/>
                <c:pt idx="0">
                  <c:v>12.612721488657026</c:v>
                </c:pt>
                <c:pt idx="1">
                  <c:v>13.868202023381697</c:v>
                </c:pt>
                <c:pt idx="2">
                  <c:v>13.685619797588949</c:v>
                </c:pt>
                <c:pt idx="3">
                  <c:v>13.20969334889428</c:v>
                </c:pt>
                <c:pt idx="4">
                  <c:v>16.392219182579097</c:v>
                </c:pt>
              </c:numCache>
            </c:numRef>
          </c:val>
        </c:ser>
        <c:ser>
          <c:idx val="1"/>
          <c:order val="1"/>
          <c:tx>
            <c:strRef>
              <c:f>'Fig. 1'!$A$6</c:f>
              <c:strCache>
                <c:ptCount val="1"/>
                <c:pt idx="0">
                  <c:v>Private voluntary contributions</c:v>
                </c:pt>
              </c:strCache>
            </c:strRef>
          </c:tx>
          <c:cat>
            <c:numRef>
              <c:f>'Fig. 1'!$C$4:$G$4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'Fig. 1'!$C$6:$G$6</c:f>
              <c:numCache>
                <c:formatCode>0.0</c:formatCode>
                <c:ptCount val="5"/>
                <c:pt idx="0">
                  <c:v>3.466993553220544</c:v>
                </c:pt>
                <c:pt idx="1">
                  <c:v>6.0591095298799118</c:v>
                </c:pt>
                <c:pt idx="2">
                  <c:v>5.7382384406909752</c:v>
                </c:pt>
                <c:pt idx="3">
                  <c:v>4.9979583200172311</c:v>
                </c:pt>
                <c:pt idx="4">
                  <c:v>5.3977058294519065</c:v>
                </c:pt>
              </c:numCache>
            </c:numRef>
          </c:val>
        </c:ser>
        <c:dLbls>
          <c:showVal val="1"/>
        </c:dLbls>
        <c:overlap val="100"/>
        <c:axId val="60109184"/>
        <c:axId val="60110720"/>
      </c:barChart>
      <c:lineChart>
        <c:grouping val="standard"/>
        <c:ser>
          <c:idx val="2"/>
          <c:order val="2"/>
          <c:tx>
            <c:strRef>
              <c:f>'Fig. 1'!$A$9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dLblPos val="ctr"/>
            <c:showVal val="1"/>
          </c:dLbls>
          <c:cat>
            <c:numRef>
              <c:f>'Fig. 1'!$C$4:$G$4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'Fig. 1'!$C$9:$G$9</c:f>
              <c:numCache>
                <c:formatCode>0.0</c:formatCode>
                <c:ptCount val="5"/>
                <c:pt idx="0">
                  <c:v>16.07971504187757</c:v>
                </c:pt>
                <c:pt idx="1">
                  <c:v>19.92731155326161</c:v>
                </c:pt>
                <c:pt idx="2">
                  <c:v>19.423858238279923</c:v>
                </c:pt>
                <c:pt idx="3">
                  <c:v>18.20765166891151</c:v>
                </c:pt>
                <c:pt idx="4">
                  <c:v>21.789925012031006</c:v>
                </c:pt>
              </c:numCache>
            </c:numRef>
          </c:val>
        </c:ser>
        <c:dLbls>
          <c:showVal val="1"/>
        </c:dLbls>
        <c:marker val="1"/>
        <c:axId val="60109184"/>
        <c:axId val="60110720"/>
      </c:lineChart>
      <c:catAx>
        <c:axId val="60109184"/>
        <c:scaling>
          <c:orientation val="minMax"/>
        </c:scaling>
        <c:axPos val="b"/>
        <c:numFmt formatCode="General" sourceLinked="1"/>
        <c:tickLblPos val="nextTo"/>
        <c:crossAx val="60110720"/>
        <c:crosses val="autoZero"/>
        <c:auto val="1"/>
        <c:lblAlgn val="ctr"/>
        <c:lblOffset val="100"/>
      </c:catAx>
      <c:valAx>
        <c:axId val="60110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billions</a:t>
                </a:r>
              </a:p>
            </c:rich>
          </c:tx>
        </c:title>
        <c:numFmt formatCode="0" sourceLinked="0"/>
        <c:tickLblPos val="nextTo"/>
        <c:crossAx val="60109184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'Fig. 2'!$A$5</c:f>
              <c:strCache>
                <c:ptCount val="1"/>
                <c:pt idx="0">
                  <c:v>Governments</c:v>
                </c:pt>
              </c:strCache>
            </c:strRef>
          </c:tx>
          <c:cat>
            <c:numRef>
              <c:f>'Fig. 2'!$C$4:$G$4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'Fig. 2'!$C$5:$G$5</c:f>
              <c:numCache>
                <c:formatCode>0.0</c:formatCode>
                <c:ptCount val="5"/>
                <c:pt idx="0">
                  <c:v>12.612721488657026</c:v>
                </c:pt>
                <c:pt idx="1">
                  <c:v>13.868202023381697</c:v>
                </c:pt>
                <c:pt idx="2">
                  <c:v>13.685619797588949</c:v>
                </c:pt>
                <c:pt idx="3">
                  <c:v>13.20969334889428</c:v>
                </c:pt>
                <c:pt idx="4">
                  <c:v>16.392219182579097</c:v>
                </c:pt>
              </c:numCache>
            </c:numRef>
          </c:val>
        </c:ser>
        <c:ser>
          <c:idx val="1"/>
          <c:order val="1"/>
          <c:tx>
            <c:strRef>
              <c:f>'Fig. 2'!$A$6</c:f>
              <c:strCache>
                <c:ptCount val="1"/>
                <c:pt idx="0">
                  <c:v>Private voluntary contributions</c:v>
                </c:pt>
              </c:strCache>
            </c:strRef>
          </c:tx>
          <c:cat>
            <c:numRef>
              <c:f>'Fig. 2'!$C$4:$G$4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'Fig. 2'!$C$6:$G$6</c:f>
              <c:numCache>
                <c:formatCode>0.0</c:formatCode>
                <c:ptCount val="5"/>
                <c:pt idx="0">
                  <c:v>3.466993553220544</c:v>
                </c:pt>
                <c:pt idx="1">
                  <c:v>6.0591095298799118</c:v>
                </c:pt>
                <c:pt idx="2">
                  <c:v>5.7382384406909752</c:v>
                </c:pt>
                <c:pt idx="3">
                  <c:v>4.9979583200172311</c:v>
                </c:pt>
                <c:pt idx="4">
                  <c:v>5.3977058294519065</c:v>
                </c:pt>
              </c:numCache>
            </c:numRef>
          </c:val>
        </c:ser>
        <c:axId val="62211584"/>
        <c:axId val="62213120"/>
      </c:barChart>
      <c:lineChart>
        <c:grouping val="standard"/>
        <c:ser>
          <c:idx val="2"/>
          <c:order val="2"/>
          <c:tx>
            <c:strRef>
              <c:f>'Fig. 2'!$A$7</c:f>
              <c:strCache>
                <c:ptCount val="1"/>
                <c:pt idx="0">
                  <c:v>Governments % change</c:v>
                </c:pt>
              </c:strCache>
            </c:strRef>
          </c:tx>
          <c:marker>
            <c:symbol val="none"/>
          </c:marker>
          <c:cat>
            <c:numRef>
              <c:f>'Fig. 2'!$C$4:$G$4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'Fig. 2'!$C$7:$G$7</c:f>
              <c:numCache>
                <c:formatCode>0%</c:formatCode>
                <c:ptCount val="5"/>
                <c:pt idx="0">
                  <c:v>-3.9314072063891745E-2</c:v>
                </c:pt>
                <c:pt idx="1">
                  <c:v>9.9540811699819029E-2</c:v>
                </c:pt>
                <c:pt idx="2">
                  <c:v>-1.3165529712136848E-2</c:v>
                </c:pt>
                <c:pt idx="3">
                  <c:v>-3.477565910303268E-2</c:v>
                </c:pt>
                <c:pt idx="4">
                  <c:v>0.24092352105593814</c:v>
                </c:pt>
              </c:numCache>
            </c:numRef>
          </c:val>
        </c:ser>
        <c:ser>
          <c:idx val="3"/>
          <c:order val="3"/>
          <c:tx>
            <c:strRef>
              <c:f>'Fig. 2'!$A$8</c:f>
              <c:strCache>
                <c:ptCount val="1"/>
                <c:pt idx="0">
                  <c:v>Private % change</c:v>
                </c:pt>
              </c:strCache>
            </c:strRef>
          </c:tx>
          <c:marker>
            <c:symbol val="none"/>
          </c:marker>
          <c:cat>
            <c:numRef>
              <c:f>'Fig. 2'!$C$4:$G$4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'Fig. 2'!$C$8:$G$8</c:f>
              <c:numCache>
                <c:formatCode>0%</c:formatCode>
                <c:ptCount val="5"/>
                <c:pt idx="0">
                  <c:v>-0.2394232738549224</c:v>
                </c:pt>
                <c:pt idx="1">
                  <c:v>0.74765526294431994</c:v>
                </c:pt>
                <c:pt idx="2">
                  <c:v>-5.2956806211637515E-2</c:v>
                </c:pt>
                <c:pt idx="3">
                  <c:v>-0.12900825372195629</c:v>
                </c:pt>
                <c:pt idx="4">
                  <c:v>7.9982161482550579E-2</c:v>
                </c:pt>
              </c:numCache>
            </c:numRef>
          </c:val>
        </c:ser>
        <c:marker val="1"/>
        <c:axId val="62232832"/>
        <c:axId val="62231296"/>
      </c:lineChart>
      <c:catAx>
        <c:axId val="62211584"/>
        <c:scaling>
          <c:orientation val="minMax"/>
        </c:scaling>
        <c:axPos val="b"/>
        <c:numFmt formatCode="General" sourceLinked="1"/>
        <c:tickLblPos val="nextTo"/>
        <c:crossAx val="62213120"/>
        <c:crosses val="autoZero"/>
        <c:auto val="1"/>
        <c:lblAlgn val="ctr"/>
        <c:lblOffset val="100"/>
      </c:catAx>
      <c:valAx>
        <c:axId val="62213120"/>
        <c:scaling>
          <c:orientation val="minMax"/>
        </c:scaling>
        <c:axPos val="l"/>
        <c:majorGridlines/>
        <c:numFmt formatCode="0" sourceLinked="0"/>
        <c:tickLblPos val="nextTo"/>
        <c:crossAx val="62211584"/>
        <c:crosses val="autoZero"/>
        <c:crossBetween val="between"/>
      </c:valAx>
      <c:valAx>
        <c:axId val="62231296"/>
        <c:scaling>
          <c:orientation val="minMax"/>
        </c:scaling>
        <c:axPos val="r"/>
        <c:numFmt formatCode="0%" sourceLinked="1"/>
        <c:tickLblPos val="nextTo"/>
        <c:crossAx val="62232832"/>
        <c:crosses val="max"/>
        <c:crossBetween val="between"/>
      </c:valAx>
      <c:catAx>
        <c:axId val="62232832"/>
        <c:scaling>
          <c:orientation val="minMax"/>
        </c:scaling>
        <c:delete val="1"/>
        <c:axPos val="b"/>
        <c:numFmt formatCode="General" sourceLinked="1"/>
        <c:tickLblPos val="none"/>
        <c:crossAx val="62231296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percentStacked"/>
        <c:ser>
          <c:idx val="0"/>
          <c:order val="0"/>
          <c:tx>
            <c:strRef>
              <c:f>'Fig. 3'!$B$9</c:f>
              <c:strCache>
                <c:ptCount val="1"/>
                <c:pt idx="0">
                  <c:v>Individuals</c:v>
                </c:pt>
              </c:strCache>
            </c:strRef>
          </c:tx>
          <c:cat>
            <c:numRef>
              <c:f>'Fig. 3'!$A$10:$A$14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'Fig. 3'!$B$10:$B$14</c:f>
              <c:numCache>
                <c:formatCode>_-* #,##0.0_-;\-* #,##0.0_-;_-* "-"??_-;_-@_-</c:formatCode>
                <c:ptCount val="5"/>
                <c:pt idx="0">
                  <c:v>1.8805783916648879</c:v>
                </c:pt>
                <c:pt idx="1">
                  <c:v>2.6374135862447643</c:v>
                </c:pt>
                <c:pt idx="2">
                  <c:v>2.4118965027176387</c:v>
                </c:pt>
                <c:pt idx="3">
                  <c:v>2.2942664997008473</c:v>
                </c:pt>
                <c:pt idx="4">
                  <c:v>2.8017169229220422</c:v>
                </c:pt>
              </c:numCache>
            </c:numRef>
          </c:val>
        </c:ser>
        <c:ser>
          <c:idx val="1"/>
          <c:order val="1"/>
          <c:tx>
            <c:strRef>
              <c:f>'Fig. 3'!$C$9</c:f>
              <c:strCache>
                <c:ptCount val="1"/>
                <c:pt idx="0">
                  <c:v>Trusts and foundations</c:v>
                </c:pt>
              </c:strCache>
            </c:strRef>
          </c:tx>
          <c:cat>
            <c:numRef>
              <c:f>'Fig. 3'!$A$10:$A$14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'Fig. 3'!$C$10:$C$14</c:f>
              <c:numCache>
                <c:formatCode>_-* #,##0.0_-;\-* #,##0.0_-;_-* "-"??_-;_-@_-</c:formatCode>
                <c:ptCount val="5"/>
                <c:pt idx="0">
                  <c:v>0.1984651462197867</c:v>
                </c:pt>
                <c:pt idx="1">
                  <c:v>0.25539777631756433</c:v>
                </c:pt>
                <c:pt idx="2">
                  <c:v>0.16024994371142223</c:v>
                </c:pt>
                <c:pt idx="3">
                  <c:v>0.19909651951681567</c:v>
                </c:pt>
                <c:pt idx="4">
                  <c:v>0.18892735998431812</c:v>
                </c:pt>
              </c:numCache>
            </c:numRef>
          </c:val>
        </c:ser>
        <c:ser>
          <c:idx val="2"/>
          <c:order val="2"/>
          <c:tx>
            <c:strRef>
              <c:f>'Fig. 3'!$D$9</c:f>
              <c:strCache>
                <c:ptCount val="1"/>
                <c:pt idx="0">
                  <c:v>Companies and corporations</c:v>
                </c:pt>
              </c:strCache>
            </c:strRef>
          </c:tx>
          <c:cat>
            <c:numRef>
              <c:f>'Fig. 3'!$A$10:$A$14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'Fig. 3'!$D$10:$D$14</c:f>
              <c:numCache>
                <c:formatCode>_-* #,##0.0_-;\-* #,##0.0_-;_-* "-"??_-;_-@_-</c:formatCode>
                <c:ptCount val="5"/>
                <c:pt idx="0">
                  <c:v>0.13144361528631013</c:v>
                </c:pt>
                <c:pt idx="1">
                  <c:v>0.30569870963319062</c:v>
                </c:pt>
                <c:pt idx="2">
                  <c:v>0.1794516916332537</c:v>
                </c:pt>
                <c:pt idx="3">
                  <c:v>0.16414761606532405</c:v>
                </c:pt>
                <c:pt idx="4">
                  <c:v>0.27819934275996522</c:v>
                </c:pt>
              </c:numCache>
            </c:numRef>
          </c:val>
        </c:ser>
        <c:ser>
          <c:idx val="3"/>
          <c:order val="3"/>
          <c:tx>
            <c:strRef>
              <c:f>'Fig. 3'!$E$9</c:f>
              <c:strCache>
                <c:ptCount val="1"/>
                <c:pt idx="0">
                  <c:v>National societies</c:v>
                </c:pt>
              </c:strCache>
            </c:strRef>
          </c:tx>
          <c:cat>
            <c:numRef>
              <c:f>'Fig. 3'!$A$10:$A$14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'Fig. 3'!$E$10:$E$14</c:f>
              <c:numCache>
                <c:formatCode>_-* #,##0.0_-;\-* #,##0.0_-;_-* "-"??_-;_-@_-</c:formatCode>
                <c:ptCount val="5"/>
                <c:pt idx="0">
                  <c:v>0.2610145511227982</c:v>
                </c:pt>
                <c:pt idx="1">
                  <c:v>0.72056085746064258</c:v>
                </c:pt>
                <c:pt idx="2">
                  <c:v>0.40052273533374905</c:v>
                </c:pt>
                <c:pt idx="3">
                  <c:v>0.35743657226989584</c:v>
                </c:pt>
                <c:pt idx="4">
                  <c:v>0.38636861063492267</c:v>
                </c:pt>
              </c:numCache>
            </c:numRef>
          </c:val>
        </c:ser>
        <c:ser>
          <c:idx val="4"/>
          <c:order val="4"/>
          <c:tx>
            <c:strRef>
              <c:f>'Fig. 3'!$F$9</c:f>
              <c:strCache>
                <c:ptCount val="1"/>
                <c:pt idx="0">
                  <c:v>Other</c:v>
                </c:pt>
              </c:strCache>
            </c:strRef>
          </c:tx>
          <c:cat>
            <c:numRef>
              <c:f>'Fig. 3'!$A$10:$A$14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'Fig. 3'!$F$10:$F$14</c:f>
              <c:numCache>
                <c:formatCode>_-* #,##0.0_-;\-* #,##0.0_-;_-* "-"??_-;_-@_-</c:formatCode>
                <c:ptCount val="5"/>
                <c:pt idx="0">
                  <c:v>9.5159285639082214E-2</c:v>
                </c:pt>
                <c:pt idx="1">
                  <c:v>0.17011874404291738</c:v>
                </c:pt>
                <c:pt idx="2">
                  <c:v>0.19625481801134376</c:v>
                </c:pt>
                <c:pt idx="3">
                  <c:v>5.3186717006540075E-2</c:v>
                </c:pt>
                <c:pt idx="4">
                  <c:v>0.241306400035013</c:v>
                </c:pt>
              </c:numCache>
            </c:numRef>
          </c:val>
        </c:ser>
        <c:overlap val="100"/>
        <c:axId val="62604416"/>
        <c:axId val="62605952"/>
      </c:barChart>
      <c:catAx>
        <c:axId val="62604416"/>
        <c:scaling>
          <c:orientation val="maxMin"/>
        </c:scaling>
        <c:axPos val="l"/>
        <c:numFmt formatCode="General" sourceLinked="1"/>
        <c:tickLblPos val="nextTo"/>
        <c:crossAx val="62605952"/>
        <c:crosses val="autoZero"/>
        <c:auto val="1"/>
        <c:lblAlgn val="ctr"/>
        <c:lblOffset val="100"/>
      </c:catAx>
      <c:valAx>
        <c:axId val="62605952"/>
        <c:scaling>
          <c:orientation val="minMax"/>
        </c:scaling>
        <c:axPos val="t"/>
        <c:majorGridlines/>
        <c:numFmt formatCode="0%" sourceLinked="1"/>
        <c:tickLblPos val="nextTo"/>
        <c:crossAx val="62604416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percentStacked"/>
        <c:ser>
          <c:idx val="0"/>
          <c:order val="0"/>
          <c:tx>
            <c:strRef>
              <c:f>'Fig. 4'!$B$5</c:f>
              <c:strCache>
                <c:ptCount val="1"/>
                <c:pt idx="0">
                  <c:v>Individuals</c:v>
                </c:pt>
              </c:strCache>
            </c:strRef>
          </c:tx>
          <c:cat>
            <c:strRef>
              <c:f>'Fig. 4'!$A$6:$A$8</c:f>
              <c:strCache>
                <c:ptCount val="3"/>
                <c:pt idx="0">
                  <c:v>NGOs</c:v>
                </c:pt>
                <c:pt idx="1">
                  <c:v>RCRC</c:v>
                </c:pt>
                <c:pt idx="2">
                  <c:v>UN</c:v>
                </c:pt>
              </c:strCache>
            </c:strRef>
          </c:cat>
          <c:val>
            <c:numRef>
              <c:f>'Fig. 4'!$B$6:$B$8</c:f>
              <c:numCache>
                <c:formatCode>_-* #,##0_-;\-* #,##0_-;_-* "-"??_-;_-@_-</c:formatCode>
                <c:ptCount val="3"/>
                <c:pt idx="0">
                  <c:v>2657.6146282993936</c:v>
                </c:pt>
                <c:pt idx="1">
                  <c:v>14.223574572648319</c:v>
                </c:pt>
                <c:pt idx="2">
                  <c:v>129.87872005</c:v>
                </c:pt>
              </c:numCache>
            </c:numRef>
          </c:val>
        </c:ser>
        <c:ser>
          <c:idx val="1"/>
          <c:order val="1"/>
          <c:tx>
            <c:strRef>
              <c:f>'Fig. 4'!$C$5</c:f>
              <c:strCache>
                <c:ptCount val="1"/>
                <c:pt idx="0">
                  <c:v>Trust and foundations</c:v>
                </c:pt>
              </c:strCache>
            </c:strRef>
          </c:tx>
          <c:cat>
            <c:strRef>
              <c:f>'Fig. 4'!$A$6:$A$8</c:f>
              <c:strCache>
                <c:ptCount val="3"/>
                <c:pt idx="0">
                  <c:v>NGOs</c:v>
                </c:pt>
                <c:pt idx="1">
                  <c:v>RCRC</c:v>
                </c:pt>
                <c:pt idx="2">
                  <c:v>UN</c:v>
                </c:pt>
              </c:strCache>
            </c:strRef>
          </c:cat>
          <c:val>
            <c:numRef>
              <c:f>'Fig. 4'!$C$6:$C$8</c:f>
              <c:numCache>
                <c:formatCode>_-* #,##0_-;\-* #,##0_-;_-* "-"??_-;_-@_-</c:formatCode>
                <c:ptCount val="3"/>
                <c:pt idx="0">
                  <c:v>164.76777416146962</c:v>
                </c:pt>
                <c:pt idx="1">
                  <c:v>5.6193444228485037</c:v>
                </c:pt>
                <c:pt idx="2">
                  <c:v>18.540241400000003</c:v>
                </c:pt>
              </c:numCache>
            </c:numRef>
          </c:val>
        </c:ser>
        <c:ser>
          <c:idx val="2"/>
          <c:order val="2"/>
          <c:tx>
            <c:strRef>
              <c:f>'Fig. 4'!$D$5</c:f>
              <c:strCache>
                <c:ptCount val="1"/>
                <c:pt idx="0">
                  <c:v>Companies and corporations</c:v>
                </c:pt>
              </c:strCache>
            </c:strRef>
          </c:tx>
          <c:cat>
            <c:strRef>
              <c:f>'Fig. 4'!$A$6:$A$8</c:f>
              <c:strCache>
                <c:ptCount val="3"/>
                <c:pt idx="0">
                  <c:v>NGOs</c:v>
                </c:pt>
                <c:pt idx="1">
                  <c:v>RCRC</c:v>
                </c:pt>
                <c:pt idx="2">
                  <c:v>UN</c:v>
                </c:pt>
              </c:strCache>
            </c:strRef>
          </c:cat>
          <c:val>
            <c:numRef>
              <c:f>'Fig. 4'!$D$6:$D$8</c:f>
              <c:numCache>
                <c:formatCode>_-* #,##0_-;\-* #,##0_-;_-* "-"??_-;_-@_-</c:formatCode>
                <c:ptCount val="3"/>
                <c:pt idx="0">
                  <c:v>223.36573449331192</c:v>
                </c:pt>
                <c:pt idx="1">
                  <c:v>6.9528059837961935</c:v>
                </c:pt>
                <c:pt idx="2">
                  <c:v>47.88080228285714</c:v>
                </c:pt>
              </c:numCache>
            </c:numRef>
          </c:val>
        </c:ser>
        <c:ser>
          <c:idx val="3"/>
          <c:order val="3"/>
          <c:tx>
            <c:strRef>
              <c:f>'Fig. 4'!$E$5</c:f>
              <c:strCache>
                <c:ptCount val="1"/>
                <c:pt idx="0">
                  <c:v>National societies</c:v>
                </c:pt>
              </c:strCache>
            </c:strRef>
          </c:tx>
          <c:cat>
            <c:strRef>
              <c:f>'Fig. 4'!$A$6:$A$8</c:f>
              <c:strCache>
                <c:ptCount val="3"/>
                <c:pt idx="0">
                  <c:v>NGOs</c:v>
                </c:pt>
                <c:pt idx="1">
                  <c:v>RCRC</c:v>
                </c:pt>
                <c:pt idx="2">
                  <c:v>UN</c:v>
                </c:pt>
              </c:strCache>
            </c:strRef>
          </c:cat>
          <c:val>
            <c:numRef>
              <c:f>'Fig. 4'!$E$6:$E$8</c:f>
              <c:numCache>
                <c:formatCode>_-* #,##0_-;\-* #,##0_-;_-* "-"??_-;_-@_-</c:formatCode>
                <c:ptCount val="3"/>
                <c:pt idx="0">
                  <c:v>17.876453702747657</c:v>
                </c:pt>
                <c:pt idx="1">
                  <c:v>167.50173493217505</c:v>
                </c:pt>
                <c:pt idx="2">
                  <c:v>200.990422</c:v>
                </c:pt>
              </c:numCache>
            </c:numRef>
          </c:val>
        </c:ser>
        <c:ser>
          <c:idx val="4"/>
          <c:order val="4"/>
          <c:tx>
            <c:strRef>
              <c:f>'Fig. 4'!$F$5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'Fig. 4'!$A$6:$A$8</c:f>
              <c:strCache>
                <c:ptCount val="3"/>
                <c:pt idx="0">
                  <c:v>NGOs</c:v>
                </c:pt>
                <c:pt idx="1">
                  <c:v>RCRC</c:v>
                </c:pt>
                <c:pt idx="2">
                  <c:v>UN</c:v>
                </c:pt>
              </c:strCache>
            </c:strRef>
          </c:cat>
          <c:val>
            <c:numRef>
              <c:f>'Fig. 4'!$F$6:$F$8</c:f>
              <c:numCache>
                <c:formatCode>_-* #,##0_-;\-* #,##0_-;_-* "-"??_-;_-@_-</c:formatCode>
                <c:ptCount val="3"/>
                <c:pt idx="0">
                  <c:v>130.19466611556584</c:v>
                </c:pt>
                <c:pt idx="1">
                  <c:v>41.725385919447142</c:v>
                </c:pt>
                <c:pt idx="2">
                  <c:v>69.386347999999998</c:v>
                </c:pt>
              </c:numCache>
            </c:numRef>
          </c:val>
        </c:ser>
        <c:overlap val="100"/>
        <c:axId val="62690816"/>
        <c:axId val="62692352"/>
      </c:barChart>
      <c:catAx>
        <c:axId val="62690816"/>
        <c:scaling>
          <c:orientation val="minMax"/>
        </c:scaling>
        <c:axPos val="l"/>
        <c:numFmt formatCode="General" sourceLinked="1"/>
        <c:tickLblPos val="nextTo"/>
        <c:crossAx val="62692352"/>
        <c:crosses val="autoZero"/>
        <c:auto val="1"/>
        <c:lblAlgn val="ctr"/>
        <c:lblOffset val="100"/>
      </c:catAx>
      <c:valAx>
        <c:axId val="62692352"/>
        <c:scaling>
          <c:orientation val="minMax"/>
        </c:scaling>
        <c:axPos val="b"/>
        <c:majorGridlines/>
        <c:numFmt formatCode="0%" sourceLinked="1"/>
        <c:tickLblPos val="nextTo"/>
        <c:crossAx val="62690816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'Fig. 5'!$B$5</c:f>
              <c:strCache>
                <c:ptCount val="1"/>
                <c:pt idx="0">
                  <c:v>NGOs</c:v>
                </c:pt>
              </c:strCache>
            </c:strRef>
          </c:tx>
          <c:spPr>
            <a:solidFill>
              <a:schemeClr val="accent2"/>
            </a:solidFill>
          </c:spPr>
          <c:cat>
            <c:numRef>
              <c:f>'Fig. 5'!$A$6:$A$10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'Fig. 5'!$B$6:$B$10</c:f>
              <c:numCache>
                <c:formatCode>_-* #,##0.0_-;\-* #,##0.0_-;_-* "-"??_-;_-@_-</c:formatCode>
                <c:ptCount val="5"/>
                <c:pt idx="0">
                  <c:v>3.0480638543156635</c:v>
                </c:pt>
                <c:pt idx="1">
                  <c:v>5.1519265865739925</c:v>
                </c:pt>
                <c:pt idx="2">
                  <c:v>5.2626552441138799</c:v>
                </c:pt>
                <c:pt idx="3">
                  <c:v>4.5742094775305642</c:v>
                </c:pt>
                <c:pt idx="4">
                  <c:v>4.6945535236509919</c:v>
                </c:pt>
              </c:numCache>
            </c:numRef>
          </c:val>
        </c:ser>
        <c:ser>
          <c:idx val="2"/>
          <c:order val="2"/>
          <c:tx>
            <c:strRef>
              <c:f>'Fig. 5'!$D$5</c:f>
              <c:strCache>
                <c:ptCount val="1"/>
                <c:pt idx="0">
                  <c:v>RCRC </c:v>
                </c:pt>
              </c:strCache>
            </c:strRef>
          </c:tx>
          <c:cat>
            <c:numRef>
              <c:f>'Fig. 5'!$A$6:$A$10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'Fig. 5'!$D$6:$D$10</c:f>
              <c:numCache>
                <c:formatCode>_-* #,##0.0_-;\-* #,##0.0_-;_-* "-"??_-;_-@_-</c:formatCode>
                <c:ptCount val="5"/>
                <c:pt idx="0">
                  <c:v>0.18788236747488038</c:v>
                </c:pt>
                <c:pt idx="1">
                  <c:v>0.39999945916591961</c:v>
                </c:pt>
                <c:pt idx="2">
                  <c:v>0.13807008351709499</c:v>
                </c:pt>
                <c:pt idx="3">
                  <c:v>0.16231917194666665</c:v>
                </c:pt>
                <c:pt idx="4">
                  <c:v>0.23602284583091521</c:v>
                </c:pt>
              </c:numCache>
            </c:numRef>
          </c:val>
        </c:ser>
        <c:ser>
          <c:idx val="4"/>
          <c:order val="4"/>
          <c:tx>
            <c:strRef>
              <c:f>'Fig. 5'!$F$5</c:f>
              <c:strCache>
                <c:ptCount val="1"/>
                <c:pt idx="0">
                  <c:v>UN</c:v>
                </c:pt>
              </c:strCache>
            </c:strRef>
          </c:tx>
          <c:cat>
            <c:numRef>
              <c:f>'Fig. 5'!$A$6:$A$10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'Fig. 5'!$F$6:$F$10</c:f>
              <c:numCache>
                <c:formatCode>_-* #,##0.0_-;\-* #,##0.0_-;_-* "-"??_-;_-@_-</c:formatCode>
                <c:ptCount val="5"/>
                <c:pt idx="0">
                  <c:v>0.23104733143</c:v>
                </c:pt>
                <c:pt idx="1">
                  <c:v>0.50718348414000003</c:v>
                </c:pt>
                <c:pt idx="2">
                  <c:v>0.33751311305999998</c:v>
                </c:pt>
                <c:pt idx="3">
                  <c:v>0.26142967053999999</c:v>
                </c:pt>
                <c:pt idx="4">
                  <c:v>0.46712945997000005</c:v>
                </c:pt>
              </c:numCache>
            </c:numRef>
          </c:val>
        </c:ser>
        <c:dLbls>
          <c:showVal val="1"/>
        </c:dLbls>
        <c:overlap val="100"/>
        <c:axId val="63106432"/>
        <c:axId val="62993536"/>
      </c:barChart>
      <c:lineChart>
        <c:grouping val="standard"/>
        <c:ser>
          <c:idx val="6"/>
          <c:order val="6"/>
          <c:tx>
            <c:strRef>
              <c:f>'Fig. 5'!$H$5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>
              <c:idx val="2"/>
              <c:layout>
                <c:manualLayout>
                  <c:x val="-2.1423120350512418E-2"/>
                  <c:y val="-1.5671439400217656E-2"/>
                </c:manualLayout>
              </c:layout>
              <c:dLblPos val="r"/>
              <c:showVal val="1"/>
            </c:dLbl>
            <c:dLblPos val="t"/>
            <c:showVal val="1"/>
          </c:dLbls>
          <c:cat>
            <c:numRef>
              <c:f>'Fig. 5'!$A$6:$A$10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'Fig. 5'!$H$6:$H$10</c:f>
              <c:numCache>
                <c:formatCode>_-* #,##0.0_-;\-* #,##0.0_-;_-* "-"??_-;_-@_-</c:formatCode>
                <c:ptCount val="5"/>
                <c:pt idx="0">
                  <c:v>3.466993553220544</c:v>
                </c:pt>
                <c:pt idx="1">
                  <c:v>6.0591095298799118</c:v>
                </c:pt>
                <c:pt idx="2">
                  <c:v>5.7382384406909752</c:v>
                </c:pt>
                <c:pt idx="3">
                  <c:v>4.9979583200172311</c:v>
                </c:pt>
                <c:pt idx="4">
                  <c:v>5.3977058294519065</c:v>
                </c:pt>
              </c:numCache>
            </c:numRef>
          </c:val>
        </c:ser>
        <c:dLbls>
          <c:showVal val="1"/>
        </c:dLbls>
        <c:marker val="1"/>
        <c:axId val="63106432"/>
        <c:axId val="62993536"/>
      </c:lineChart>
      <c:lineChart>
        <c:grouping val="standard"/>
        <c:ser>
          <c:idx val="1"/>
          <c:order val="1"/>
          <c:tx>
            <c:strRef>
              <c:f>'Fig. 5'!$C$5</c:f>
              <c:strCache>
                <c:ptCount val="1"/>
                <c:pt idx="0">
                  <c:v>NGOs %</c:v>
                </c:pt>
              </c:strCache>
            </c:strRef>
          </c:tx>
          <c:marker>
            <c:symbol val="none"/>
          </c:marker>
          <c:dLbls>
            <c:dLbl>
              <c:idx val="2"/>
              <c:layout>
                <c:manualLayout>
                  <c:x val="-2.1653636880576407E-2"/>
                  <c:y val="-7.3039449975946094E-2"/>
                </c:manualLayout>
              </c:layout>
              <c:dLblPos val="r"/>
              <c:showVal val="1"/>
            </c:dLbl>
            <c:dLblPos val="t"/>
            <c:showVal val="1"/>
          </c:dLbls>
          <c:cat>
            <c:numRef>
              <c:f>'Fig. 5'!$A$6:$A$10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'Fig. 5'!$C$6:$C$10</c:f>
              <c:numCache>
                <c:formatCode>0%</c:formatCode>
                <c:ptCount val="5"/>
                <c:pt idx="0">
                  <c:v>0.87916628846461797</c:v>
                </c:pt>
                <c:pt idx="1">
                  <c:v>0.85027784382635196</c:v>
                </c:pt>
                <c:pt idx="2">
                  <c:v>0.91712034947787435</c:v>
                </c:pt>
                <c:pt idx="3">
                  <c:v>0.91521561098468585</c:v>
                </c:pt>
                <c:pt idx="4">
                  <c:v>0.86973126583441207</c:v>
                </c:pt>
              </c:numCache>
            </c:numRef>
          </c:val>
        </c:ser>
        <c:ser>
          <c:idx val="3"/>
          <c:order val="3"/>
          <c:tx>
            <c:strRef>
              <c:f>'Fig. 5'!$E$5</c:f>
              <c:strCache>
                <c:ptCount val="1"/>
                <c:pt idx="0">
                  <c:v>RCRC %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LblPos val="ctr"/>
            <c:showVal val="1"/>
          </c:dLbls>
          <c:cat>
            <c:numRef>
              <c:f>'Fig. 5'!$A$6:$A$10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'Fig. 5'!$E$6:$E$10</c:f>
              <c:numCache>
                <c:formatCode>0%</c:formatCode>
                <c:ptCount val="5"/>
                <c:pt idx="0">
                  <c:v>5.4191726806170015E-2</c:v>
                </c:pt>
                <c:pt idx="1">
                  <c:v>6.6016211985170603E-2</c:v>
                </c:pt>
                <c:pt idx="2">
                  <c:v>2.406140576836489E-2</c:v>
                </c:pt>
                <c:pt idx="3">
                  <c:v>3.2477095956675972E-2</c:v>
                </c:pt>
                <c:pt idx="4">
                  <c:v>4.3726511464016078E-2</c:v>
                </c:pt>
              </c:numCache>
            </c:numRef>
          </c:val>
        </c:ser>
        <c:ser>
          <c:idx val="5"/>
          <c:order val="5"/>
          <c:tx>
            <c:strRef>
              <c:f>'Fig. 5'!$G$5</c:f>
              <c:strCache>
                <c:ptCount val="1"/>
                <c:pt idx="0">
                  <c:v>UN %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dLbls>
            <c:dLblPos val="ctr"/>
            <c:showVal val="1"/>
          </c:dLbls>
          <c:cat>
            <c:numRef>
              <c:f>'Fig. 5'!$A$6:$A$10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'Fig. 5'!$G$6:$G$10</c:f>
              <c:numCache>
                <c:formatCode>0%</c:formatCode>
                <c:ptCount val="5"/>
                <c:pt idx="0">
                  <c:v>6.6641984729212012E-2</c:v>
                </c:pt>
                <c:pt idx="1">
                  <c:v>8.3705944188477502E-2</c:v>
                </c:pt>
                <c:pt idx="2">
                  <c:v>5.8818244753760705E-2</c:v>
                </c:pt>
                <c:pt idx="3">
                  <c:v>5.2307293058638127E-2</c:v>
                </c:pt>
                <c:pt idx="4">
                  <c:v>8.6542222701571955E-2</c:v>
                </c:pt>
              </c:numCache>
            </c:numRef>
          </c:val>
        </c:ser>
        <c:dLbls>
          <c:showVal val="1"/>
        </c:dLbls>
        <c:marker val="1"/>
        <c:axId val="63005056"/>
        <c:axId val="62995072"/>
      </c:lineChart>
      <c:catAx>
        <c:axId val="63106432"/>
        <c:scaling>
          <c:orientation val="minMax"/>
        </c:scaling>
        <c:axPos val="b"/>
        <c:numFmt formatCode="General" sourceLinked="1"/>
        <c:tickLblPos val="nextTo"/>
        <c:crossAx val="62993536"/>
        <c:crosses val="autoZero"/>
        <c:auto val="1"/>
        <c:lblAlgn val="ctr"/>
        <c:lblOffset val="100"/>
      </c:catAx>
      <c:valAx>
        <c:axId val="62993536"/>
        <c:scaling>
          <c:orientation val="minMax"/>
        </c:scaling>
        <c:axPos val="l"/>
        <c:majorGridlines/>
        <c:numFmt formatCode="#,##0.0" sourceLinked="0"/>
        <c:tickLblPos val="nextTo"/>
        <c:crossAx val="63106432"/>
        <c:crosses val="autoZero"/>
        <c:crossBetween val="between"/>
      </c:valAx>
      <c:valAx>
        <c:axId val="62995072"/>
        <c:scaling>
          <c:orientation val="minMax"/>
        </c:scaling>
        <c:axPos val="r"/>
        <c:numFmt formatCode="0%" sourceLinked="1"/>
        <c:tickLblPos val="nextTo"/>
        <c:crossAx val="63005056"/>
        <c:crosses val="max"/>
        <c:crossBetween val="between"/>
      </c:valAx>
      <c:catAx>
        <c:axId val="63005056"/>
        <c:scaling>
          <c:orientation val="minMax"/>
        </c:scaling>
        <c:delete val="1"/>
        <c:axPos val="b"/>
        <c:numFmt formatCode="General" sourceLinked="1"/>
        <c:tickLblPos val="none"/>
        <c:crossAx val="62995072"/>
        <c:crosses val="autoZero"/>
        <c:auto val="1"/>
        <c:lblAlgn val="ctr"/>
        <c:lblOffset val="100"/>
      </c:cat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Private </a:t>
            </a:r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strRef>
              <c:f>'Fig. 6'!$B$6</c:f>
              <c:strCache>
                <c:ptCount val="1"/>
                <c:pt idx="0">
                  <c:v>Private humanitarian assistance</c:v>
                </c:pt>
              </c:strCache>
            </c:strRef>
          </c:tx>
          <c:cat>
            <c:strRef>
              <c:f>'Fig. 6'!$A$7:$A$26</c:f>
              <c:strCache>
                <c:ptCount val="20"/>
                <c:pt idx="0">
                  <c:v>DR Congo</c:v>
                </c:pt>
                <c:pt idx="1">
                  <c:v>South Sudan</c:v>
                </c:pt>
                <c:pt idx="2">
                  <c:v>Haiti</c:v>
                </c:pt>
                <c:pt idx="3">
                  <c:v>Philippines</c:v>
                </c:pt>
                <c:pt idx="4">
                  <c:v>Syria</c:v>
                </c:pt>
                <c:pt idx="5">
                  <c:v>Somalia</c:v>
                </c:pt>
                <c:pt idx="6">
                  <c:v>Mozambique</c:v>
                </c:pt>
                <c:pt idx="7">
                  <c:v>Uganda</c:v>
                </c:pt>
                <c:pt idx="8">
                  <c:v>CAR</c:v>
                </c:pt>
                <c:pt idx="9">
                  <c:v>Niger</c:v>
                </c:pt>
                <c:pt idx="10">
                  <c:v>Zimbabwe</c:v>
                </c:pt>
                <c:pt idx="11">
                  <c:v>Chad</c:v>
                </c:pt>
                <c:pt idx="12">
                  <c:v>Iraq</c:v>
                </c:pt>
                <c:pt idx="13">
                  <c:v>Kenya</c:v>
                </c:pt>
                <c:pt idx="14">
                  <c:v>Afghanistan</c:v>
                </c:pt>
                <c:pt idx="15">
                  <c:v>Sudan</c:v>
                </c:pt>
                <c:pt idx="16">
                  <c:v>Myanmar</c:v>
                </c:pt>
                <c:pt idx="17">
                  <c:v>Pakistan</c:v>
                </c:pt>
                <c:pt idx="18">
                  <c:v>Mali</c:v>
                </c:pt>
                <c:pt idx="19">
                  <c:v>Ethiopia</c:v>
                </c:pt>
              </c:strCache>
            </c:strRef>
          </c:cat>
          <c:val>
            <c:numRef>
              <c:f>'Fig. 6'!$B$7:$B$26</c:f>
              <c:numCache>
                <c:formatCode>_-* #,##0_-;\-* #,##0_-;_-* "-"??_-;_-@_-</c:formatCode>
                <c:ptCount val="20"/>
                <c:pt idx="0">
                  <c:v>121.27485120773099</c:v>
                </c:pt>
                <c:pt idx="1">
                  <c:v>77.516533845582217</c:v>
                </c:pt>
                <c:pt idx="2">
                  <c:v>59.022448223631493</c:v>
                </c:pt>
                <c:pt idx="3">
                  <c:v>57.536793444191353</c:v>
                </c:pt>
                <c:pt idx="4">
                  <c:v>43.336614002339751</c:v>
                </c:pt>
                <c:pt idx="5">
                  <c:v>39.003940911197489</c:v>
                </c:pt>
                <c:pt idx="6">
                  <c:v>38.053634307289997</c:v>
                </c:pt>
                <c:pt idx="7">
                  <c:v>36.06309617971322</c:v>
                </c:pt>
                <c:pt idx="8">
                  <c:v>35.406132697786504</c:v>
                </c:pt>
                <c:pt idx="9">
                  <c:v>34.318101045866101</c:v>
                </c:pt>
                <c:pt idx="10">
                  <c:v>34.261653207830022</c:v>
                </c:pt>
                <c:pt idx="11">
                  <c:v>32.591388709518</c:v>
                </c:pt>
                <c:pt idx="12">
                  <c:v>31.437882256949226</c:v>
                </c:pt>
                <c:pt idx="13">
                  <c:v>30.038582238514614</c:v>
                </c:pt>
                <c:pt idx="14">
                  <c:v>27.414326285539357</c:v>
                </c:pt>
                <c:pt idx="15">
                  <c:v>24.786677254953123</c:v>
                </c:pt>
                <c:pt idx="16">
                  <c:v>22.929724393404378</c:v>
                </c:pt>
                <c:pt idx="17">
                  <c:v>22.511720017288237</c:v>
                </c:pt>
                <c:pt idx="18">
                  <c:v>22.401325194309614</c:v>
                </c:pt>
                <c:pt idx="19">
                  <c:v>22.200132224923951</c:v>
                </c:pt>
              </c:numCache>
            </c:numRef>
          </c:val>
        </c:ser>
        <c:gapWidth val="328"/>
        <c:axId val="59713024"/>
        <c:axId val="59714560"/>
      </c:barChart>
      <c:catAx>
        <c:axId val="59713024"/>
        <c:scaling>
          <c:orientation val="maxMin"/>
        </c:scaling>
        <c:axPos val="r"/>
        <c:numFmt formatCode="General" sourceLinked="1"/>
        <c:tickLblPos val="nextTo"/>
        <c:crossAx val="59714560"/>
        <c:crosses val="autoZero"/>
        <c:auto val="1"/>
        <c:lblAlgn val="ctr"/>
        <c:lblOffset val="100"/>
      </c:catAx>
      <c:valAx>
        <c:axId val="59714560"/>
        <c:scaling>
          <c:orientation val="maxMin"/>
          <c:max val="150"/>
          <c:min val="0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</c:title>
        <c:numFmt formatCode="#,##0" sourceLinked="0"/>
        <c:tickLblPos val="nextTo"/>
        <c:crossAx val="59713024"/>
        <c:crosses val="autoZero"/>
        <c:crossBetween val="between"/>
        <c:majorUnit val="50"/>
      </c:valAx>
    </c:plotArea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Government</a:t>
            </a:r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strRef>
              <c:f>'Fig. 6'!$D$6</c:f>
              <c:strCache>
                <c:ptCount val="1"/>
                <c:pt idx="0">
                  <c:v>Bilateral government funding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'Fig. 6'!$A$7:$A$26</c:f>
              <c:strCache>
                <c:ptCount val="20"/>
                <c:pt idx="0">
                  <c:v>DR Congo</c:v>
                </c:pt>
                <c:pt idx="1">
                  <c:v>South Sudan</c:v>
                </c:pt>
                <c:pt idx="2">
                  <c:v>Haiti</c:v>
                </c:pt>
                <c:pt idx="3">
                  <c:v>Philippines</c:v>
                </c:pt>
                <c:pt idx="4">
                  <c:v>Syria</c:v>
                </c:pt>
                <c:pt idx="5">
                  <c:v>Somalia</c:v>
                </c:pt>
                <c:pt idx="6">
                  <c:v>Mozambique</c:v>
                </c:pt>
                <c:pt idx="7">
                  <c:v>Uganda</c:v>
                </c:pt>
                <c:pt idx="8">
                  <c:v>CAR</c:v>
                </c:pt>
                <c:pt idx="9">
                  <c:v>Niger</c:v>
                </c:pt>
                <c:pt idx="10">
                  <c:v>Zimbabwe</c:v>
                </c:pt>
                <c:pt idx="11">
                  <c:v>Chad</c:v>
                </c:pt>
                <c:pt idx="12">
                  <c:v>Iraq</c:v>
                </c:pt>
                <c:pt idx="13">
                  <c:v>Kenya</c:v>
                </c:pt>
                <c:pt idx="14">
                  <c:v>Afghanistan</c:v>
                </c:pt>
                <c:pt idx="15">
                  <c:v>Sudan</c:v>
                </c:pt>
                <c:pt idx="16">
                  <c:v>Myanmar</c:v>
                </c:pt>
                <c:pt idx="17">
                  <c:v>Pakistan</c:v>
                </c:pt>
                <c:pt idx="18">
                  <c:v>Mali</c:v>
                </c:pt>
                <c:pt idx="19">
                  <c:v>Ethiopia</c:v>
                </c:pt>
              </c:strCache>
            </c:strRef>
          </c:cat>
          <c:val>
            <c:numRef>
              <c:f>'Fig. 6'!$D$7:$D$26</c:f>
              <c:numCache>
                <c:formatCode>_-* #,##0_-;\-* #,##0_-;_-* "-"??_-;_-@_-</c:formatCode>
                <c:ptCount val="20"/>
                <c:pt idx="0">
                  <c:v>312.5147879015081</c:v>
                </c:pt>
                <c:pt idx="1">
                  <c:v>501.12591918822466</c:v>
                </c:pt>
                <c:pt idx="2">
                  <c:v>138.67342258494321</c:v>
                </c:pt>
                <c:pt idx="3">
                  <c:v>333.74387867960581</c:v>
                </c:pt>
                <c:pt idx="4">
                  <c:v>1529.0173508306848</c:v>
                </c:pt>
                <c:pt idx="5">
                  <c:v>352.45503676860369</c:v>
                </c:pt>
                <c:pt idx="6">
                  <c:v>20.764920996863882</c:v>
                </c:pt>
                <c:pt idx="7">
                  <c:v>58.575153127868788</c:v>
                </c:pt>
                <c:pt idx="8">
                  <c:v>71.895395531900618</c:v>
                </c:pt>
                <c:pt idx="9">
                  <c:v>124.54144686907472</c:v>
                </c:pt>
                <c:pt idx="10">
                  <c:v>63.779529723796124</c:v>
                </c:pt>
                <c:pt idx="11">
                  <c:v>93.032277545635765</c:v>
                </c:pt>
                <c:pt idx="12">
                  <c:v>115.81815464249436</c:v>
                </c:pt>
                <c:pt idx="13">
                  <c:v>225.97499402975393</c:v>
                </c:pt>
                <c:pt idx="14">
                  <c:v>369.54489424235709</c:v>
                </c:pt>
                <c:pt idx="15">
                  <c:v>560.52162500653515</c:v>
                </c:pt>
                <c:pt idx="16">
                  <c:v>178.0811384102231</c:v>
                </c:pt>
                <c:pt idx="17">
                  <c:v>264.30456438880043</c:v>
                </c:pt>
                <c:pt idx="18">
                  <c:v>151.5221009214678</c:v>
                </c:pt>
                <c:pt idx="19">
                  <c:v>350.02563103658963</c:v>
                </c:pt>
              </c:numCache>
            </c:numRef>
          </c:val>
        </c:ser>
        <c:gapWidth val="34"/>
        <c:axId val="59730560"/>
        <c:axId val="90120576"/>
      </c:barChart>
      <c:catAx>
        <c:axId val="59730560"/>
        <c:scaling>
          <c:orientation val="maxMin"/>
        </c:scaling>
        <c:delete val="1"/>
        <c:axPos val="l"/>
        <c:numFmt formatCode="General" sourceLinked="1"/>
        <c:tickLblPos val="none"/>
        <c:crossAx val="90120576"/>
        <c:crosses val="autoZero"/>
        <c:auto val="1"/>
        <c:lblAlgn val="ctr"/>
        <c:lblOffset val="100"/>
      </c:catAx>
      <c:valAx>
        <c:axId val="90120576"/>
        <c:scaling>
          <c:orientation val="minMax"/>
          <c:max val="1600"/>
          <c:min val="0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</c:title>
        <c:numFmt formatCode="#,##0" sourceLinked="0"/>
        <c:tickLblPos val="nextTo"/>
        <c:crossAx val="59730560"/>
        <c:crosses val="autoZero"/>
        <c:crossBetween val="between"/>
        <c:majorUnit val="500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percentStacked"/>
        <c:ser>
          <c:idx val="0"/>
          <c:order val="0"/>
          <c:tx>
            <c:strRef>
              <c:f>'Fig. 7'!$A$7</c:f>
              <c:strCache>
                <c:ptCount val="1"/>
                <c:pt idx="0">
                  <c:v>Government</c:v>
                </c:pt>
              </c:strCache>
            </c:strRef>
          </c:tx>
          <c:cat>
            <c:strRef>
              <c:f>'Fig. 7'!$B$6:$D$6</c:f>
              <c:strCache>
                <c:ptCount val="3"/>
                <c:pt idx="0">
                  <c:v>Ebola</c:v>
                </c:pt>
                <c:pt idx="1">
                  <c:v>Haiyan</c:v>
                </c:pt>
                <c:pt idx="2">
                  <c:v>Syria</c:v>
                </c:pt>
              </c:strCache>
            </c:strRef>
          </c:cat>
          <c:val>
            <c:numRef>
              <c:f>'Fig. 7'!$B$7:$D$7</c:f>
              <c:numCache>
                <c:formatCode>0.0</c:formatCode>
                <c:ptCount val="3"/>
                <c:pt idx="0">
                  <c:v>2754.443295</c:v>
                </c:pt>
                <c:pt idx="1">
                  <c:v>610.62104700000009</c:v>
                </c:pt>
                <c:pt idx="2">
                  <c:v>10773.971179999999</c:v>
                </c:pt>
              </c:numCache>
            </c:numRef>
          </c:val>
        </c:ser>
        <c:ser>
          <c:idx val="1"/>
          <c:order val="1"/>
          <c:tx>
            <c:strRef>
              <c:f>'Fig. 7'!$A$8</c:f>
              <c:strCache>
                <c:ptCount val="1"/>
                <c:pt idx="0">
                  <c:v>Multilateral</c:v>
                </c:pt>
              </c:strCache>
            </c:strRef>
          </c:tx>
          <c:cat>
            <c:strRef>
              <c:f>'Fig. 7'!$B$6:$D$6</c:f>
              <c:strCache>
                <c:ptCount val="3"/>
                <c:pt idx="0">
                  <c:v>Ebola</c:v>
                </c:pt>
                <c:pt idx="1">
                  <c:v>Haiyan</c:v>
                </c:pt>
                <c:pt idx="2">
                  <c:v>Syria</c:v>
                </c:pt>
              </c:strCache>
            </c:strRef>
          </c:cat>
          <c:val>
            <c:numRef>
              <c:f>'Fig. 7'!$B$8:$D$8</c:f>
              <c:numCache>
                <c:formatCode>0.0</c:formatCode>
                <c:ptCount val="3"/>
                <c:pt idx="0">
                  <c:v>203.12190699999999</c:v>
                </c:pt>
                <c:pt idx="1">
                  <c:v>28.284316</c:v>
                </c:pt>
                <c:pt idx="2">
                  <c:v>202.24294699999999</c:v>
                </c:pt>
              </c:numCache>
            </c:numRef>
          </c:val>
        </c:ser>
        <c:ser>
          <c:idx val="2"/>
          <c:order val="2"/>
          <c:tx>
            <c:strRef>
              <c:f>'Fig. 7'!$A$9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'Fig. 7'!$B$6:$D$6</c:f>
              <c:strCache>
                <c:ptCount val="3"/>
                <c:pt idx="0">
                  <c:v>Ebola</c:v>
                </c:pt>
                <c:pt idx="1">
                  <c:v>Haiyan</c:v>
                </c:pt>
                <c:pt idx="2">
                  <c:v>Syria</c:v>
                </c:pt>
              </c:strCache>
            </c:strRef>
          </c:cat>
          <c:val>
            <c:numRef>
              <c:f>'Fig. 7'!$B$9:$D$9</c:f>
              <c:numCache>
                <c:formatCode>0.0</c:formatCode>
                <c:ptCount val="3"/>
                <c:pt idx="0">
                  <c:v>37.365938</c:v>
                </c:pt>
                <c:pt idx="1">
                  <c:v>14.732645999999999</c:v>
                </c:pt>
                <c:pt idx="2">
                  <c:v>557.4561040000001</c:v>
                </c:pt>
              </c:numCache>
            </c:numRef>
          </c:val>
        </c:ser>
        <c:ser>
          <c:idx val="3"/>
          <c:order val="3"/>
          <c:tx>
            <c:strRef>
              <c:f>'Fig. 7'!$A$10</c:f>
              <c:strCache>
                <c:ptCount val="1"/>
                <c:pt idx="0">
                  <c:v>Private</c:v>
                </c:pt>
              </c:strCache>
            </c:strRef>
          </c:tx>
          <c:cat>
            <c:strRef>
              <c:f>'Fig. 7'!$B$6:$D$6</c:f>
              <c:strCache>
                <c:ptCount val="3"/>
                <c:pt idx="0">
                  <c:v>Ebola</c:v>
                </c:pt>
                <c:pt idx="1">
                  <c:v>Haiyan</c:v>
                </c:pt>
                <c:pt idx="2">
                  <c:v>Syria</c:v>
                </c:pt>
              </c:strCache>
            </c:strRef>
          </c:cat>
          <c:val>
            <c:numRef>
              <c:f>'Fig. 7'!$B$10:$D$10</c:f>
              <c:numCache>
                <c:formatCode>0.0</c:formatCode>
                <c:ptCount val="3"/>
                <c:pt idx="0">
                  <c:v>189.41803300000001</c:v>
                </c:pt>
                <c:pt idx="1">
                  <c:v>190.425444</c:v>
                </c:pt>
                <c:pt idx="2">
                  <c:v>645.58292100000006</c:v>
                </c:pt>
              </c:numCache>
            </c:numRef>
          </c:val>
        </c:ser>
        <c:overlap val="100"/>
        <c:axId val="99097216"/>
        <c:axId val="99107200"/>
      </c:barChart>
      <c:catAx>
        <c:axId val="99097216"/>
        <c:scaling>
          <c:orientation val="minMax"/>
        </c:scaling>
        <c:axPos val="l"/>
        <c:numFmt formatCode="General" sourceLinked="1"/>
        <c:tickLblPos val="nextTo"/>
        <c:crossAx val="99107200"/>
        <c:crosses val="autoZero"/>
        <c:auto val="1"/>
        <c:lblAlgn val="ctr"/>
        <c:lblOffset val="100"/>
      </c:catAx>
      <c:valAx>
        <c:axId val="99107200"/>
        <c:scaling>
          <c:orientation val="minMax"/>
        </c:scaling>
        <c:axPos val="b"/>
        <c:majorGridlines/>
        <c:numFmt formatCode="0%" sourceLinked="1"/>
        <c:tickLblPos val="nextTo"/>
        <c:crossAx val="990972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13</xdr:row>
      <xdr:rowOff>28575</xdr:rowOff>
    </xdr:from>
    <xdr:to>
      <xdr:col>6</xdr:col>
      <xdr:colOff>514349</xdr:colOff>
      <xdr:row>31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12</xdr:row>
      <xdr:rowOff>38100</xdr:rowOff>
    </xdr:from>
    <xdr:to>
      <xdr:col>6</xdr:col>
      <xdr:colOff>123825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413655</xdr:colOff>
      <xdr:row>35</xdr:row>
      <xdr:rowOff>187777</xdr:rowOff>
    </xdr:from>
    <xdr:to>
      <xdr:col>6</xdr:col>
      <xdr:colOff>356505</xdr:colOff>
      <xdr:row>53</xdr:row>
      <xdr:rowOff>159202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10</xdr:row>
      <xdr:rowOff>38099</xdr:rowOff>
    </xdr:from>
    <xdr:to>
      <xdr:col>5</xdr:col>
      <xdr:colOff>333375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408214</xdr:colOff>
      <xdr:row>13</xdr:row>
      <xdr:rowOff>108858</xdr:rowOff>
    </xdr:from>
    <xdr:to>
      <xdr:col>7</xdr:col>
      <xdr:colOff>1219199</xdr:colOff>
      <xdr:row>40</xdr:row>
      <xdr:rowOff>161925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28</xdr:row>
      <xdr:rowOff>28575</xdr:rowOff>
    </xdr:from>
    <xdr:to>
      <xdr:col>6</xdr:col>
      <xdr:colOff>285750</xdr:colOff>
      <xdr:row>50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276224</xdr:colOff>
      <xdr:row>28</xdr:row>
      <xdr:rowOff>28575</xdr:rowOff>
    </xdr:from>
    <xdr:to>
      <xdr:col>12</xdr:col>
      <xdr:colOff>419100</xdr:colOff>
      <xdr:row>50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592667</xdr:colOff>
      <xdr:row>12</xdr:row>
      <xdr:rowOff>120651</xdr:rowOff>
    </xdr:from>
    <xdr:to>
      <xdr:col>12</xdr:col>
      <xdr:colOff>83609</xdr:colOff>
      <xdr:row>28</xdr:row>
      <xdr:rowOff>6351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74</xdr:row>
      <xdr:rowOff>0</xdr:rowOff>
    </xdr:from>
    <xdr:to>
      <xdr:col>0</xdr:col>
      <xdr:colOff>238125</xdr:colOff>
      <xdr:row>74</xdr:row>
      <xdr:rowOff>104775</xdr:rowOff>
    </xdr:to>
    <xdr:pic>
      <xdr:nvPicPr>
        <xdr:cNvPr id="2" name="Picture 5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4582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523875</xdr:colOff>
      <xdr:row>74</xdr:row>
      <xdr:rowOff>9525</xdr:rowOff>
    </xdr:to>
    <xdr:pic>
      <xdr:nvPicPr>
        <xdr:cNvPr id="3" name="Picture 6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4582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523875</xdr:colOff>
      <xdr:row>74</xdr:row>
      <xdr:rowOff>9525</xdr:rowOff>
    </xdr:to>
    <xdr:pic>
      <xdr:nvPicPr>
        <xdr:cNvPr id="4" name="Picture 7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8825" y="84582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238125</xdr:colOff>
      <xdr:row>38</xdr:row>
      <xdr:rowOff>104775</xdr:rowOff>
    </xdr:to>
    <xdr:pic>
      <xdr:nvPicPr>
        <xdr:cNvPr id="5" name="Picture 8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24450" y="44196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523875</xdr:colOff>
      <xdr:row>38</xdr:row>
      <xdr:rowOff>9525</xdr:rowOff>
    </xdr:to>
    <xdr:pic>
      <xdr:nvPicPr>
        <xdr:cNvPr id="6" name="Picture 9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62650" y="44196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523875</xdr:colOff>
      <xdr:row>38</xdr:row>
      <xdr:rowOff>9525</xdr:rowOff>
    </xdr:to>
    <xdr:pic>
      <xdr:nvPicPr>
        <xdr:cNvPr id="7" name="Picture 10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00850" y="44196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1104900</xdr:colOff>
      <xdr:row>42</xdr:row>
      <xdr:rowOff>152400</xdr:rowOff>
    </xdr:from>
    <xdr:to>
      <xdr:col>7</xdr:col>
      <xdr:colOff>1343025</xdr:colOff>
      <xdr:row>43</xdr:row>
      <xdr:rowOff>66675</xdr:rowOff>
    </xdr:to>
    <xdr:pic>
      <xdr:nvPicPr>
        <xdr:cNvPr id="8" name="Picture 11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68175" y="840105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523875</xdr:colOff>
      <xdr:row>38</xdr:row>
      <xdr:rowOff>9525</xdr:rowOff>
    </xdr:to>
    <xdr:pic>
      <xdr:nvPicPr>
        <xdr:cNvPr id="9" name="Picture 12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96400" y="44196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523875</xdr:colOff>
      <xdr:row>38</xdr:row>
      <xdr:rowOff>9525</xdr:rowOff>
    </xdr:to>
    <xdr:pic>
      <xdr:nvPicPr>
        <xdr:cNvPr id="10" name="Picture 13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53725" y="44196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238125</xdr:colOff>
      <xdr:row>38</xdr:row>
      <xdr:rowOff>104775</xdr:rowOff>
    </xdr:to>
    <xdr:pic>
      <xdr:nvPicPr>
        <xdr:cNvPr id="11" name="Picture 14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63325" y="44196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523875</xdr:colOff>
      <xdr:row>38</xdr:row>
      <xdr:rowOff>9525</xdr:rowOff>
    </xdr:to>
    <xdr:pic>
      <xdr:nvPicPr>
        <xdr:cNvPr id="12" name="Picture 15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44375" y="44196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38</xdr:row>
      <xdr:rowOff>0</xdr:rowOff>
    </xdr:from>
    <xdr:to>
      <xdr:col>11</xdr:col>
      <xdr:colOff>523875</xdr:colOff>
      <xdr:row>38</xdr:row>
      <xdr:rowOff>9525</xdr:rowOff>
    </xdr:to>
    <xdr:pic>
      <xdr:nvPicPr>
        <xdr:cNvPr id="13" name="Picture 16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925425" y="44196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12</xdr:col>
      <xdr:colOff>238125</xdr:colOff>
      <xdr:row>38</xdr:row>
      <xdr:rowOff>104775</xdr:rowOff>
    </xdr:to>
    <xdr:pic>
      <xdr:nvPicPr>
        <xdr:cNvPr id="14" name="Picture 17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535025" y="44196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38</xdr:row>
      <xdr:rowOff>0</xdr:rowOff>
    </xdr:from>
    <xdr:to>
      <xdr:col>13</xdr:col>
      <xdr:colOff>523875</xdr:colOff>
      <xdr:row>38</xdr:row>
      <xdr:rowOff>9525</xdr:rowOff>
    </xdr:to>
    <xdr:pic>
      <xdr:nvPicPr>
        <xdr:cNvPr id="15" name="Picture 18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316075" y="44196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38</xdr:row>
      <xdr:rowOff>0</xdr:rowOff>
    </xdr:from>
    <xdr:to>
      <xdr:col>14</xdr:col>
      <xdr:colOff>523875</xdr:colOff>
      <xdr:row>38</xdr:row>
      <xdr:rowOff>9525</xdr:rowOff>
    </xdr:to>
    <xdr:pic>
      <xdr:nvPicPr>
        <xdr:cNvPr id="16" name="Picture 19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97125" y="44196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0</xdr:colOff>
      <xdr:row>38</xdr:row>
      <xdr:rowOff>0</xdr:rowOff>
    </xdr:from>
    <xdr:to>
      <xdr:col>15</xdr:col>
      <xdr:colOff>238125</xdr:colOff>
      <xdr:row>38</xdr:row>
      <xdr:rowOff>104775</xdr:rowOff>
    </xdr:to>
    <xdr:pic>
      <xdr:nvPicPr>
        <xdr:cNvPr id="17" name="Picture 20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706725" y="44196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38</xdr:row>
      <xdr:rowOff>0</xdr:rowOff>
    </xdr:from>
    <xdr:to>
      <xdr:col>16</xdr:col>
      <xdr:colOff>523875</xdr:colOff>
      <xdr:row>38</xdr:row>
      <xdr:rowOff>9525</xdr:rowOff>
    </xdr:to>
    <xdr:pic>
      <xdr:nvPicPr>
        <xdr:cNvPr id="18" name="Picture 21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487775" y="44196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523875</xdr:colOff>
      <xdr:row>38</xdr:row>
      <xdr:rowOff>9525</xdr:rowOff>
    </xdr:to>
    <xdr:pic>
      <xdr:nvPicPr>
        <xdr:cNvPr id="19" name="Picture 22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268825" y="44196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18</xdr:col>
      <xdr:colOff>238125</xdr:colOff>
      <xdr:row>38</xdr:row>
      <xdr:rowOff>104775</xdr:rowOff>
    </xdr:to>
    <xdr:pic>
      <xdr:nvPicPr>
        <xdr:cNvPr id="20" name="Picture 23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878425" y="44196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38</xdr:row>
      <xdr:rowOff>0</xdr:rowOff>
    </xdr:from>
    <xdr:to>
      <xdr:col>19</xdr:col>
      <xdr:colOff>523875</xdr:colOff>
      <xdr:row>38</xdr:row>
      <xdr:rowOff>9525</xdr:rowOff>
    </xdr:to>
    <xdr:pic>
      <xdr:nvPicPr>
        <xdr:cNvPr id="21" name="Picture 24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659475" y="44196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0</xdr:colOff>
      <xdr:row>38</xdr:row>
      <xdr:rowOff>0</xdr:rowOff>
    </xdr:from>
    <xdr:to>
      <xdr:col>21</xdr:col>
      <xdr:colOff>523875</xdr:colOff>
      <xdr:row>38</xdr:row>
      <xdr:rowOff>9525</xdr:rowOff>
    </xdr:to>
    <xdr:pic>
      <xdr:nvPicPr>
        <xdr:cNvPr id="22" name="Picture 25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50125" y="44196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38</xdr:row>
      <xdr:rowOff>0</xdr:rowOff>
    </xdr:from>
    <xdr:to>
      <xdr:col>20</xdr:col>
      <xdr:colOff>238125</xdr:colOff>
      <xdr:row>38</xdr:row>
      <xdr:rowOff>104775</xdr:rowOff>
    </xdr:to>
    <xdr:pic>
      <xdr:nvPicPr>
        <xdr:cNvPr id="23" name="Picture 26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44196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38</xdr:row>
      <xdr:rowOff>0</xdr:rowOff>
    </xdr:from>
    <xdr:to>
      <xdr:col>20</xdr:col>
      <xdr:colOff>9525</xdr:colOff>
      <xdr:row>38</xdr:row>
      <xdr:rowOff>9525</xdr:rowOff>
    </xdr:to>
    <xdr:pic>
      <xdr:nvPicPr>
        <xdr:cNvPr id="24" name="Picture 27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4419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38</xdr:row>
      <xdr:rowOff>0</xdr:rowOff>
    </xdr:from>
    <xdr:to>
      <xdr:col>20</xdr:col>
      <xdr:colOff>9525</xdr:colOff>
      <xdr:row>38</xdr:row>
      <xdr:rowOff>9525</xdr:rowOff>
    </xdr:to>
    <xdr:pic>
      <xdr:nvPicPr>
        <xdr:cNvPr id="25" name="Picture 28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4419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38</xdr:row>
      <xdr:rowOff>0</xdr:rowOff>
    </xdr:from>
    <xdr:to>
      <xdr:col>20</xdr:col>
      <xdr:colOff>523875</xdr:colOff>
      <xdr:row>38</xdr:row>
      <xdr:rowOff>9525</xdr:rowOff>
    </xdr:to>
    <xdr:pic>
      <xdr:nvPicPr>
        <xdr:cNvPr id="26" name="Picture 29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44196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38</xdr:row>
      <xdr:rowOff>0</xdr:rowOff>
    </xdr:from>
    <xdr:to>
      <xdr:col>20</xdr:col>
      <xdr:colOff>9525</xdr:colOff>
      <xdr:row>38</xdr:row>
      <xdr:rowOff>9525</xdr:rowOff>
    </xdr:to>
    <xdr:pic>
      <xdr:nvPicPr>
        <xdr:cNvPr id="27" name="Picture 30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4419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38</xdr:row>
      <xdr:rowOff>0</xdr:rowOff>
    </xdr:from>
    <xdr:to>
      <xdr:col>20</xdr:col>
      <xdr:colOff>523875</xdr:colOff>
      <xdr:row>38</xdr:row>
      <xdr:rowOff>9525</xdr:rowOff>
    </xdr:to>
    <xdr:pic>
      <xdr:nvPicPr>
        <xdr:cNvPr id="28" name="Picture 31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44196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238125</xdr:colOff>
      <xdr:row>38</xdr:row>
      <xdr:rowOff>104775</xdr:rowOff>
    </xdr:to>
    <xdr:pic>
      <xdr:nvPicPr>
        <xdr:cNvPr id="29" name="Picture 5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4196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523875</xdr:colOff>
      <xdr:row>38</xdr:row>
      <xdr:rowOff>9525</xdr:rowOff>
    </xdr:to>
    <xdr:pic>
      <xdr:nvPicPr>
        <xdr:cNvPr id="30" name="Picture 6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4196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523875</xdr:colOff>
      <xdr:row>38</xdr:row>
      <xdr:rowOff>9525</xdr:rowOff>
    </xdr:to>
    <xdr:pic>
      <xdr:nvPicPr>
        <xdr:cNvPr id="31" name="Picture 7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8825" y="44196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238125</xdr:colOff>
      <xdr:row>1</xdr:row>
      <xdr:rowOff>104775</xdr:rowOff>
    </xdr:to>
    <xdr:pic>
      <xdr:nvPicPr>
        <xdr:cNvPr id="32" name="Picture 8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24450" y="1905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523875</xdr:colOff>
      <xdr:row>1</xdr:row>
      <xdr:rowOff>9525</xdr:rowOff>
    </xdr:to>
    <xdr:pic>
      <xdr:nvPicPr>
        <xdr:cNvPr id="33" name="Picture 9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62650" y="1905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523875</xdr:colOff>
      <xdr:row>1</xdr:row>
      <xdr:rowOff>9525</xdr:rowOff>
    </xdr:to>
    <xdr:pic>
      <xdr:nvPicPr>
        <xdr:cNvPr id="34" name="Picture 10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00850" y="1905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238125</xdr:colOff>
      <xdr:row>3</xdr:row>
      <xdr:rowOff>104775</xdr:rowOff>
    </xdr:to>
    <xdr:pic>
      <xdr:nvPicPr>
        <xdr:cNvPr id="35" name="Picture 11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39050" y="581025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523875</xdr:colOff>
      <xdr:row>3</xdr:row>
      <xdr:rowOff>9525</xdr:rowOff>
    </xdr:to>
    <xdr:pic>
      <xdr:nvPicPr>
        <xdr:cNvPr id="36" name="Picture 12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96400" y="581025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523875</xdr:colOff>
      <xdr:row>1</xdr:row>
      <xdr:rowOff>9525</xdr:rowOff>
    </xdr:to>
    <xdr:pic>
      <xdr:nvPicPr>
        <xdr:cNvPr id="37" name="Picture 13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53725" y="1905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238125</xdr:colOff>
      <xdr:row>1</xdr:row>
      <xdr:rowOff>104775</xdr:rowOff>
    </xdr:to>
    <xdr:pic>
      <xdr:nvPicPr>
        <xdr:cNvPr id="38" name="Picture 14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63325" y="1905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523875</xdr:colOff>
      <xdr:row>1</xdr:row>
      <xdr:rowOff>9525</xdr:rowOff>
    </xdr:to>
    <xdr:pic>
      <xdr:nvPicPr>
        <xdr:cNvPr id="39" name="Picture 15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44375" y="1905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523875</xdr:colOff>
      <xdr:row>1</xdr:row>
      <xdr:rowOff>9525</xdr:rowOff>
    </xdr:to>
    <xdr:pic>
      <xdr:nvPicPr>
        <xdr:cNvPr id="40" name="Picture 16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925425" y="1905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238125</xdr:colOff>
      <xdr:row>1</xdr:row>
      <xdr:rowOff>104775</xdr:rowOff>
    </xdr:to>
    <xdr:pic>
      <xdr:nvPicPr>
        <xdr:cNvPr id="41" name="Picture 17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535025" y="1905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523875</xdr:colOff>
      <xdr:row>1</xdr:row>
      <xdr:rowOff>9525</xdr:rowOff>
    </xdr:to>
    <xdr:pic>
      <xdr:nvPicPr>
        <xdr:cNvPr id="42" name="Picture 18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316075" y="1905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523875</xdr:colOff>
      <xdr:row>1</xdr:row>
      <xdr:rowOff>9525</xdr:rowOff>
    </xdr:to>
    <xdr:pic>
      <xdr:nvPicPr>
        <xdr:cNvPr id="43" name="Picture 19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97125" y="1905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238125</xdr:colOff>
      <xdr:row>1</xdr:row>
      <xdr:rowOff>104775</xdr:rowOff>
    </xdr:to>
    <xdr:pic>
      <xdr:nvPicPr>
        <xdr:cNvPr id="44" name="Picture 20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706725" y="1905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523875</xdr:colOff>
      <xdr:row>1</xdr:row>
      <xdr:rowOff>9525</xdr:rowOff>
    </xdr:to>
    <xdr:pic>
      <xdr:nvPicPr>
        <xdr:cNvPr id="45" name="Picture 21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487775" y="1905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17</xdr:col>
      <xdr:colOff>523875</xdr:colOff>
      <xdr:row>1</xdr:row>
      <xdr:rowOff>9525</xdr:rowOff>
    </xdr:to>
    <xdr:pic>
      <xdr:nvPicPr>
        <xdr:cNvPr id="46" name="Picture 22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268825" y="1905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18</xdr:col>
      <xdr:colOff>238125</xdr:colOff>
      <xdr:row>1</xdr:row>
      <xdr:rowOff>104775</xdr:rowOff>
    </xdr:to>
    <xdr:pic>
      <xdr:nvPicPr>
        <xdr:cNvPr id="47" name="Picture 23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878425" y="1905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</xdr:row>
      <xdr:rowOff>0</xdr:rowOff>
    </xdr:from>
    <xdr:to>
      <xdr:col>19</xdr:col>
      <xdr:colOff>523875</xdr:colOff>
      <xdr:row>1</xdr:row>
      <xdr:rowOff>9525</xdr:rowOff>
    </xdr:to>
    <xdr:pic>
      <xdr:nvPicPr>
        <xdr:cNvPr id="48" name="Picture 24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659475" y="1905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0</xdr:colOff>
      <xdr:row>1</xdr:row>
      <xdr:rowOff>0</xdr:rowOff>
    </xdr:from>
    <xdr:to>
      <xdr:col>21</xdr:col>
      <xdr:colOff>523875</xdr:colOff>
      <xdr:row>1</xdr:row>
      <xdr:rowOff>9525</xdr:rowOff>
    </xdr:to>
    <xdr:pic>
      <xdr:nvPicPr>
        <xdr:cNvPr id="49" name="Picture 25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50125" y="1905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</xdr:row>
      <xdr:rowOff>0</xdr:rowOff>
    </xdr:from>
    <xdr:to>
      <xdr:col>20</xdr:col>
      <xdr:colOff>238125</xdr:colOff>
      <xdr:row>1</xdr:row>
      <xdr:rowOff>104775</xdr:rowOff>
    </xdr:to>
    <xdr:pic>
      <xdr:nvPicPr>
        <xdr:cNvPr id="50" name="Picture 26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1905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</xdr:row>
      <xdr:rowOff>0</xdr:rowOff>
    </xdr:from>
    <xdr:to>
      <xdr:col>20</xdr:col>
      <xdr:colOff>9525</xdr:colOff>
      <xdr:row>1</xdr:row>
      <xdr:rowOff>9525</xdr:rowOff>
    </xdr:to>
    <xdr:pic>
      <xdr:nvPicPr>
        <xdr:cNvPr id="51" name="Picture 27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</xdr:row>
      <xdr:rowOff>0</xdr:rowOff>
    </xdr:from>
    <xdr:to>
      <xdr:col>20</xdr:col>
      <xdr:colOff>9525</xdr:colOff>
      <xdr:row>1</xdr:row>
      <xdr:rowOff>9525</xdr:rowOff>
    </xdr:to>
    <xdr:pic>
      <xdr:nvPicPr>
        <xdr:cNvPr id="52" name="Picture 28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</xdr:row>
      <xdr:rowOff>0</xdr:rowOff>
    </xdr:from>
    <xdr:to>
      <xdr:col>20</xdr:col>
      <xdr:colOff>523875</xdr:colOff>
      <xdr:row>1</xdr:row>
      <xdr:rowOff>9525</xdr:rowOff>
    </xdr:to>
    <xdr:pic>
      <xdr:nvPicPr>
        <xdr:cNvPr id="53" name="Picture 29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1905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</xdr:row>
      <xdr:rowOff>0</xdr:rowOff>
    </xdr:from>
    <xdr:to>
      <xdr:col>20</xdr:col>
      <xdr:colOff>9525</xdr:colOff>
      <xdr:row>1</xdr:row>
      <xdr:rowOff>9525</xdr:rowOff>
    </xdr:to>
    <xdr:pic>
      <xdr:nvPicPr>
        <xdr:cNvPr id="54" name="Picture 30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</xdr:row>
      <xdr:rowOff>0</xdr:rowOff>
    </xdr:from>
    <xdr:to>
      <xdr:col>20</xdr:col>
      <xdr:colOff>523875</xdr:colOff>
      <xdr:row>1</xdr:row>
      <xdr:rowOff>9525</xdr:rowOff>
    </xdr:to>
    <xdr:pic>
      <xdr:nvPicPr>
        <xdr:cNvPr id="55" name="Picture 31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1905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238125</xdr:colOff>
      <xdr:row>108</xdr:row>
      <xdr:rowOff>104775</xdr:rowOff>
    </xdr:to>
    <xdr:pic>
      <xdr:nvPicPr>
        <xdr:cNvPr id="56" name="Picture 5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23063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523875</xdr:colOff>
      <xdr:row>108</xdr:row>
      <xdr:rowOff>9525</xdr:rowOff>
    </xdr:to>
    <xdr:pic>
      <xdr:nvPicPr>
        <xdr:cNvPr id="57" name="Picture 6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23063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523875</xdr:colOff>
      <xdr:row>108</xdr:row>
      <xdr:rowOff>9525</xdr:rowOff>
    </xdr:to>
    <xdr:pic>
      <xdr:nvPicPr>
        <xdr:cNvPr id="58" name="Picture 7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8825" y="123063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238125</xdr:colOff>
      <xdr:row>73</xdr:row>
      <xdr:rowOff>104775</xdr:rowOff>
    </xdr:to>
    <xdr:pic>
      <xdr:nvPicPr>
        <xdr:cNvPr id="59" name="Picture 8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24450" y="82677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523875</xdr:colOff>
      <xdr:row>73</xdr:row>
      <xdr:rowOff>9525</xdr:rowOff>
    </xdr:to>
    <xdr:pic>
      <xdr:nvPicPr>
        <xdr:cNvPr id="60" name="Picture 9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62650" y="82677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523875</xdr:colOff>
      <xdr:row>73</xdr:row>
      <xdr:rowOff>9525</xdr:rowOff>
    </xdr:to>
    <xdr:pic>
      <xdr:nvPicPr>
        <xdr:cNvPr id="61" name="Picture 10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00850" y="82677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238125</xdr:colOff>
      <xdr:row>73</xdr:row>
      <xdr:rowOff>104775</xdr:rowOff>
    </xdr:to>
    <xdr:pic>
      <xdr:nvPicPr>
        <xdr:cNvPr id="62" name="Picture 11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39050" y="82677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73</xdr:row>
      <xdr:rowOff>0</xdr:rowOff>
    </xdr:from>
    <xdr:to>
      <xdr:col>7</xdr:col>
      <xdr:colOff>523875</xdr:colOff>
      <xdr:row>73</xdr:row>
      <xdr:rowOff>9525</xdr:rowOff>
    </xdr:to>
    <xdr:pic>
      <xdr:nvPicPr>
        <xdr:cNvPr id="63" name="Picture 12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96400" y="82677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73</xdr:row>
      <xdr:rowOff>0</xdr:rowOff>
    </xdr:from>
    <xdr:to>
      <xdr:col>8</xdr:col>
      <xdr:colOff>523875</xdr:colOff>
      <xdr:row>73</xdr:row>
      <xdr:rowOff>9525</xdr:rowOff>
    </xdr:to>
    <xdr:pic>
      <xdr:nvPicPr>
        <xdr:cNvPr id="64" name="Picture 13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53725" y="82677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238125</xdr:colOff>
      <xdr:row>73</xdr:row>
      <xdr:rowOff>104775</xdr:rowOff>
    </xdr:to>
    <xdr:pic>
      <xdr:nvPicPr>
        <xdr:cNvPr id="65" name="Picture 14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63325" y="82677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73</xdr:row>
      <xdr:rowOff>0</xdr:rowOff>
    </xdr:from>
    <xdr:to>
      <xdr:col>10</xdr:col>
      <xdr:colOff>523875</xdr:colOff>
      <xdr:row>73</xdr:row>
      <xdr:rowOff>9525</xdr:rowOff>
    </xdr:to>
    <xdr:pic>
      <xdr:nvPicPr>
        <xdr:cNvPr id="66" name="Picture 15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44375" y="82677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73</xdr:row>
      <xdr:rowOff>0</xdr:rowOff>
    </xdr:from>
    <xdr:to>
      <xdr:col>11</xdr:col>
      <xdr:colOff>523875</xdr:colOff>
      <xdr:row>73</xdr:row>
      <xdr:rowOff>9525</xdr:rowOff>
    </xdr:to>
    <xdr:pic>
      <xdr:nvPicPr>
        <xdr:cNvPr id="67" name="Picture 16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925425" y="82677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73</xdr:row>
      <xdr:rowOff>0</xdr:rowOff>
    </xdr:from>
    <xdr:to>
      <xdr:col>12</xdr:col>
      <xdr:colOff>238125</xdr:colOff>
      <xdr:row>73</xdr:row>
      <xdr:rowOff>104775</xdr:rowOff>
    </xdr:to>
    <xdr:pic>
      <xdr:nvPicPr>
        <xdr:cNvPr id="68" name="Picture 17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535025" y="82677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73</xdr:row>
      <xdr:rowOff>0</xdr:rowOff>
    </xdr:from>
    <xdr:to>
      <xdr:col>13</xdr:col>
      <xdr:colOff>523875</xdr:colOff>
      <xdr:row>73</xdr:row>
      <xdr:rowOff>9525</xdr:rowOff>
    </xdr:to>
    <xdr:pic>
      <xdr:nvPicPr>
        <xdr:cNvPr id="69" name="Picture 18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316075" y="82677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73</xdr:row>
      <xdr:rowOff>0</xdr:rowOff>
    </xdr:from>
    <xdr:to>
      <xdr:col>14</xdr:col>
      <xdr:colOff>523875</xdr:colOff>
      <xdr:row>73</xdr:row>
      <xdr:rowOff>9525</xdr:rowOff>
    </xdr:to>
    <xdr:pic>
      <xdr:nvPicPr>
        <xdr:cNvPr id="70" name="Picture 19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97125" y="82677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0</xdr:colOff>
      <xdr:row>73</xdr:row>
      <xdr:rowOff>0</xdr:rowOff>
    </xdr:from>
    <xdr:to>
      <xdr:col>15</xdr:col>
      <xdr:colOff>238125</xdr:colOff>
      <xdr:row>73</xdr:row>
      <xdr:rowOff>104775</xdr:rowOff>
    </xdr:to>
    <xdr:pic>
      <xdr:nvPicPr>
        <xdr:cNvPr id="71" name="Picture 20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706725" y="82677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73</xdr:row>
      <xdr:rowOff>0</xdr:rowOff>
    </xdr:from>
    <xdr:to>
      <xdr:col>16</xdr:col>
      <xdr:colOff>523875</xdr:colOff>
      <xdr:row>73</xdr:row>
      <xdr:rowOff>9525</xdr:rowOff>
    </xdr:to>
    <xdr:pic>
      <xdr:nvPicPr>
        <xdr:cNvPr id="72" name="Picture 21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487775" y="82677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523875</xdr:colOff>
      <xdr:row>73</xdr:row>
      <xdr:rowOff>9525</xdr:rowOff>
    </xdr:to>
    <xdr:pic>
      <xdr:nvPicPr>
        <xdr:cNvPr id="73" name="Picture 22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268825" y="82677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0</xdr:colOff>
      <xdr:row>73</xdr:row>
      <xdr:rowOff>0</xdr:rowOff>
    </xdr:from>
    <xdr:to>
      <xdr:col>18</xdr:col>
      <xdr:colOff>238125</xdr:colOff>
      <xdr:row>73</xdr:row>
      <xdr:rowOff>104775</xdr:rowOff>
    </xdr:to>
    <xdr:pic>
      <xdr:nvPicPr>
        <xdr:cNvPr id="74" name="Picture 23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878425" y="82677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523875</xdr:colOff>
      <xdr:row>73</xdr:row>
      <xdr:rowOff>9525</xdr:rowOff>
    </xdr:to>
    <xdr:pic>
      <xdr:nvPicPr>
        <xdr:cNvPr id="75" name="Picture 24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659475" y="82677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0</xdr:colOff>
      <xdr:row>73</xdr:row>
      <xdr:rowOff>0</xdr:rowOff>
    </xdr:from>
    <xdr:to>
      <xdr:col>21</xdr:col>
      <xdr:colOff>523875</xdr:colOff>
      <xdr:row>73</xdr:row>
      <xdr:rowOff>9525</xdr:rowOff>
    </xdr:to>
    <xdr:pic>
      <xdr:nvPicPr>
        <xdr:cNvPr id="76" name="Picture 25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50125" y="82677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73</xdr:row>
      <xdr:rowOff>0</xdr:rowOff>
    </xdr:from>
    <xdr:to>
      <xdr:col>20</xdr:col>
      <xdr:colOff>238125</xdr:colOff>
      <xdr:row>73</xdr:row>
      <xdr:rowOff>104775</xdr:rowOff>
    </xdr:to>
    <xdr:pic>
      <xdr:nvPicPr>
        <xdr:cNvPr id="77" name="Picture 26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82677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73</xdr:row>
      <xdr:rowOff>0</xdr:rowOff>
    </xdr:from>
    <xdr:to>
      <xdr:col>20</xdr:col>
      <xdr:colOff>9525</xdr:colOff>
      <xdr:row>73</xdr:row>
      <xdr:rowOff>9525</xdr:rowOff>
    </xdr:to>
    <xdr:pic>
      <xdr:nvPicPr>
        <xdr:cNvPr id="78" name="Picture 27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8267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73</xdr:row>
      <xdr:rowOff>0</xdr:rowOff>
    </xdr:from>
    <xdr:to>
      <xdr:col>20</xdr:col>
      <xdr:colOff>9525</xdr:colOff>
      <xdr:row>73</xdr:row>
      <xdr:rowOff>9525</xdr:rowOff>
    </xdr:to>
    <xdr:pic>
      <xdr:nvPicPr>
        <xdr:cNvPr id="79" name="Picture 28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8267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73</xdr:row>
      <xdr:rowOff>0</xdr:rowOff>
    </xdr:from>
    <xdr:to>
      <xdr:col>20</xdr:col>
      <xdr:colOff>523875</xdr:colOff>
      <xdr:row>73</xdr:row>
      <xdr:rowOff>9525</xdr:rowOff>
    </xdr:to>
    <xdr:pic>
      <xdr:nvPicPr>
        <xdr:cNvPr id="80" name="Picture 29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82677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73</xdr:row>
      <xdr:rowOff>0</xdr:rowOff>
    </xdr:from>
    <xdr:to>
      <xdr:col>20</xdr:col>
      <xdr:colOff>9525</xdr:colOff>
      <xdr:row>73</xdr:row>
      <xdr:rowOff>9525</xdr:rowOff>
    </xdr:to>
    <xdr:pic>
      <xdr:nvPicPr>
        <xdr:cNvPr id="81" name="Picture 30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8267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73</xdr:row>
      <xdr:rowOff>0</xdr:rowOff>
    </xdr:from>
    <xdr:to>
      <xdr:col>20</xdr:col>
      <xdr:colOff>523875</xdr:colOff>
      <xdr:row>73</xdr:row>
      <xdr:rowOff>9525</xdr:rowOff>
    </xdr:to>
    <xdr:pic>
      <xdr:nvPicPr>
        <xdr:cNvPr id="82" name="Picture 31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82677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238125</xdr:colOff>
      <xdr:row>139</xdr:row>
      <xdr:rowOff>104775</xdr:rowOff>
    </xdr:to>
    <xdr:pic>
      <xdr:nvPicPr>
        <xdr:cNvPr id="83" name="Picture 5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59639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523875</xdr:colOff>
      <xdr:row>139</xdr:row>
      <xdr:rowOff>9525</xdr:rowOff>
    </xdr:to>
    <xdr:pic>
      <xdr:nvPicPr>
        <xdr:cNvPr id="84" name="Picture 6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59639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2</xdr:col>
      <xdr:colOff>523875</xdr:colOff>
      <xdr:row>139</xdr:row>
      <xdr:rowOff>9525</xdr:rowOff>
    </xdr:to>
    <xdr:pic>
      <xdr:nvPicPr>
        <xdr:cNvPr id="85" name="Picture 7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8825" y="159639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238125</xdr:colOff>
      <xdr:row>106</xdr:row>
      <xdr:rowOff>104775</xdr:rowOff>
    </xdr:to>
    <xdr:pic>
      <xdr:nvPicPr>
        <xdr:cNvPr id="86" name="Picture 8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24450" y="119253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523875</xdr:colOff>
      <xdr:row>106</xdr:row>
      <xdr:rowOff>9525</xdr:rowOff>
    </xdr:to>
    <xdr:pic>
      <xdr:nvPicPr>
        <xdr:cNvPr id="88" name="Picture 10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00850" y="119253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106</xdr:row>
      <xdr:rowOff>0</xdr:rowOff>
    </xdr:from>
    <xdr:to>
      <xdr:col>6</xdr:col>
      <xdr:colOff>238125</xdr:colOff>
      <xdr:row>106</xdr:row>
      <xdr:rowOff>104775</xdr:rowOff>
    </xdr:to>
    <xdr:pic>
      <xdr:nvPicPr>
        <xdr:cNvPr id="89" name="Picture 11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39050" y="119253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106</xdr:row>
      <xdr:rowOff>0</xdr:rowOff>
    </xdr:from>
    <xdr:to>
      <xdr:col>7</xdr:col>
      <xdr:colOff>523875</xdr:colOff>
      <xdr:row>106</xdr:row>
      <xdr:rowOff>9525</xdr:rowOff>
    </xdr:to>
    <xdr:pic>
      <xdr:nvPicPr>
        <xdr:cNvPr id="90" name="Picture 12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96400" y="119253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106</xdr:row>
      <xdr:rowOff>0</xdr:rowOff>
    </xdr:from>
    <xdr:to>
      <xdr:col>8</xdr:col>
      <xdr:colOff>523875</xdr:colOff>
      <xdr:row>106</xdr:row>
      <xdr:rowOff>9525</xdr:rowOff>
    </xdr:to>
    <xdr:pic>
      <xdr:nvPicPr>
        <xdr:cNvPr id="91" name="Picture 13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53725" y="119253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106</xdr:row>
      <xdr:rowOff>0</xdr:rowOff>
    </xdr:from>
    <xdr:to>
      <xdr:col>9</xdr:col>
      <xdr:colOff>238125</xdr:colOff>
      <xdr:row>106</xdr:row>
      <xdr:rowOff>104775</xdr:rowOff>
    </xdr:to>
    <xdr:pic>
      <xdr:nvPicPr>
        <xdr:cNvPr id="92" name="Picture 14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63325" y="119253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106</xdr:row>
      <xdr:rowOff>0</xdr:rowOff>
    </xdr:from>
    <xdr:to>
      <xdr:col>10</xdr:col>
      <xdr:colOff>523875</xdr:colOff>
      <xdr:row>106</xdr:row>
      <xdr:rowOff>9525</xdr:rowOff>
    </xdr:to>
    <xdr:pic>
      <xdr:nvPicPr>
        <xdr:cNvPr id="93" name="Picture 15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44375" y="119253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106</xdr:row>
      <xdr:rowOff>0</xdr:rowOff>
    </xdr:from>
    <xdr:to>
      <xdr:col>11</xdr:col>
      <xdr:colOff>523875</xdr:colOff>
      <xdr:row>106</xdr:row>
      <xdr:rowOff>9525</xdr:rowOff>
    </xdr:to>
    <xdr:pic>
      <xdr:nvPicPr>
        <xdr:cNvPr id="94" name="Picture 16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925425" y="119253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106</xdr:row>
      <xdr:rowOff>0</xdr:rowOff>
    </xdr:from>
    <xdr:to>
      <xdr:col>12</xdr:col>
      <xdr:colOff>238125</xdr:colOff>
      <xdr:row>106</xdr:row>
      <xdr:rowOff>104775</xdr:rowOff>
    </xdr:to>
    <xdr:pic>
      <xdr:nvPicPr>
        <xdr:cNvPr id="95" name="Picture 17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535025" y="119253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106</xdr:row>
      <xdr:rowOff>0</xdr:rowOff>
    </xdr:from>
    <xdr:to>
      <xdr:col>13</xdr:col>
      <xdr:colOff>523875</xdr:colOff>
      <xdr:row>106</xdr:row>
      <xdr:rowOff>9525</xdr:rowOff>
    </xdr:to>
    <xdr:pic>
      <xdr:nvPicPr>
        <xdr:cNvPr id="96" name="Picture 18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316075" y="119253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106</xdr:row>
      <xdr:rowOff>0</xdr:rowOff>
    </xdr:from>
    <xdr:to>
      <xdr:col>14</xdr:col>
      <xdr:colOff>523875</xdr:colOff>
      <xdr:row>106</xdr:row>
      <xdr:rowOff>9525</xdr:rowOff>
    </xdr:to>
    <xdr:pic>
      <xdr:nvPicPr>
        <xdr:cNvPr id="97" name="Picture 19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97125" y="119253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0</xdr:colOff>
      <xdr:row>106</xdr:row>
      <xdr:rowOff>0</xdr:rowOff>
    </xdr:from>
    <xdr:to>
      <xdr:col>15</xdr:col>
      <xdr:colOff>238125</xdr:colOff>
      <xdr:row>106</xdr:row>
      <xdr:rowOff>104775</xdr:rowOff>
    </xdr:to>
    <xdr:pic>
      <xdr:nvPicPr>
        <xdr:cNvPr id="98" name="Picture 20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706725" y="119253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106</xdr:row>
      <xdr:rowOff>0</xdr:rowOff>
    </xdr:from>
    <xdr:to>
      <xdr:col>16</xdr:col>
      <xdr:colOff>523875</xdr:colOff>
      <xdr:row>106</xdr:row>
      <xdr:rowOff>9525</xdr:rowOff>
    </xdr:to>
    <xdr:pic>
      <xdr:nvPicPr>
        <xdr:cNvPr id="99" name="Picture 21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487775" y="119253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523875</xdr:colOff>
      <xdr:row>106</xdr:row>
      <xdr:rowOff>9525</xdr:rowOff>
    </xdr:to>
    <xdr:pic>
      <xdr:nvPicPr>
        <xdr:cNvPr id="100" name="Picture 22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268825" y="119253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0</xdr:colOff>
      <xdr:row>106</xdr:row>
      <xdr:rowOff>0</xdr:rowOff>
    </xdr:from>
    <xdr:to>
      <xdr:col>18</xdr:col>
      <xdr:colOff>238125</xdr:colOff>
      <xdr:row>106</xdr:row>
      <xdr:rowOff>104775</xdr:rowOff>
    </xdr:to>
    <xdr:pic>
      <xdr:nvPicPr>
        <xdr:cNvPr id="101" name="Picture 23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878425" y="119253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523875</xdr:colOff>
      <xdr:row>106</xdr:row>
      <xdr:rowOff>9525</xdr:rowOff>
    </xdr:to>
    <xdr:pic>
      <xdr:nvPicPr>
        <xdr:cNvPr id="102" name="Picture 24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659475" y="119253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0</xdr:colOff>
      <xdr:row>106</xdr:row>
      <xdr:rowOff>0</xdr:rowOff>
    </xdr:from>
    <xdr:to>
      <xdr:col>21</xdr:col>
      <xdr:colOff>523875</xdr:colOff>
      <xdr:row>106</xdr:row>
      <xdr:rowOff>9525</xdr:rowOff>
    </xdr:to>
    <xdr:pic>
      <xdr:nvPicPr>
        <xdr:cNvPr id="103" name="Picture 25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50125" y="119253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106</xdr:row>
      <xdr:rowOff>0</xdr:rowOff>
    </xdr:from>
    <xdr:to>
      <xdr:col>20</xdr:col>
      <xdr:colOff>238125</xdr:colOff>
      <xdr:row>106</xdr:row>
      <xdr:rowOff>104775</xdr:rowOff>
    </xdr:to>
    <xdr:pic>
      <xdr:nvPicPr>
        <xdr:cNvPr id="104" name="Picture 26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119253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106</xdr:row>
      <xdr:rowOff>0</xdr:rowOff>
    </xdr:from>
    <xdr:to>
      <xdr:col>20</xdr:col>
      <xdr:colOff>9525</xdr:colOff>
      <xdr:row>106</xdr:row>
      <xdr:rowOff>9525</xdr:rowOff>
    </xdr:to>
    <xdr:pic>
      <xdr:nvPicPr>
        <xdr:cNvPr id="105" name="Picture 27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11925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106</xdr:row>
      <xdr:rowOff>0</xdr:rowOff>
    </xdr:from>
    <xdr:to>
      <xdr:col>20</xdr:col>
      <xdr:colOff>9525</xdr:colOff>
      <xdr:row>106</xdr:row>
      <xdr:rowOff>9525</xdr:rowOff>
    </xdr:to>
    <xdr:pic>
      <xdr:nvPicPr>
        <xdr:cNvPr id="106" name="Picture 28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11925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106</xdr:row>
      <xdr:rowOff>0</xdr:rowOff>
    </xdr:from>
    <xdr:to>
      <xdr:col>20</xdr:col>
      <xdr:colOff>523875</xdr:colOff>
      <xdr:row>106</xdr:row>
      <xdr:rowOff>9525</xdr:rowOff>
    </xdr:to>
    <xdr:pic>
      <xdr:nvPicPr>
        <xdr:cNvPr id="107" name="Picture 29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119253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106</xdr:row>
      <xdr:rowOff>0</xdr:rowOff>
    </xdr:from>
    <xdr:to>
      <xdr:col>20</xdr:col>
      <xdr:colOff>9525</xdr:colOff>
      <xdr:row>106</xdr:row>
      <xdr:rowOff>9525</xdr:rowOff>
    </xdr:to>
    <xdr:pic>
      <xdr:nvPicPr>
        <xdr:cNvPr id="108" name="Picture 30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11925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106</xdr:row>
      <xdr:rowOff>0</xdr:rowOff>
    </xdr:from>
    <xdr:to>
      <xdr:col>20</xdr:col>
      <xdr:colOff>523875</xdr:colOff>
      <xdr:row>106</xdr:row>
      <xdr:rowOff>9525</xdr:rowOff>
    </xdr:to>
    <xdr:pic>
      <xdr:nvPicPr>
        <xdr:cNvPr id="109" name="Picture 31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119253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238125</xdr:colOff>
      <xdr:row>169</xdr:row>
      <xdr:rowOff>104775</xdr:rowOff>
    </xdr:to>
    <xdr:pic>
      <xdr:nvPicPr>
        <xdr:cNvPr id="110" name="Picture 5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6215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523875</xdr:colOff>
      <xdr:row>169</xdr:row>
      <xdr:rowOff>9525</xdr:rowOff>
    </xdr:to>
    <xdr:pic>
      <xdr:nvPicPr>
        <xdr:cNvPr id="111" name="Picture 6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6215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523875</xdr:colOff>
      <xdr:row>169</xdr:row>
      <xdr:rowOff>9525</xdr:rowOff>
    </xdr:to>
    <xdr:pic>
      <xdr:nvPicPr>
        <xdr:cNvPr id="112" name="Picture 7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8825" y="196215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137</xdr:row>
      <xdr:rowOff>0</xdr:rowOff>
    </xdr:from>
    <xdr:to>
      <xdr:col>3</xdr:col>
      <xdr:colOff>238125</xdr:colOff>
      <xdr:row>137</xdr:row>
      <xdr:rowOff>104775</xdr:rowOff>
    </xdr:to>
    <xdr:pic>
      <xdr:nvPicPr>
        <xdr:cNvPr id="113" name="Picture 8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24450" y="155829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523875</xdr:colOff>
      <xdr:row>137</xdr:row>
      <xdr:rowOff>9525</xdr:rowOff>
    </xdr:to>
    <xdr:pic>
      <xdr:nvPicPr>
        <xdr:cNvPr id="114" name="Picture 9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62650" y="155829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523875</xdr:colOff>
      <xdr:row>137</xdr:row>
      <xdr:rowOff>9525</xdr:rowOff>
    </xdr:to>
    <xdr:pic>
      <xdr:nvPicPr>
        <xdr:cNvPr id="115" name="Picture 10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00850" y="155829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137</xdr:row>
      <xdr:rowOff>0</xdr:rowOff>
    </xdr:from>
    <xdr:to>
      <xdr:col>6</xdr:col>
      <xdr:colOff>238125</xdr:colOff>
      <xdr:row>137</xdr:row>
      <xdr:rowOff>104775</xdr:rowOff>
    </xdr:to>
    <xdr:pic>
      <xdr:nvPicPr>
        <xdr:cNvPr id="116" name="Picture 11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39050" y="155829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137</xdr:row>
      <xdr:rowOff>0</xdr:rowOff>
    </xdr:from>
    <xdr:to>
      <xdr:col>7</xdr:col>
      <xdr:colOff>523875</xdr:colOff>
      <xdr:row>137</xdr:row>
      <xdr:rowOff>9525</xdr:rowOff>
    </xdr:to>
    <xdr:pic>
      <xdr:nvPicPr>
        <xdr:cNvPr id="117" name="Picture 12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96400" y="155829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137</xdr:row>
      <xdr:rowOff>0</xdr:rowOff>
    </xdr:from>
    <xdr:to>
      <xdr:col>8</xdr:col>
      <xdr:colOff>523875</xdr:colOff>
      <xdr:row>137</xdr:row>
      <xdr:rowOff>9525</xdr:rowOff>
    </xdr:to>
    <xdr:pic>
      <xdr:nvPicPr>
        <xdr:cNvPr id="118" name="Picture 13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53725" y="155829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137</xdr:row>
      <xdr:rowOff>0</xdr:rowOff>
    </xdr:from>
    <xdr:to>
      <xdr:col>9</xdr:col>
      <xdr:colOff>238125</xdr:colOff>
      <xdr:row>137</xdr:row>
      <xdr:rowOff>104775</xdr:rowOff>
    </xdr:to>
    <xdr:pic>
      <xdr:nvPicPr>
        <xdr:cNvPr id="119" name="Picture 14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63325" y="155829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137</xdr:row>
      <xdr:rowOff>0</xdr:rowOff>
    </xdr:from>
    <xdr:to>
      <xdr:col>10</xdr:col>
      <xdr:colOff>523875</xdr:colOff>
      <xdr:row>137</xdr:row>
      <xdr:rowOff>9525</xdr:rowOff>
    </xdr:to>
    <xdr:pic>
      <xdr:nvPicPr>
        <xdr:cNvPr id="120" name="Picture 15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44375" y="155829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137</xdr:row>
      <xdr:rowOff>0</xdr:rowOff>
    </xdr:from>
    <xdr:to>
      <xdr:col>11</xdr:col>
      <xdr:colOff>523875</xdr:colOff>
      <xdr:row>137</xdr:row>
      <xdr:rowOff>9525</xdr:rowOff>
    </xdr:to>
    <xdr:pic>
      <xdr:nvPicPr>
        <xdr:cNvPr id="121" name="Picture 16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925425" y="155829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137</xdr:row>
      <xdr:rowOff>0</xdr:rowOff>
    </xdr:from>
    <xdr:to>
      <xdr:col>12</xdr:col>
      <xdr:colOff>238125</xdr:colOff>
      <xdr:row>137</xdr:row>
      <xdr:rowOff>104775</xdr:rowOff>
    </xdr:to>
    <xdr:pic>
      <xdr:nvPicPr>
        <xdr:cNvPr id="122" name="Picture 17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535025" y="155829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137</xdr:row>
      <xdr:rowOff>0</xdr:rowOff>
    </xdr:from>
    <xdr:to>
      <xdr:col>13</xdr:col>
      <xdr:colOff>523875</xdr:colOff>
      <xdr:row>137</xdr:row>
      <xdr:rowOff>9525</xdr:rowOff>
    </xdr:to>
    <xdr:pic>
      <xdr:nvPicPr>
        <xdr:cNvPr id="123" name="Picture 18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316075" y="155829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137</xdr:row>
      <xdr:rowOff>0</xdr:rowOff>
    </xdr:from>
    <xdr:to>
      <xdr:col>14</xdr:col>
      <xdr:colOff>523875</xdr:colOff>
      <xdr:row>137</xdr:row>
      <xdr:rowOff>9525</xdr:rowOff>
    </xdr:to>
    <xdr:pic>
      <xdr:nvPicPr>
        <xdr:cNvPr id="124" name="Picture 19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97125" y="155829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0</xdr:colOff>
      <xdr:row>137</xdr:row>
      <xdr:rowOff>0</xdr:rowOff>
    </xdr:from>
    <xdr:to>
      <xdr:col>15</xdr:col>
      <xdr:colOff>238125</xdr:colOff>
      <xdr:row>137</xdr:row>
      <xdr:rowOff>104775</xdr:rowOff>
    </xdr:to>
    <xdr:pic>
      <xdr:nvPicPr>
        <xdr:cNvPr id="125" name="Picture 20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706725" y="155829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137</xdr:row>
      <xdr:rowOff>0</xdr:rowOff>
    </xdr:from>
    <xdr:to>
      <xdr:col>16</xdr:col>
      <xdr:colOff>523875</xdr:colOff>
      <xdr:row>137</xdr:row>
      <xdr:rowOff>9525</xdr:rowOff>
    </xdr:to>
    <xdr:pic>
      <xdr:nvPicPr>
        <xdr:cNvPr id="126" name="Picture 21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487775" y="155829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137</xdr:row>
      <xdr:rowOff>0</xdr:rowOff>
    </xdr:from>
    <xdr:to>
      <xdr:col>17</xdr:col>
      <xdr:colOff>523875</xdr:colOff>
      <xdr:row>137</xdr:row>
      <xdr:rowOff>9525</xdr:rowOff>
    </xdr:to>
    <xdr:pic>
      <xdr:nvPicPr>
        <xdr:cNvPr id="127" name="Picture 22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268825" y="155829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0</xdr:colOff>
      <xdr:row>137</xdr:row>
      <xdr:rowOff>0</xdr:rowOff>
    </xdr:from>
    <xdr:to>
      <xdr:col>18</xdr:col>
      <xdr:colOff>238125</xdr:colOff>
      <xdr:row>137</xdr:row>
      <xdr:rowOff>104775</xdr:rowOff>
    </xdr:to>
    <xdr:pic>
      <xdr:nvPicPr>
        <xdr:cNvPr id="128" name="Picture 23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878425" y="155829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137</xdr:row>
      <xdr:rowOff>0</xdr:rowOff>
    </xdr:from>
    <xdr:to>
      <xdr:col>19</xdr:col>
      <xdr:colOff>523875</xdr:colOff>
      <xdr:row>137</xdr:row>
      <xdr:rowOff>9525</xdr:rowOff>
    </xdr:to>
    <xdr:pic>
      <xdr:nvPicPr>
        <xdr:cNvPr id="129" name="Picture 24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659475" y="155829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0</xdr:colOff>
      <xdr:row>137</xdr:row>
      <xdr:rowOff>0</xdr:rowOff>
    </xdr:from>
    <xdr:to>
      <xdr:col>21</xdr:col>
      <xdr:colOff>523875</xdr:colOff>
      <xdr:row>137</xdr:row>
      <xdr:rowOff>9525</xdr:rowOff>
    </xdr:to>
    <xdr:pic>
      <xdr:nvPicPr>
        <xdr:cNvPr id="130" name="Picture 25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50125" y="155829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137</xdr:row>
      <xdr:rowOff>0</xdr:rowOff>
    </xdr:from>
    <xdr:to>
      <xdr:col>20</xdr:col>
      <xdr:colOff>238125</xdr:colOff>
      <xdr:row>137</xdr:row>
      <xdr:rowOff>104775</xdr:rowOff>
    </xdr:to>
    <xdr:pic>
      <xdr:nvPicPr>
        <xdr:cNvPr id="131" name="Picture 26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155829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137</xdr:row>
      <xdr:rowOff>0</xdr:rowOff>
    </xdr:from>
    <xdr:to>
      <xdr:col>20</xdr:col>
      <xdr:colOff>9525</xdr:colOff>
      <xdr:row>137</xdr:row>
      <xdr:rowOff>9525</xdr:rowOff>
    </xdr:to>
    <xdr:pic>
      <xdr:nvPicPr>
        <xdr:cNvPr id="132" name="Picture 27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15582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137</xdr:row>
      <xdr:rowOff>0</xdr:rowOff>
    </xdr:from>
    <xdr:to>
      <xdr:col>20</xdr:col>
      <xdr:colOff>9525</xdr:colOff>
      <xdr:row>137</xdr:row>
      <xdr:rowOff>9525</xdr:rowOff>
    </xdr:to>
    <xdr:pic>
      <xdr:nvPicPr>
        <xdr:cNvPr id="133" name="Picture 28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15582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137</xdr:row>
      <xdr:rowOff>0</xdr:rowOff>
    </xdr:from>
    <xdr:to>
      <xdr:col>20</xdr:col>
      <xdr:colOff>523875</xdr:colOff>
      <xdr:row>137</xdr:row>
      <xdr:rowOff>9525</xdr:rowOff>
    </xdr:to>
    <xdr:pic>
      <xdr:nvPicPr>
        <xdr:cNvPr id="134" name="Picture 29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155829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137</xdr:row>
      <xdr:rowOff>0</xdr:rowOff>
    </xdr:from>
    <xdr:to>
      <xdr:col>20</xdr:col>
      <xdr:colOff>9525</xdr:colOff>
      <xdr:row>137</xdr:row>
      <xdr:rowOff>9525</xdr:rowOff>
    </xdr:to>
    <xdr:pic>
      <xdr:nvPicPr>
        <xdr:cNvPr id="135" name="Picture 30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15582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137</xdr:row>
      <xdr:rowOff>0</xdr:rowOff>
    </xdr:from>
    <xdr:to>
      <xdr:col>20</xdr:col>
      <xdr:colOff>523875</xdr:colOff>
      <xdr:row>137</xdr:row>
      <xdr:rowOff>9525</xdr:rowOff>
    </xdr:to>
    <xdr:pic>
      <xdr:nvPicPr>
        <xdr:cNvPr id="136" name="Picture 31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40525" y="155829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238125</xdr:colOff>
      <xdr:row>1</xdr:row>
      <xdr:rowOff>104775</xdr:rowOff>
    </xdr:to>
    <xdr:pic>
      <xdr:nvPicPr>
        <xdr:cNvPr id="137" name="Picture 5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523875</xdr:colOff>
      <xdr:row>1</xdr:row>
      <xdr:rowOff>9525</xdr:rowOff>
    </xdr:to>
    <xdr:pic>
      <xdr:nvPicPr>
        <xdr:cNvPr id="138" name="Picture 6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523875</xdr:colOff>
      <xdr:row>1</xdr:row>
      <xdr:rowOff>9525</xdr:rowOff>
    </xdr:to>
    <xdr:pic>
      <xdr:nvPicPr>
        <xdr:cNvPr id="139" name="Picture 7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8825" y="190500"/>
          <a:ext cx="52387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../../../data/Company%20Data/Projects/Programme%20resources/Data/DAC/CRS/CRS%202013%20-%20Sept.%202014%20Download/CRS%202013%20data/CRS%202013%20data.xlsx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pane ySplit="1" topLeftCell="A2" activePane="bottomLeft" state="frozen"/>
      <selection pane="bottomLeft" activeCell="E7" sqref="E7"/>
    </sheetView>
  </sheetViews>
  <sheetFormatPr defaultRowHeight="15"/>
  <cols>
    <col min="1" max="7" width="14.85546875" customWidth="1"/>
    <col min="8" max="8" width="20.28515625" customWidth="1"/>
    <col min="9" max="12" width="14.85546875" customWidth="1"/>
  </cols>
  <sheetData>
    <row r="1" spans="1:12" ht="45">
      <c r="A1" s="234" t="s">
        <v>1</v>
      </c>
      <c r="B1" s="234" t="s">
        <v>422</v>
      </c>
      <c r="C1" s="234" t="s">
        <v>423</v>
      </c>
      <c r="D1" s="234" t="s">
        <v>424</v>
      </c>
      <c r="E1" s="234" t="s">
        <v>425</v>
      </c>
      <c r="F1" s="234" t="s">
        <v>427</v>
      </c>
      <c r="G1" s="234" t="s">
        <v>426</v>
      </c>
      <c r="H1" s="234" t="s">
        <v>428</v>
      </c>
      <c r="I1" s="234" t="s">
        <v>433</v>
      </c>
      <c r="J1" s="234" t="s">
        <v>434</v>
      </c>
      <c r="K1" s="234" t="s">
        <v>429</v>
      </c>
      <c r="L1" s="234" t="s">
        <v>430</v>
      </c>
    </row>
    <row r="2" spans="1:12">
      <c r="A2">
        <v>2009</v>
      </c>
      <c r="B2" t="s">
        <v>431</v>
      </c>
      <c r="C2" s="106">
        <f>'HA income data'!D32+'HA income data'!D73+'HA income data'!D78+'HA income data'!D57+'HA income data'!D93+'HA income data'!D118+'HA income data'!D122+'HA income data'!D109+'HA income data'!D52+'HA income data'!D62+'HA income data'!D3+'HA income data'!D83+'HA income data'!D100+'HA income data'!D104</f>
        <v>693292632.08668959</v>
      </c>
      <c r="D2" s="106">
        <f>'HA income data'!E32+'HA income data'!E73+'HA income data'!E78+'HA income data'!E57+'HA income data'!E93+'HA income data'!E118+'HA income data'!E122+'HA income data'!E109+'HA income data'!E52+'HA income data'!E62+'HA income data'!E3+'HA income data'!E83+'HA income data'!E100+'HA income data'!E104</f>
        <v>59429208.419088051</v>
      </c>
      <c r="E2" s="106">
        <f>'HA income data'!F32+'HA income data'!F73+'HA income data'!F78+'HA income data'!F57+'HA income data'!F93+'HA income data'!F118+'HA income data'!F122+'HA income data'!F109+'HA income data'!F52+'HA income data'!F62+'HA income data'!F3+'HA income data'!F83+'HA income data'!F100+'HA income data'!F104</f>
        <v>48034968.714455262</v>
      </c>
      <c r="F2" s="106">
        <f>'HA income data'!G32+'HA income data'!G73+'HA income data'!G78+'HA income data'!G57+'HA income data'!G93+'HA income data'!G118+'HA income data'!G122+'HA income data'!G109+'HA income data'!G52+'HA income data'!G62+'HA income data'!G3+'HA income data'!G83+'HA income data'!G100+'HA income data'!G104</f>
        <v>0</v>
      </c>
      <c r="G2" s="106">
        <f>'HA income data'!H32+'HA income data'!H73+'HA income data'!H78+'HA income data'!H57+'HA income data'!H93+'HA income data'!H118+'HA income data'!H122+'HA income data'!H109+'HA income data'!H52+'HA income data'!H62+'HA income data'!H3+'HA income data'!H83+'HA income data'!H100+'HA income data'!H104</f>
        <v>35733638.862972379</v>
      </c>
      <c r="H2" s="106">
        <f>'Overview data'!I36+'Overview data'!I101+'Overview data'!I86+'Overview data'!I91+'Overview data'!I142+'Overview data'!I68+'Overview data'!I111+'Overview data'!I145+'Overview data'!I133+'Overview data'!I149+'Overview data'!I58+'Overview data'!I128+'Overview data'!I63+'Overview data'!I73+'Overview data'!I2+'Overview data'!I96+'Overview data'!I153+'Overview data'!I118+'Overview data'!I123+'Overview data'!I9</f>
        <v>1144590486.0456672</v>
      </c>
      <c r="I2" s="106">
        <f>'Overview data'!J36+'Overview data'!J101+'Overview data'!J86+'Overview data'!J91+'Overview data'!J142+'Overview data'!J68+'Overview data'!J111+'Overview data'!J145+'Overview data'!J133+'Overview data'!J149+'Overview data'!J58+'Overview data'!J128+'Overview data'!J63+'Overview data'!J73+'Overview data'!J2+'Overview data'!J96+'Overview data'!J153+'Overview data'!J118+'Overview data'!J123+'Overview data'!J9</f>
        <v>507552304.11052096</v>
      </c>
      <c r="J2" s="106">
        <f>'Overview data'!K36+'Overview data'!K101+'Overview data'!K86+'Overview data'!K91+'Overview data'!K142+'Overview data'!K68+'Overview data'!K111+'Overview data'!K145+'Overview data'!K133+'Overview data'!K149+'Overview data'!K58+'Overview data'!K128+'Overview data'!K63+'Overview data'!K73+'Overview data'!K2+'Overview data'!K96+'Overview data'!K153+'Overview data'!K118+'Overview data'!K123+'Overview data'!K9</f>
        <v>2371633185.909925</v>
      </c>
      <c r="K2" s="106">
        <f>'Overview data'!L36+'Overview data'!L101+'Overview data'!L86+'Overview data'!L91+'Overview data'!L142+'Overview data'!L68+'Overview data'!L111+'Overview data'!L145+'Overview data'!L133+'Overview data'!L149+'Overview data'!L58+'Overview data'!L128+'Overview data'!L63+'Overview data'!L73+'Overview data'!L2+'Overview data'!L96+'Overview data'!L153+'Overview data'!L118+'Overview data'!L123+'Overview data'!L9</f>
        <v>1364703520.5724494</v>
      </c>
      <c r="L2" s="106">
        <f>'Overview data'!E36+'Overview data'!E101+'Overview data'!E86+'Overview data'!E91+'Overview data'!E142+'Overview data'!E68+'Overview data'!E111+'Overview data'!E145+'Overview data'!E133+'Overview data'!E149+'Overview data'!E58+'Overview data'!E128+'Overview data'!E63+'Overview data'!E73+'Overview data'!E2+'Overview data'!E96+'Overview data'!E153+'Overview data'!E118+'Overview data'!E123+'Overview data'!E9</f>
        <v>3278669764.8416648</v>
      </c>
    </row>
    <row r="3" spans="1:12">
      <c r="A3">
        <v>2010</v>
      </c>
      <c r="B3" t="s">
        <v>431</v>
      </c>
      <c r="C3" s="106">
        <f>'HA income data'!D33+'HA income data'!D74+'HA income data'!D79+'HA income data'!D58+'HA income data'!D94+'HA income data'!D47+'HA income data'!D119+'HA income data'!D123+'HA income data'!D110+'HA income data'!D53+'HA income data'!D63+'HA income data'!D4+'HA income data'!D84+'HA income data'!D101+'HA income data'!D105</f>
        <v>960971875.52526951</v>
      </c>
      <c r="D3" s="106">
        <f>'HA income data'!E33+'HA income data'!E74+'HA income data'!E79+'HA income data'!E58+'HA income data'!E94+'HA income data'!E47+'HA income data'!E119+'HA income data'!E123+'HA income data'!E110+'HA income data'!E53+'HA income data'!E63+'HA income data'!E4+'HA income data'!E84+'HA income data'!E101+'HA income data'!E105</f>
        <v>87464337.088848516</v>
      </c>
      <c r="E3" s="106">
        <f>'HA income data'!F33+'HA income data'!F74+'HA income data'!F79+'HA income data'!F58+'HA income data'!F94+'HA income data'!F47+'HA income data'!F119+'HA income data'!F123+'HA income data'!F110+'HA income data'!F53+'HA income data'!F63+'HA income data'!F4+'HA income data'!F84+'HA income data'!F101+'HA income data'!F105</f>
        <v>104418077.33476062</v>
      </c>
      <c r="F3" s="106">
        <f>'HA income data'!G33+'HA income data'!G74+'HA income data'!G79+'HA income data'!G58+'HA income data'!G94+'HA income data'!G47+'HA income data'!G119+'HA income data'!G123+'HA income data'!G110+'HA income data'!G53+'HA income data'!G63+'HA income data'!G4+'HA income data'!G84+'HA income data'!G101+'HA income data'!G105</f>
        <v>0</v>
      </c>
      <c r="G3" s="106">
        <f>'HA income data'!H33+'HA income data'!H74+'HA income data'!H79+'HA income data'!H58+'HA income data'!H94+'HA income data'!H47+'HA income data'!H119+'HA income data'!H123+'HA income data'!H110+'HA income data'!H53+'HA income data'!H63+'HA income data'!H4+'HA income data'!H84+'HA income data'!H101+'HA income data'!H105</f>
        <v>62779554.368513018</v>
      </c>
      <c r="H3" s="106">
        <f>'Overview data'!I37+'Overview data'!I102+'Overview data'!I92+'Overview data'!I143+'Overview data'!I69+'Overview data'!I112+'Overview data'!I54+'Overview data'!I146+'Overview data'!I150+'Overview data'!I59+'Overview data'!I129+'Overview data'!I64+'Overview data'!I74+'Overview data'!I3+'Overview data'!I97+'Overview data'!I154+'Overview data'!I158+'Overview data'!I119+'Overview data'!I124+'Overview data'!I138</f>
        <v>1911967580.481159</v>
      </c>
      <c r="I3" s="106">
        <f>'Overview data'!J37+'Overview data'!J102+'Overview data'!J92+'Overview data'!J143+'Overview data'!J69+'Overview data'!J112+'Overview data'!J54+'Overview data'!J146+'Overview data'!J150+'Overview data'!J59+'Overview data'!J129+'Overview data'!J64+'Overview data'!J74+'Overview data'!J3+'Overview data'!J97+'Overview data'!J154+'Overview data'!J158+'Overview data'!J119+'Overview data'!J124+'Overview data'!J138</f>
        <v>939401682.33495069</v>
      </c>
      <c r="J3" s="106">
        <f>'Overview data'!K37+'Overview data'!K102+'Overview data'!K92+'Overview data'!K143+'Overview data'!K69+'Overview data'!K112+'Overview data'!K54+'Overview data'!K146+'Overview data'!K150+'Overview data'!K59+'Overview data'!K129+'Overview data'!K64+'Overview data'!K74+'Overview data'!K3+'Overview data'!K97+'Overview data'!K154+'Overview data'!K158+'Overview data'!K119+'Overview data'!K124+'Overview data'!K138</f>
        <v>3770320337.069869</v>
      </c>
      <c r="K3" s="106">
        <f>'Overview data'!L37+'Overview data'!L102+'Overview data'!L92+'Overview data'!L143+'Overview data'!L69+'Overview data'!L112+'Overview data'!L54+'Overview data'!L146+'Overview data'!L150+'Overview data'!L59+'Overview data'!L129+'Overview data'!L64+'Overview data'!L74+'Overview data'!L3+'Overview data'!L97+'Overview data'!L154+'Overview data'!L158+'Overview data'!L119+'Overview data'!L124+'Overview data'!L138</f>
        <v>1560206343.652261</v>
      </c>
      <c r="L3" s="106">
        <f>'Overview data'!E37+'Overview data'!E102+'Overview data'!E92+'Overview data'!E143+'Overview data'!E69+'Overview data'!E112+'Overview data'!E54+'Overview data'!E146+'Overview data'!E150+'Overview data'!E59+'Overview data'!E129+'Overview data'!E64+'Overview data'!E74+'Overview data'!E3+'Overview data'!E97+'Overview data'!E154+'Overview data'!E158+'Overview data'!E119+'Overview data'!E124+'Overview data'!E138</f>
        <v>3461640510.677011</v>
      </c>
    </row>
    <row r="4" spans="1:12">
      <c r="A4">
        <v>2011</v>
      </c>
      <c r="B4" t="s">
        <v>431</v>
      </c>
      <c r="C4" s="106">
        <f>'HA income data'!D34+'HA income data'!D75+'HA income data'!D80+'HA income data'!D59+'HA income data'!D95+'HA income data'!D48+'HA income data'!D120+'HA income data'!D90+'HA income data'!D44+'HA income data'!D111+'HA income data'!D54+'HA income data'!D64+'HA income data'!D5+'HA income data'!D85+'HA income data'!D102+'HA income data'!D106+'HA income data'!D115</f>
        <v>1004940138.1256304</v>
      </c>
      <c r="D4" s="106">
        <f>'HA income data'!E34+'HA income data'!E75+'HA income data'!E80+'HA income data'!E59+'HA income data'!E95+'HA income data'!E48+'HA income data'!E120+'HA income data'!E90+'HA income data'!E44+'HA income data'!E111+'HA income data'!E54+'HA income data'!E64+'HA income data'!E5+'HA income data'!E85+'HA income data'!E102+'HA income data'!E106+'HA income data'!E115</f>
        <v>57048078.894860119</v>
      </c>
      <c r="E4" s="106">
        <f>'HA income data'!F34+'HA income data'!F75+'HA income data'!F80+'HA income data'!F59+'HA income data'!F95+'HA income data'!F48+'HA income data'!F120+'HA income data'!F90+'HA income data'!F44+'HA income data'!F111+'HA income data'!F54+'HA income data'!F64+'HA income data'!F5+'HA income data'!F85+'HA income data'!F102+'HA income data'!F106+'HA income data'!F115</f>
        <v>61831260.392608404</v>
      </c>
      <c r="F4" s="106">
        <f>'HA income data'!G34+'HA income data'!G75+'HA income data'!G80+'HA income data'!G59+'HA income data'!G95+'HA income data'!G48+'HA income data'!G120+'HA income data'!G90+'HA income data'!G44+'HA income data'!G111+'HA income data'!G54+'HA income data'!G64+'HA income data'!G5+'HA income data'!G85+'HA income data'!G102+'HA income data'!G106+'HA income data'!G115</f>
        <v>0</v>
      </c>
      <c r="G4" s="106">
        <f>'HA income data'!H34+'HA income data'!H75+'HA income data'!H80+'HA income data'!H59+'HA income data'!H95+'HA income data'!H48+'HA income data'!H120+'HA income data'!H90+'HA income data'!H44+'HA income data'!H111+'HA income data'!H54+'HA income data'!H64+'HA income data'!H5+'HA income data'!H85+'HA income data'!H102+'HA income data'!H106+'HA income data'!H115</f>
        <v>82974512.630725026</v>
      </c>
      <c r="H4" s="106">
        <f>'Overview data'!I38+'Overview data'!I103+'Overview data'!I88+'Overview data'!I93+'Overview data'!I144+'Overview data'!I78+'Overview data'!I70+'Overview data'!I113+'Overview data'!I55+'Overview data'!I147+'Overview data'!I108+'Overview data'!I135+'Overview data'!I151+'Overview data'!I60+'Overview data'!I50+'Overview data'!I130+'Overview data'!I65+'Overview data'!I75+'Overview data'!I4+'Overview data'!I98+'Overview data'!I155+'Overview data'!I159+'Overview data'!I120+'Overview data'!I125+'Overview data'!I11+'Overview data'!I139</f>
        <v>2252311682.2892251</v>
      </c>
      <c r="I4" s="106">
        <f>'Overview data'!J38+'Overview data'!J103+'Overview data'!J88+'Overview data'!J93+'Overview data'!J144+'Overview data'!J78+'Overview data'!J70+'Overview data'!J113+'Overview data'!J55+'Overview data'!J147+'Overview data'!J108+'Overview data'!J135+'Overview data'!J151+'Overview data'!J60+'Overview data'!J50+'Overview data'!J130+'Overview data'!J65+'Overview data'!J75+'Overview data'!J4+'Overview data'!J98+'Overview data'!J155+'Overview data'!J159+'Overview data'!J120+'Overview data'!J125+'Overview data'!J11+'Overview data'!J139</f>
        <v>1092218107.7606697</v>
      </c>
      <c r="J4" s="106">
        <f>'Overview data'!K38+'Overview data'!K103+'Overview data'!K88+'Overview data'!K93+'Overview data'!K144+'Overview data'!K78+'Overview data'!K70+'Overview data'!K113+'Overview data'!K55+'Overview data'!K147+'Overview data'!K108+'Overview data'!K135+'Overview data'!K151+'Overview data'!K60+'Overview data'!K50+'Overview data'!K130+'Overview data'!K65+'Overview data'!K75+'Overview data'!K4+'Overview data'!K98+'Overview data'!K155+'Overview data'!K159+'Overview data'!K120+'Overview data'!K125+'Overview data'!K11+'Overview data'!K139</f>
        <v>4146372168.0204315</v>
      </c>
      <c r="K4" s="106">
        <f>'Overview data'!L38+'Overview data'!L103+'Overview data'!L88+'Overview data'!L93+'Overview data'!L144+'Overview data'!L78+'Overview data'!L70+'Overview data'!L113+'Overview data'!L55+'Overview data'!L147+'Overview data'!L108+'Overview data'!L135+'Overview data'!L151+'Overview data'!L60+'Overview data'!L50+'Overview data'!L130+'Overview data'!L65+'Overview data'!L75+'Overview data'!L4+'Overview data'!L98+'Overview data'!L155+'Overview data'!L159+'Overview data'!L120+'Overview data'!L125+'Overview data'!L11+'Overview data'!L139</f>
        <v>1991518031.1020327</v>
      </c>
      <c r="L4" s="106">
        <f>'Overview data'!E38+'Overview data'!E103+'Overview data'!E88+'Overview data'!E93+'Overview data'!E144+'Overview data'!E78+'Overview data'!E70+'Overview data'!E113+'Overview data'!E55+'Overview data'!E147+'Overview data'!E108+'Overview data'!E135+'Overview data'!E151+'Overview data'!E60+'Overview data'!E50+'Overview data'!E130+'Overview data'!E65+'Overview data'!E75+'Overview data'!E4+'Overview data'!E98+'Overview data'!E155+'Overview data'!E159+'Overview data'!E120+'Overview data'!E125+'Overview data'!E11+'Overview data'!E139</f>
        <v>4352759119.2361679</v>
      </c>
    </row>
    <row r="5" spans="1:12">
      <c r="A5">
        <v>2012</v>
      </c>
      <c r="B5" t="s">
        <v>431</v>
      </c>
      <c r="C5" s="106">
        <f>'HA income data'!D35+'HA income data'!D76+'HA income data'!D81+'HA income data'!D60+'HA income data'!D96+'HA income data'!D49+'HA income data'!D121+'HA income data'!D98+'HA income data'!D91+'HA income data'!D45+'HA income data'!D112+'HA income data'!D55+'HA income data'!D65+'HA income data'!D6+'HA income data'!D86+'HA income data'!D8+'HA income data'!D103+'HA income data'!D107+'HA income data'!D10+'HA income data'!D116</f>
        <v>1024452086.2662505</v>
      </c>
      <c r="D5" s="106">
        <f>'HA income data'!E35+'HA income data'!E76+'HA income data'!E81+'HA income data'!E60+'HA income data'!E96+'HA income data'!E49+'HA income data'!E121+'HA income data'!E98+'HA income data'!E91+'HA income data'!E45+'HA income data'!E112+'HA income data'!E55+'HA income data'!E65+'HA income data'!E6+'HA income data'!E86+'HA income data'!E8+'HA income data'!E103+'HA income data'!E107+'HA income data'!E10+'HA income data'!E116</f>
        <v>81456120.413433164</v>
      </c>
      <c r="E5" s="106">
        <f>'HA income data'!F35+'HA income data'!F76+'HA income data'!F81+'HA income data'!F60+'HA income data'!F96+'HA income data'!F49+'HA income data'!F121+'HA income data'!F98+'HA income data'!F91+'HA income data'!F45+'HA income data'!F112+'HA income data'!F55+'HA income data'!F65+'HA income data'!F6+'HA income data'!F86+'HA income data'!F8+'HA income data'!F103+'HA income data'!F107+'HA income data'!F10+'HA income data'!F116</f>
        <v>57944662.620619766</v>
      </c>
      <c r="F5" s="106">
        <f>'HA income data'!G35+'HA income data'!G76+'HA income data'!G81+'HA income data'!G60+'HA income data'!G96+'HA income data'!G49+'HA income data'!G121+'HA income data'!G98+'HA income data'!G91+'HA income data'!G45+'HA income data'!G112+'HA income data'!G55+'HA income data'!G65+'HA income data'!G6+'HA income data'!G86+'HA income data'!G8+'HA income data'!G103+'HA income data'!G107+'HA income data'!G10+'HA income data'!G116</f>
        <v>69532780.273253843</v>
      </c>
      <c r="G5" s="106">
        <f>'HA income data'!H35+'HA income data'!H76+'HA income data'!H81+'HA income data'!H60+'HA income data'!H96+'HA income data'!H49+'HA income data'!H121+'HA income data'!H98+'HA income data'!H91+'HA income data'!H45+'HA income data'!H112+'HA income data'!H55+'HA income data'!H65+'HA income data'!H6+'HA income data'!H86+'HA income data'!H8+'HA income data'!H103+'HA income data'!H107+'HA income data'!H10+'HA income data'!H116</f>
        <v>84790.753201256361</v>
      </c>
      <c r="H5" s="106">
        <f>'Overview data'!I39+'Overview data'!I104+'Overview data'!I89+'Overview data'!I94+'Overview data'!I79+'Overview data'!I71+'Overview data'!I46+'Overview data'!I114+'Overview data'!I56+'Overview data'!I148+'Overview data'!I116+'Overview data'!I109+'Overview data'!I136+'Overview data'!I152+'Overview data'!I61+'Overview data'!I51+'Overview data'!I131+'Overview data'!I66+'Overview data'!I76+'Overview data'!I5+'Overview data'!I99+'Overview data'!I156+'Overview data'!I34+'Overview data'!I7+'Overview data'!I121+'Overview data'!I126+'Overview data'!I12+'Overview data'!I140+'Overview data'!I7</f>
        <v>2419208420.4490848</v>
      </c>
      <c r="I5" s="106">
        <f>'Overview data'!J39+'Overview data'!J104+'Overview data'!J89+'Overview data'!J94+'Overview data'!J79+'Overview data'!J71+'Overview data'!J46+'Overview data'!J114+'Overview data'!J56+'Overview data'!J148+'Overview data'!J116+'Overview data'!J109+'Overview data'!J136+'Overview data'!J152+'Overview data'!J61+'Overview data'!J51+'Overview data'!J131+'Overview data'!J66+'Overview data'!J76+'Overview data'!J5+'Overview data'!J99+'Overview data'!J156+'Overview data'!J34+'Overview data'!J7+'Overview data'!J121+'Overview data'!J126+'Overview data'!J12+'Overview data'!J140+'Overview data'!J7</f>
        <v>1619929944.4761698</v>
      </c>
      <c r="J5" s="106">
        <f>'Overview data'!K39+'Overview data'!K104+'Overview data'!K89+'Overview data'!K94+'Overview data'!K79+'Overview data'!K71+'Overview data'!K46+'Overview data'!K114+'Overview data'!K56+'Overview data'!K148+'Overview data'!K116+'Overview data'!K109+'Overview data'!K136+'Overview data'!K152+'Overview data'!K61+'Overview data'!K51+'Overview data'!K131+'Overview data'!K66+'Overview data'!K76+'Overview data'!K5+'Overview data'!K99+'Overview data'!K156+'Overview data'!K34+'Overview data'!K7+'Overview data'!K121+'Overview data'!K126+'Overview data'!K12+'Overview data'!K140+'Overview data'!K7</f>
        <v>4163658784.5607142</v>
      </c>
      <c r="K5" s="106">
        <f>'Overview data'!L39+'Overview data'!L104+'Overview data'!L89+'Overview data'!L94+'Overview data'!L79+'Overview data'!L71+'Overview data'!L46+'Overview data'!L114+'Overview data'!L56+'Overview data'!L148+'Overview data'!L116+'Overview data'!L109+'Overview data'!L136+'Overview data'!L152+'Overview data'!L61+'Overview data'!L51+'Overview data'!L131+'Overview data'!L66+'Overview data'!L76+'Overview data'!L5+'Overview data'!L99+'Overview data'!L156+'Overview data'!L34+'Overview data'!L7+'Overview data'!L121+'Overview data'!L126+'Overview data'!L12+'Overview data'!L140+'Overview data'!L7</f>
        <v>2689595325.3389163</v>
      </c>
      <c r="L5" s="106">
        <f>'Overview data'!E39+'Overview data'!E104+'Overview data'!E89+'Overview data'!E94+'Overview data'!E79+'Overview data'!E71+'Overview data'!E46+'Overview data'!E114+'Overview data'!E56+'Overview data'!E148+'Overview data'!E116+'Overview data'!E109+'Overview data'!E136+'Overview data'!E152+'Overview data'!E61+'Overview data'!E51+'Overview data'!E131+'Overview data'!E66+'Overview data'!E76+'Overview data'!E5+'Overview data'!E99+'Overview data'!E156+'Overview data'!E34+'Overview data'!E7+'Overview data'!E121+'Overview data'!E126+'Overview data'!E140+'Overview data'!E12+'Overview data'!E7</f>
        <v>5217893395.3390903</v>
      </c>
    </row>
    <row r="6" spans="1:12">
      <c r="A6">
        <v>2013</v>
      </c>
      <c r="B6" t="s">
        <v>431</v>
      </c>
      <c r="C6" s="106">
        <f>'HA income data'!D36+'HA income data'!D88+'HA income data'!D77+'HA income data'!D82+'HA income data'!D67+'HA income data'!D61+'HA income data'!D42+'HA income data'!D97+'HA income data'!D50+'HA income data'!D99+'HA income data'!D92+'HA income data'!D114+'HA income data'!D89+'HA income data'!D51+'HA income data'!D113+'HA income data'!D46+'HA income data'!D56+'HA income data'!D43+'HA income data'!D66+'HA income data'!D7+'HA income data'!D87+'HA income data'!D9+'HA income data'!D108+'HA income data'!D11+'HA income data'!D117</f>
        <v>1241652110.3433883</v>
      </c>
      <c r="D6" s="106">
        <f>'HA income data'!E36+'HA income data'!E88+'HA income data'!E77+'HA income data'!E82+'HA income data'!E67+'HA income data'!E61+'HA income data'!E42+'HA income data'!E97+'HA income data'!E50+'HA income data'!E99+'HA income data'!E92+'HA income data'!E114+'HA income data'!E89+'HA income data'!E51+'HA income data'!E113+'HA income data'!E46+'HA income data'!E56+'HA income data'!E43+'HA income data'!E66+'HA income data'!E7+'HA income data'!E87+'HA income data'!E9+'HA income data'!E108+'HA income data'!E11+'HA income data'!E117</f>
        <v>76917943.187749058</v>
      </c>
      <c r="E6" s="106">
        <f>'HA income data'!F36+'HA income data'!F88+'HA income data'!F77+'HA income data'!F82+'HA income data'!F67+'HA income data'!F61+'HA income data'!F42+'HA income data'!F97+'HA income data'!F50+'HA income data'!F99+'HA income data'!F92+'HA income data'!F114+'HA income data'!F89+'HA income data'!F51+'HA income data'!F113+'HA income data'!F46+'HA income data'!F56+'HA income data'!F43+'HA income data'!F66+'HA income data'!F7+'HA income data'!F87+'HA income data'!F9+'HA income data'!F108+'HA income data'!F11+'HA income data'!F117</f>
        <v>106119820.60758109</v>
      </c>
      <c r="F6" s="106">
        <f>'HA income data'!G36+'HA income data'!G88+'HA income data'!G77+'HA income data'!G82+'HA income data'!G67+'HA income data'!G61+'HA income data'!G42+'HA income data'!G97+'HA income data'!G50+'HA income data'!G99+'HA income data'!G92+'HA income data'!G114+'HA income data'!G89+'HA income data'!G51+'HA income data'!G113+'HA income data'!G46+'HA income data'!G56+'HA income data'!G43+'HA income data'!G66+'HA income data'!G7+'HA income data'!G87+'HA income data'!G9+'HA income data'!G108+'HA income data'!G11+'HA income data'!G117</f>
        <v>11219112.879414998</v>
      </c>
      <c r="G6" s="106">
        <f>'HA income data'!H36+'HA income data'!H88+'HA income data'!H77+'HA income data'!H82+'HA income data'!H67+'HA income data'!H61+'HA income data'!H42+'HA income data'!H97+'HA income data'!H50+'HA income data'!H99+'HA income data'!H92+'HA income data'!H114+'HA income data'!H89+'HA income data'!H51+'HA income data'!H113+'HA income data'!H46+'HA income data'!H56+'HA income data'!H43+'HA income data'!H66+'HA income data'!H7+'HA income data'!H87+'HA income data'!H9+'HA income data'!H108+'HA income data'!H11+'HA income data'!H117</f>
        <v>60180872.357256778</v>
      </c>
      <c r="H6" s="106">
        <f>'Overview data'!I40+'Overview data'!I105+'Overview data'!I90+'Overview data'!I95+'Overview data'!I80+'Overview data'!I72+'Overview data'!I47+'Overview data'!I115+'Overview data'!I57+'Overview data'!I117+'Overview data'!I110+'Overview data'!I137+'Overview data'!I106+'Overview data'!I62+'Overview data'!I52+'Overview data'!I132+'Overview data'!I67+'Overview data'!I48+'Overview data'!I77+'Overview data'!I6+'Overview data'!I100+'Overview data'!I157+'Overview data'!I35+'Overview data'!I8+'Overview data'!I122+'Overview data'!I127+'Overview data'!I13+'Overview data'!I141+'Overview data'!I8</f>
        <v>2462376580.6331387</v>
      </c>
      <c r="I6" s="106">
        <f>'Overview data'!J40+'Overview data'!J105+'Overview data'!J90+'Overview data'!J95+'Overview data'!J80+'Overview data'!J72+'Overview data'!J47+'Overview data'!J115+'Overview data'!J57+'Overview data'!J117+'Overview data'!J110+'Overview data'!J137+'Overview data'!J106+'Overview data'!J62+'Overview data'!J52+'Overview data'!J132+'Overview data'!J67+'Overview data'!J48+'Overview data'!J77+'Overview data'!J6+'Overview data'!J100+'Overview data'!J157+'Overview data'!J35+'Overview data'!J8+'Overview data'!J122+'Overview data'!J127+'Overview data'!J13+'Overview data'!J141+'Overview data'!J8</f>
        <v>2208771132.8428035</v>
      </c>
      <c r="J6" s="106">
        <f>'Overview data'!K40+'Overview data'!K105+'Overview data'!K90+'Overview data'!K95+'Overview data'!K80+'Overview data'!K72+'Overview data'!K47+'Overview data'!K115+'Overview data'!K57+'Overview data'!K117+'Overview data'!K110+'Overview data'!K137+'Overview data'!K106+'Overview data'!K62+'Overview data'!K52+'Overview data'!K132+'Overview data'!K67+'Overview data'!K48+'Overview data'!K77+'Overview data'!K6+'Overview data'!K100+'Overview data'!K157+'Overview data'!K35+'Overview data'!K8+'Overview data'!K122+'Overview data'!K127+'Overview data'!K13+'Overview data'!K141+'Overview data'!K8</f>
        <v>5060526832.0933037</v>
      </c>
      <c r="K6" s="106">
        <f>'Overview data'!L40+'Overview data'!L105+'Overview data'!L90+'Overview data'!L95+'Overview data'!L80+'Overview data'!L72+'Overview data'!L47+'Overview data'!L115+'Overview data'!L57+'Overview data'!L117+'Overview data'!L110+'Overview data'!L137+'Overview data'!L106+'Overview data'!L62+'Overview data'!L52+'Overview data'!L132+'Overview data'!L67+'Overview data'!L48+'Overview data'!L77+'Overview data'!L6+'Overview data'!L100+'Overview data'!L157+'Overview data'!L35+'Overview data'!L8+'Overview data'!L122+'Overview data'!L127+'Overview data'!L13+'Overview data'!L141+'Overview data'!L8</f>
        <v>3556512434.446291</v>
      </c>
      <c r="L6" s="106">
        <f>'Overview data'!E40+'Overview data'!E105+'Overview data'!E90+'Overview data'!E95+'Overview data'!E80+'Overview data'!E72+'Overview data'!E47+'Overview data'!E115+'Overview data'!E57+'Overview data'!E117+'Overview data'!E110+'Overview data'!E137+'Overview data'!E106+'Overview data'!E62+'Overview data'!E52+'Overview data'!E132+'Overview data'!E67+'Overview data'!E48+'Overview data'!E77+'Overview data'!E6+'Overview data'!E100+'Overview data'!E157+'Overview data'!E35+'Overview data'!E8+'Overview data'!E122+'Overview data'!E127+'Overview data'!E13+'Overview data'!E141+'Overview data'!E8</f>
        <v>6046975105.1615734</v>
      </c>
    </row>
    <row r="7" spans="1:12">
      <c r="A7" s="32">
        <v>2009</v>
      </c>
      <c r="B7" s="32" t="s">
        <v>432</v>
      </c>
      <c r="C7" s="177">
        <f>C2/'NGO workings'!E4</f>
        <v>1846250023.9954758</v>
      </c>
      <c r="D7" s="177">
        <f>D2/'NGO workings'!E4</f>
        <v>158260988.7826615</v>
      </c>
      <c r="E7" s="177">
        <f>E2/'NGO workings'!E4</f>
        <v>127917935.42469928</v>
      </c>
      <c r="F7" s="177">
        <f>F2/'NGO workings'!E4</f>
        <v>0</v>
      </c>
      <c r="G7" s="177">
        <f>G2/'NGO workings'!E4</f>
        <v>95159285.639082208</v>
      </c>
      <c r="H7" s="177">
        <f>H2/'NGO workings'!E4</f>
        <v>3048063854.3156633</v>
      </c>
      <c r="I7" s="177">
        <f>I2/'NGO workings'!E4</f>
        <v>1351620384.0542719</v>
      </c>
      <c r="J7" s="177">
        <f>J2/'NGO workings'!E4</f>
        <v>6315699350.8149099</v>
      </c>
      <c r="K7" s="177">
        <f>K2/'NGO workings'!E4</f>
        <v>3634228594.0932159</v>
      </c>
      <c r="L7" s="177">
        <f>L2/'NGO workings'!E4</f>
        <v>8731153126.1957283</v>
      </c>
    </row>
    <row r="8" spans="1:12">
      <c r="A8" s="32">
        <v>2010</v>
      </c>
      <c r="B8" s="32" t="s">
        <v>432</v>
      </c>
      <c r="C8" s="177">
        <f>SUM(C3-'HA income data'!D74)/'NGO workings'!E5</f>
        <v>2604021805.6552243</v>
      </c>
      <c r="D8" s="177">
        <f>SUM(D3-'HA income data'!E74)/'NGO workings'!E5</f>
        <v>237009060.09559005</v>
      </c>
      <c r="E8" s="177">
        <f>SUM(E3-'HA income data'!F74)/'NGO workings'!E5</f>
        <v>282949956.40292305</v>
      </c>
      <c r="F8" s="177">
        <f>SUM(F3-'HA income data'!G74)/'NGO workings'!E5</f>
        <v>0</v>
      </c>
      <c r="G8" s="177">
        <f>SUM(G3-'HA income data'!H74)/'NGO workings'!E5</f>
        <v>170118744.04291737</v>
      </c>
      <c r="H8" s="177">
        <f>SUM(H3-'Overview data'!I87-'Overview data'!I158)/'NGO workings'!E5</f>
        <v>5151926586.5739927</v>
      </c>
      <c r="I8" s="177">
        <f>SUM(I3-'Overview data'!J87-'Overview data'!J158)/'NGO workings'!E5</f>
        <v>2545571340.1938038</v>
      </c>
      <c r="J8" s="177">
        <f>SUM(J3-'Overview data'!K87-'Overview data'!K158)/'NGO workings'!E5</f>
        <v>9314490470.4822407</v>
      </c>
      <c r="K8" s="177">
        <f>SUM(K3-'Overview data'!L87-'Overview data'!L158)/'NGO workings'!E5</f>
        <v>4167973574.935606</v>
      </c>
      <c r="L8" s="177">
        <f>SUM(L3-'Overview data'!E87-'Overview data'!E158)/'NGO workings'!E5</f>
        <v>9290219077.0958481</v>
      </c>
    </row>
    <row r="9" spans="1:12">
      <c r="A9" s="32">
        <v>2011</v>
      </c>
      <c r="B9" s="32" t="s">
        <v>432</v>
      </c>
      <c r="C9" s="177">
        <f>SUM(C4-'HA income data'!D80-'HA income data'!D75)/'NGO workings'!E6</f>
        <v>2361868768.2738867</v>
      </c>
      <c r="D9" s="177">
        <f>SUM(D4-'HA income data'!E80-'HA income data'!E75)/'NGO workings'!E6</f>
        <v>134932523.08976802</v>
      </c>
      <c r="E9" s="177">
        <f>SUM(E4-'HA income data'!F80-'HA income data'!F75)/'NGO workings'!E6</f>
        <v>146245905.77311763</v>
      </c>
      <c r="F9" s="177">
        <f>SUM(F4-'HA income data'!G80-'HA income data'!G75)/'NGO workings'!E6</f>
        <v>0</v>
      </c>
      <c r="G9" s="177">
        <f>SUM(G4-'HA income data'!H80-'HA income data'!H75)/'NGO workings'!E6</f>
        <v>196254818.01134375</v>
      </c>
      <c r="H9" s="177">
        <f>SUM(H4-'Overview data'!I93-'Overview data'!I88)/'NGO workings'!E6</f>
        <v>5262655244.1138802</v>
      </c>
      <c r="I9" s="177">
        <f>SUM(I4-'Overview data'!J93-'Overview data'!J88)/'NGO workings'!E6</f>
        <v>2566410933.3559752</v>
      </c>
      <c r="J9" s="177">
        <f>SUM(J4-'Overview data'!K93-'Overview data'!K88)/'NGO workings'!E6</f>
        <v>9575206339.2873039</v>
      </c>
      <c r="K9" s="177">
        <f>SUM(K4-'Overview data'!L93-'Overview data'!L88)/'NGO workings'!E6</f>
        <v>4553524295.5035934</v>
      </c>
      <c r="L9" s="177">
        <f>SUM(L4-'Overview data'!E93-'Overview data'!E88)/'NGO workings'!E6</f>
        <v>10074469900.742632</v>
      </c>
    </row>
    <row r="10" spans="1:12">
      <c r="A10" s="32">
        <v>2012</v>
      </c>
      <c r="B10" s="32" t="s">
        <v>432</v>
      </c>
      <c r="C10" s="177">
        <f>SUM(C5-'HA income data'!D76-'HA income data'!D8)/'NGO workings'!E7</f>
        <v>2196372494.3455138</v>
      </c>
      <c r="D10" s="177">
        <f>SUM(D5-'HA income data'!E76-'HA income data'!E8)/'NGO workings'!E7</f>
        <v>174637725.63948232</v>
      </c>
      <c r="E10" s="177">
        <f>SUM(E5-'HA income data'!F76-'HA income data'!F8)/'NGO workings'!E7</f>
        <v>124230371.41532405</v>
      </c>
      <c r="F10" s="177">
        <f>SUM(F5-'HA income data'!G76-'HA income data'!G8)/'NGO workings'!E7</f>
        <v>149074698.65589583</v>
      </c>
      <c r="G10" s="177">
        <f>SUM(G5-'HA income data'!H76-'HA income data'!H8)/'NGO workings'!E7</f>
        <v>181787.00654007689</v>
      </c>
      <c r="H10" s="177">
        <f>SUM(H5-'Overview data'!I89-'Overview data'!I79-'Overview data'!I7)/'NGO workings'!E7</f>
        <v>4574209477.5305643</v>
      </c>
      <c r="I10" s="177">
        <f>SUM(I5-'Overview data'!J89-'Overview data'!J79-'Overview data'!J7)/'NGO workings'!E7</f>
        <v>3473046344.0038471</v>
      </c>
      <c r="J10" s="177">
        <f>SUM(J5-'Overview data'!K89-'Overview data'!K79-'Overview data'!K7)/'NGO workings'!E7</f>
        <v>8752304067.4666157</v>
      </c>
      <c r="K10" s="177">
        <f>SUM(K5-'Overview data'!L89-'Overview data'!L79-'Overview data'!L7)/'NGO workings'!E7</f>
        <v>5070840563.8966274</v>
      </c>
      <c r="L10" s="177">
        <f>SUM(L5-'Overview data'!E89-'Overview data'!E79-'Overview data'!E7)/'NGO workings'!E7</f>
        <v>9879204402.7917957</v>
      </c>
    </row>
    <row r="11" spans="1:12">
      <c r="A11" s="32">
        <v>2013</v>
      </c>
      <c r="B11" s="32" t="s">
        <v>432</v>
      </c>
      <c r="C11" s="177">
        <f>SUM(C6-'HA income data'!D82-'HA income data'!D77-'HA income data'!D67-'HA income data'!D9)/'NGO workings'!E8</f>
        <v>2657614628.2993937</v>
      </c>
      <c r="D11" s="177">
        <f>SUM(D6-'HA income data'!E82-'HA income data'!E77-'HA income data'!E67-'HA income data'!E9)/'NGO workings'!E8</f>
        <v>164767774.16146961</v>
      </c>
      <c r="E11" s="177">
        <f>SUM(E6-'HA income data'!F82-'HA income data'!F77-'HA income data'!F67-'HA income data'!F9)/'NGO workings'!E8</f>
        <v>223365734.49331191</v>
      </c>
      <c r="F11" s="177">
        <f>SUM(F6-'HA income data'!G82-'HA income data'!G77-'HA income data'!G67-'HA income data'!G9)/'NGO workings'!E8</f>
        <v>17876453.702747658</v>
      </c>
      <c r="G11" s="177">
        <f>SUM(G6-'HA income data'!H82-'HA income data'!H77-'HA income data'!H67-'HA income data'!H9)/'NGO workings'!E8</f>
        <v>130194666.11556585</v>
      </c>
      <c r="H11" s="177">
        <f>SUM(H6-'Overview data'!I90-'Overview data'!I95-'Overview data'!I80-'Overview data'!I157-'Overview data'!I8)/'NGO workings'!E8</f>
        <v>4694553523.6509914</v>
      </c>
      <c r="I11" s="177">
        <f>SUM(I6-'Overview data'!J90-'Overview data'!J95-'Overview data'!J80-'Overview data'!J157-'Overview data'!J8)/'NGO workings'!E8</f>
        <v>4571097332.2052126</v>
      </c>
      <c r="J11" s="177">
        <f>SUM(J6-'Overview data'!K90-'Overview data'!K95-'Overview data'!K80-'Overview data'!K157-'Overview data'!K8)/'NGO workings'!E8</f>
        <v>10115867089.690002</v>
      </c>
      <c r="K11" s="177">
        <f>SUM(K6-'Overview data'!L90-'Overview data'!L95-'Overview data'!L80-'Overview data'!L157-'Overview data'!L8)/'NGO workings'!F8</f>
        <v>6848045323.0945301</v>
      </c>
      <c r="L11" s="177">
        <f>SUM(L6-'Overview data'!E90-'Overview data'!E95-'Overview data'!E80-'Overview data'!E157-'Overview data'!E8)/'NGO workings'!E8</f>
        <v>11603359998.545204</v>
      </c>
    </row>
    <row r="12" spans="1:12">
      <c r="A12">
        <v>2009</v>
      </c>
      <c r="B12" t="s">
        <v>79</v>
      </c>
      <c r="C12" s="106">
        <f>'HA income data'!D27+'HA income data'!D22</f>
        <v>15551190.829412306</v>
      </c>
      <c r="D12" s="106">
        <f>'HA income data'!E27+'HA income data'!E22</f>
        <v>7344858.4371251948</v>
      </c>
      <c r="E12" s="106">
        <f>'HA income data'!F27+'HA income data'!F22</f>
        <v>2723999.8616108494</v>
      </c>
      <c r="F12" s="106">
        <f>'HA income data'!G27+'HA income data'!G22</f>
        <v>150617375.5327982</v>
      </c>
      <c r="G12" s="106">
        <f>'HA income data'!H27+'HA income data'!H22</f>
        <v>0</v>
      </c>
      <c r="H12" s="106">
        <f>'Overview data'!I29+'Overview data'!I24</f>
        <v>187882367.47488037</v>
      </c>
      <c r="I12" s="106">
        <f>'Overview data'!J29+'Overview data'!J24</f>
        <v>2492087.517298643</v>
      </c>
      <c r="J12" s="106">
        <f>'Overview data'!K29+'Overview data'!K24</f>
        <v>1089448783.3139372</v>
      </c>
      <c r="K12" s="106">
        <f>'Overview data'!L29+'Overview data'!L24</f>
        <v>955404036.25240028</v>
      </c>
      <c r="L12" s="106">
        <f>'Overview data'!E29+'Overview data'!E24</f>
        <v>1143286403.7272811</v>
      </c>
    </row>
    <row r="13" spans="1:12">
      <c r="A13">
        <v>2010</v>
      </c>
      <c r="B13" t="s">
        <v>79</v>
      </c>
      <c r="C13" s="106">
        <f>'HA income data'!D28+'HA income data'!D23</f>
        <v>13776860.947540041</v>
      </c>
      <c r="D13" s="106">
        <f>'HA income data'!E28+'HA income data'!E23</f>
        <v>4150157.2839742978</v>
      </c>
      <c r="E13" s="106">
        <f>'HA income data'!F28+'HA income data'!F23</f>
        <v>13474137.230267577</v>
      </c>
      <c r="F13" s="106">
        <f>'HA income data'!G28+'HA income data'!G23</f>
        <v>341604467.90064257</v>
      </c>
      <c r="G13" s="106">
        <f>'HA income data'!H28+'HA income data'!H23</f>
        <v>0</v>
      </c>
      <c r="H13" s="106">
        <f>'Overview data'!I30+'Overview data'!I25</f>
        <v>399999459.1659196</v>
      </c>
      <c r="I13" s="106">
        <f>'Overview data'!J30+'Overview data'!J25</f>
        <v>3395337.9016016116</v>
      </c>
      <c r="J13" s="106">
        <f>'Overview data'!K30+'Overview data'!K25</f>
        <v>1099563850.0541348</v>
      </c>
      <c r="K13" s="106">
        <f>'Overview data'!L30+'Overview data'!L25</f>
        <v>967452088.73855889</v>
      </c>
      <c r="L13" s="106">
        <f>'Overview data'!E30+'Overview data'!E25</f>
        <v>1367451547.9044788</v>
      </c>
    </row>
    <row r="14" spans="1:12">
      <c r="A14">
        <v>2011</v>
      </c>
      <c r="B14" t="s">
        <v>79</v>
      </c>
      <c r="C14" s="106">
        <f>'HA income data'!D29+'HA income data'!D24</f>
        <v>21902031.803751886</v>
      </c>
      <c r="D14" s="106">
        <f>'HA income data'!E29+'HA income data'!E24</f>
        <v>9038673.6216542013</v>
      </c>
      <c r="E14" s="106">
        <f>'HA income data'!F29+'HA income data'!F24</f>
        <v>6029891.8601360582</v>
      </c>
      <c r="F14" s="106">
        <f>'HA income data'!G29+'HA income data'!G24</f>
        <v>162122198.27374905</v>
      </c>
      <c r="G14" s="106">
        <f>'HA income data'!H29+'HA income data'!H24</f>
        <v>0</v>
      </c>
      <c r="H14" s="106">
        <f>'Overview data'!I31+'Overview data'!I26</f>
        <v>138070083.517095</v>
      </c>
      <c r="I14" s="106">
        <f>'Overview data'!J31+'Overview data'!J26</f>
        <v>5821318.6203787196</v>
      </c>
      <c r="J14" s="106">
        <f>'Overview data'!K31+'Overview data'!K26</f>
        <v>1439906714.6702662</v>
      </c>
      <c r="K14" s="106">
        <f>'Overview data'!L31+'Overview data'!L26</f>
        <v>1295905264.325361</v>
      </c>
      <c r="L14" s="106">
        <f>'Overview data'!E31+'Overview data'!E26</f>
        <v>1446201093.9861102</v>
      </c>
    </row>
    <row r="15" spans="1:12">
      <c r="A15">
        <v>2012</v>
      </c>
      <c r="B15" t="s">
        <v>79</v>
      </c>
      <c r="C15" s="106">
        <f>'HA income data'!D30+'HA income data'!D25</f>
        <v>17354926.805333335</v>
      </c>
      <c r="D15" s="106">
        <f>'HA income data'!E30+'HA income data'!E25</f>
        <v>7562865.8773333337</v>
      </c>
      <c r="E15" s="106">
        <f>'HA income data'!F30+'HA income data'!F25</f>
        <v>9491084.959999999</v>
      </c>
      <c r="F15" s="106">
        <f>'HA income data'!G30+'HA income data'!G25</f>
        <v>127910294.30400001</v>
      </c>
      <c r="G15" s="106">
        <f>'HA income data'!H30+'HA income data'!H25</f>
        <v>0</v>
      </c>
      <c r="H15" s="106">
        <f>'Overview data'!I32+'Overview data'!I27</f>
        <v>162319171.94666666</v>
      </c>
      <c r="I15" s="106">
        <f>'Overview data'!J32+'Overview data'!J27</f>
        <v>82390371.061333239</v>
      </c>
      <c r="J15" s="106">
        <f>'Overview data'!K32+'Overview data'!K27</f>
        <v>1072249311.1253335</v>
      </c>
      <c r="K15" s="106">
        <f>'Overview data'!L32+'Overview data'!L27</f>
        <v>1030414879.0720003</v>
      </c>
      <c r="L15" s="106">
        <f>'Overview data'!E32+'Overview data'!E27</f>
        <v>1158375845.3333337</v>
      </c>
    </row>
    <row r="16" spans="1:12">
      <c r="A16">
        <v>2013</v>
      </c>
      <c r="B16" t="s">
        <v>79</v>
      </c>
      <c r="C16" s="106">
        <f>'HA income data'!D31+'HA income data'!D26</f>
        <v>14223574.572648318</v>
      </c>
      <c r="D16" s="106">
        <f>'HA income data'!E31+'HA income data'!E26</f>
        <v>5619344.422848504</v>
      </c>
      <c r="E16" s="106">
        <f>'HA income data'!F31+'HA income data'!F26</f>
        <v>6952805.9837961933</v>
      </c>
      <c r="F16" s="106">
        <f>'HA income data'!G31+'HA income data'!G26</f>
        <v>167501734.93217504</v>
      </c>
      <c r="G16" s="106">
        <f>'HA income data'!H31+'HA income data'!H26</f>
        <v>41725385.919447139</v>
      </c>
      <c r="H16" s="106">
        <f>'Overview data'!I33+'Overview data'!I28</f>
        <v>236022845.83091521</v>
      </c>
      <c r="I16" s="106">
        <f>'Overview data'!J33+'Overview data'!J28</f>
        <v>70367745.123003885</v>
      </c>
      <c r="J16" s="106">
        <f>'Overview data'!K33+'Overview data'!K28</f>
        <v>1282352707.4859698</v>
      </c>
      <c r="K16" s="106">
        <f>'Overview data'!L33+'Overview data'!L28</f>
        <v>1250059772.1709073</v>
      </c>
      <c r="L16" s="106">
        <f>'Overview data'!E33+'Overview data'!E28</f>
        <v>1472692746.2387667</v>
      </c>
    </row>
    <row r="17" spans="1:12">
      <c r="A17">
        <v>2009</v>
      </c>
      <c r="B17" t="s">
        <v>80</v>
      </c>
      <c r="C17" s="106">
        <f>'HA income data'!D129+'HA income data'!D17+'HA income data'!D12+'HA income data'!D68+'HA income data'!D37+'HA income data'!D124</f>
        <v>18777176.84</v>
      </c>
      <c r="D17" s="106">
        <f>'HA income data'!E129+'HA income data'!E17+'HA income data'!E12+'HA income data'!E68+'HA income data'!E37+'HA income data'!E124</f>
        <v>32859299</v>
      </c>
      <c r="E17" s="106">
        <f>'HA income data'!F129+'HA income data'!F17+'HA income data'!F12+'HA income data'!F68+'HA income data'!F37+'HA income data'!F124</f>
        <v>801680</v>
      </c>
      <c r="F17" s="106">
        <f>'HA income data'!G129+'HA income data'!G17+'HA income data'!G12+'HA income data'!G68+'HA income data'!G37+'HA income data'!G124</f>
        <v>110397175.59</v>
      </c>
      <c r="G17" s="106">
        <f>'HA income data'!H129+'HA income data'!H17+'HA income data'!H12+'HA income data'!H68+'HA income data'!H37+'HA income data'!H124</f>
        <v>0</v>
      </c>
      <c r="H17" s="106">
        <f>'Overview data'!I165+'Overview data'!I19+'Overview data'!I14+'Overview data'!I81+'Overview data'!I41+'Overview data'!I160</f>
        <v>231047331.43000001</v>
      </c>
      <c r="I17" s="106">
        <f>'Overview data'!J165+'Overview data'!J19+'Overview data'!J14+'Overview data'!J81+'Overview data'!J41+'Overview data'!J160</f>
        <v>473691096</v>
      </c>
      <c r="J17" s="106">
        <f>'Overview data'!K165+'Overview data'!K19+'Overview data'!K14+'Overview data'!K81+'Overview data'!K41+'Overview data'!K160</f>
        <v>8114652799.3500004</v>
      </c>
      <c r="K17" s="106">
        <f>'Overview data'!L165+'Overview data'!L19+'Overview data'!L14+'Overview data'!L81+'Overview data'!L41+'Overview data'!L160</f>
        <v>6292029881</v>
      </c>
      <c r="L17" s="106">
        <f>'Overview data'!E165+'Overview data'!E19+'Overview data'!E14+'Overview data'!E81+'Overview data'!E41+'Overview data'!E160</f>
        <v>6522405716</v>
      </c>
    </row>
    <row r="18" spans="1:12">
      <c r="A18">
        <v>2010</v>
      </c>
      <c r="B18" t="s">
        <v>80</v>
      </c>
      <c r="C18" s="106">
        <f>'HA income data'!D130+'HA income data'!D18+'HA income data'!D13+'HA income data'!D69+'HA income data'!D38+'HA income data'!D125</f>
        <v>19614919.642000001</v>
      </c>
      <c r="D18" s="106">
        <f>'HA income data'!E130+'HA income data'!E18+'HA income data'!E13+'HA income data'!E69+'HA income data'!E38+'HA income data'!E125</f>
        <v>14238558.938000001</v>
      </c>
      <c r="E18" s="106">
        <f>'HA income data'!F130+'HA income data'!F18+'HA income data'!F13+'HA income data'!F69+'HA income data'!F38+'HA income data'!F125</f>
        <v>9274616</v>
      </c>
      <c r="F18" s="106">
        <f>'HA income data'!G130+'HA income data'!G18+'HA income data'!G13+'HA income data'!G69+'HA income data'!G38+'HA income data'!G125</f>
        <v>378956389.56</v>
      </c>
      <c r="G18" s="106">
        <f>'HA income data'!H130+'HA income data'!H18+'HA income data'!H13+'HA income data'!H69+'HA income data'!H38+'HA income data'!H125</f>
        <v>0</v>
      </c>
      <c r="H18" s="106">
        <f>'Overview data'!I166+'Overview data'!I20+'Overview data'!I15+'Overview data'!I82+'Overview data'!I42+'Overview data'!I161</f>
        <v>507183484.13999999</v>
      </c>
      <c r="I18" s="106">
        <f>'Overview data'!J166+'Overview data'!J20+'Overview data'!J15+'Overview data'!J82+'Overview data'!J42+'Overview data'!J161</f>
        <v>525840546</v>
      </c>
      <c r="J18" s="106">
        <f>'Overview data'!K166+'Overview data'!K20+'Overview data'!K15+'Overview data'!K82+'Overview data'!K42+'Overview data'!K161</f>
        <v>8134854503.2543545</v>
      </c>
      <c r="K18" s="106">
        <f>'Overview data'!L166+'Overview data'!L20+'Overview data'!L15+'Overview data'!L82+'Overview data'!L42+'Overview data'!L161</f>
        <v>6119179764.7242184</v>
      </c>
      <c r="L18" s="106">
        <f>'Overview data'!E166+'Overview data'!E20+'Overview data'!E15+'Overview data'!E82+'Overview data'!E42+'Overview data'!E161</f>
        <v>6633472055.2342186</v>
      </c>
    </row>
    <row r="19" spans="1:12">
      <c r="A19">
        <v>2011</v>
      </c>
      <c r="B19" t="s">
        <v>80</v>
      </c>
      <c r="C19" s="106">
        <f>'HA income data'!D131+'HA income data'!D19+'HA income data'!D14+'HA income data'!D70+'HA income data'!D39+'HA income data'!D126</f>
        <v>28125702.640000001</v>
      </c>
      <c r="D19" s="106">
        <f>'HA income data'!E131+'HA income data'!E19+'HA income data'!E14+'HA income data'!E70+'HA income data'!E39+'HA income data'!E126</f>
        <v>16278747</v>
      </c>
      <c r="E19" s="106">
        <f>'HA income data'!F131+'HA income data'!F19+'HA income data'!F14+'HA income data'!F70+'HA income data'!F39+'HA income data'!F126</f>
        <v>27175894</v>
      </c>
      <c r="F19" s="106">
        <f>'HA income data'!G131+'HA income data'!G19+'HA income data'!G14+'HA income data'!G70+'HA income data'!G39+'HA income data'!G126</f>
        <v>238400537.06</v>
      </c>
      <c r="G19" s="106">
        <f>'HA income data'!H131+'HA income data'!H19+'HA income data'!H14+'HA income data'!H70+'HA income data'!H39+'HA income data'!H126</f>
        <v>0</v>
      </c>
      <c r="H19" s="106">
        <f>'Overview data'!I167+'Overview data'!I21+'Overview data'!I16+'Overview data'!I83+'Overview data'!I43+'Overview data'!I162</f>
        <v>337513113.06</v>
      </c>
      <c r="I19" s="106">
        <f>'Overview data'!J167+'Overview data'!J21+'Overview data'!J16+'Overview data'!J83+'Overview data'!J43+'Overview data'!J162</f>
        <v>546531182</v>
      </c>
      <c r="J19" s="106">
        <f>'Overview data'!K167+'Overview data'!K21+'Overview data'!K16+'Overview data'!K83+'Overview data'!K43+'Overview data'!K162</f>
        <v>8971436661.5730114</v>
      </c>
      <c r="K19" s="106">
        <f>'Overview data'!L167+'Overview data'!L21+'Overview data'!L16+'Overview data'!L83+'Overview data'!L43+'Overview data'!L162</f>
        <v>6133484447.54</v>
      </c>
      <c r="L19" s="106">
        <f>'Overview data'!E167+'Overview data'!E21+'Overview data'!E16+'Overview data'!E83+'Overview data'!E43+'Overview data'!E162</f>
        <v>6478493148.2399998</v>
      </c>
    </row>
    <row r="20" spans="1:12">
      <c r="A20">
        <v>2012</v>
      </c>
      <c r="B20" t="s">
        <v>80</v>
      </c>
      <c r="C20" s="106">
        <f>'HA income data'!D132+'HA income data'!D20+'HA income data'!D15+'HA income data'!D71+'HA income data'!D40+'HA income data'!D127</f>
        <v>80539078.549999997</v>
      </c>
      <c r="D20" s="106">
        <f>'HA income data'!E132+'HA income data'!E20+'HA income data'!E15+'HA income data'!E71+'HA income data'!E40+'HA income data'!E127</f>
        <v>16895928</v>
      </c>
      <c r="E20" s="106">
        <f>'HA income data'!F132+'HA income data'!F20+'HA income data'!F15+'HA income data'!F71+'HA income data'!F40+'HA income data'!F127</f>
        <v>30426159.690000001</v>
      </c>
      <c r="F20" s="106">
        <f>'HA income data'!G132+'HA income data'!G20+'HA income data'!G15+'HA income data'!G71+'HA income data'!G40+'HA income data'!G127</f>
        <v>80451579.309999987</v>
      </c>
      <c r="G20" s="106">
        <f>'HA income data'!H132+'HA income data'!H20+'HA income data'!H15+'HA income data'!H71+'HA income data'!H40+'HA income data'!H127</f>
        <v>53004930</v>
      </c>
      <c r="H20" s="106">
        <f>'Overview data'!I168+'Overview data'!I22+'Overview data'!I17+'Overview data'!I84+'Overview data'!I44+'Overview data'!I163</f>
        <v>261429670.53999999</v>
      </c>
      <c r="I20" s="106">
        <f>'Overview data'!J168+'Overview data'!J22+'Overview data'!J17+'Overview data'!J84+'Overview data'!J44+'Overview data'!J163</f>
        <v>485880201.24600005</v>
      </c>
      <c r="J20" s="106">
        <f>'Overview data'!K168+'Overview data'!K22+'Overview data'!K17+'Overview data'!K84+'Overview data'!K44+'Overview data'!K163</f>
        <v>9198158365.9423561</v>
      </c>
      <c r="K20" s="106">
        <f>'Overview data'!L168+'Overview data'!L22+'Overview data'!L17+'Overview data'!L84+'Overview data'!L44+'Overview data'!L163</f>
        <v>6274453060.9400005</v>
      </c>
      <c r="L20" s="106">
        <f>'Overview data'!E168+'Overview data'!E22+'Overview data'!E17+'Overview data'!E84+'Overview data'!E44+'Overview data'!E163</f>
        <v>6550909531.4799995</v>
      </c>
    </row>
    <row r="21" spans="1:12">
      <c r="A21">
        <v>2013</v>
      </c>
      <c r="B21" t="s">
        <v>80</v>
      </c>
      <c r="C21" s="106">
        <f>'HA income data'!D21+'HA income data'!D16+'HA income data'!D72+'HA income data'!D41+'HA income data'!D128</f>
        <v>129878720.05</v>
      </c>
      <c r="D21" s="106">
        <f>'HA income data'!E21+'HA income data'!E16+'HA income data'!E72+'HA income data'!E41+'HA income data'!E128</f>
        <v>18540241.400000002</v>
      </c>
      <c r="E21" s="106">
        <f>'HA income data'!F21+'HA income data'!F16+'HA income data'!F72+'HA income data'!F41+'HA income data'!F128</f>
        <v>47880802.282857142</v>
      </c>
      <c r="F21" s="106">
        <f>'HA income data'!G21+'HA income data'!G16+'HA income data'!G72+'HA income data'!G41+'HA income data'!G128</f>
        <v>200990422</v>
      </c>
      <c r="G21" s="106">
        <f>'HA income data'!H21+'HA income data'!H16+'HA income data'!H72+'HA income data'!H41+'HA income data'!H128</f>
        <v>69386348</v>
      </c>
      <c r="H21" s="106">
        <f>'Overview data'!I169+'Overview data'!I23+'Overview data'!I18+'Overview data'!I85+'Overview data'!I45+'Overview data'!I164</f>
        <v>467129459.97000003</v>
      </c>
      <c r="I21" s="106">
        <f>'Overview data'!J169+'Overview data'!J23+'Overview data'!J18+'Overview data'!J85+'Overview data'!J45+'Overview data'!J164</f>
        <v>637965379.13</v>
      </c>
      <c r="J21" s="106">
        <f>'Overview data'!K169+'Overview data'!K23+'Overview data'!K18+'Overview data'!K85+'Overview data'!K45+'Overview data'!K164</f>
        <v>11446431308.92</v>
      </c>
      <c r="K21" s="106">
        <f>'Overview data'!L169+'Overview data'!L23+'Overview data'!L18+'Overview data'!L85+'Overview data'!L45+'Overview data'!L164</f>
        <v>8011173975.9899998</v>
      </c>
      <c r="L21" s="106">
        <f>'Overview data'!E169+'Overview data'!E23+'Overview data'!E18+'Overview data'!E85+'Overview data'!E45+'Overview data'!E164</f>
        <v>8427048705.96</v>
      </c>
    </row>
  </sheetData>
  <autoFilter ref="A1:L21">
    <filterColumn colId="0"/>
    <filterColumn colId="1"/>
    <filterColumn colId="5"/>
    <filterColumn colId="8"/>
    <filterColumn colId="10"/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8"/>
  </sheetPr>
  <dimension ref="A1:I36"/>
  <sheetViews>
    <sheetView zoomScaleNormal="100" workbookViewId="0">
      <selection activeCell="I46" sqref="I46"/>
    </sheetView>
  </sheetViews>
  <sheetFormatPr defaultRowHeight="15"/>
  <cols>
    <col min="1" max="1" width="31.28515625" customWidth="1"/>
    <col min="2" max="2" width="22" bestFit="1" customWidth="1"/>
    <col min="3" max="3" width="20.28515625" bestFit="1" customWidth="1"/>
    <col min="4" max="6" width="16.85546875" bestFit="1" customWidth="1"/>
    <col min="7" max="7" width="19.140625" bestFit="1" customWidth="1"/>
    <col min="8" max="8" width="19.140625" customWidth="1"/>
    <col min="9" max="9" width="16.85546875" bestFit="1" customWidth="1"/>
  </cols>
  <sheetData>
    <row r="1" spans="1:9">
      <c r="A1" s="116" t="s">
        <v>389</v>
      </c>
    </row>
    <row r="2" spans="1:9">
      <c r="A2" s="116" t="s">
        <v>507</v>
      </c>
      <c r="G2" s="165"/>
    </row>
    <row r="3" spans="1:9">
      <c r="A3" s="116"/>
      <c r="G3" s="165"/>
    </row>
    <row r="4" spans="1:9">
      <c r="A4" s="241"/>
      <c r="B4" s="241">
        <v>2009</v>
      </c>
      <c r="C4" s="241">
        <v>2010</v>
      </c>
      <c r="D4" s="241">
        <v>2011</v>
      </c>
      <c r="E4" s="241">
        <v>2012</v>
      </c>
      <c r="F4" s="241">
        <v>2013</v>
      </c>
      <c r="G4" s="247" t="s">
        <v>408</v>
      </c>
      <c r="H4" s="129"/>
      <c r="I4" s="114"/>
    </row>
    <row r="5" spans="1:9">
      <c r="A5" t="s">
        <v>390</v>
      </c>
      <c r="B5" s="119">
        <f>'Fig. 1'!C6</f>
        <v>3.466993553220544</v>
      </c>
      <c r="C5" s="119">
        <f>'Fig. 1'!D6</f>
        <v>6.0591095298799118</v>
      </c>
      <c r="D5" s="119">
        <f>'Fig. 1'!E6</f>
        <v>5.7382384406909752</v>
      </c>
      <c r="E5" s="119">
        <f>'Fig. 1'!F6</f>
        <v>4.9979583200172311</v>
      </c>
      <c r="F5" s="119">
        <f>'Fig. 1'!G6</f>
        <v>5.3977058294519065</v>
      </c>
      <c r="G5" s="129">
        <f>SUM(B5:F5)</f>
        <v>25.660005673260571</v>
      </c>
      <c r="H5" s="129"/>
      <c r="I5" s="114"/>
    </row>
    <row r="6" spans="1:9">
      <c r="A6" t="s">
        <v>515</v>
      </c>
      <c r="B6" s="129">
        <f>'Fig. 1'!C9</f>
        <v>16.07971504187757</v>
      </c>
      <c r="C6" s="129">
        <f>'Fig. 1'!D9</f>
        <v>19.92731155326161</v>
      </c>
      <c r="D6" s="129">
        <f>'Fig. 1'!E9</f>
        <v>19.423858238279923</v>
      </c>
      <c r="E6" s="129">
        <f>'Fig. 1'!F9</f>
        <v>18.20765166891151</v>
      </c>
      <c r="F6" s="129">
        <f>'Fig. 1'!G9</f>
        <v>21.789925012031006</v>
      </c>
      <c r="G6" s="129">
        <f>SUM(B6:F6)</f>
        <v>95.428461514361615</v>
      </c>
      <c r="H6" s="129"/>
      <c r="I6" s="114"/>
    </row>
    <row r="7" spans="1:9">
      <c r="B7" s="129"/>
      <c r="C7" s="129"/>
      <c r="D7" s="129"/>
      <c r="E7" s="129"/>
      <c r="F7" s="129"/>
      <c r="G7" s="129"/>
      <c r="H7" s="129"/>
      <c r="I7" s="114"/>
    </row>
    <row r="8" spans="1:9">
      <c r="A8" t="s">
        <v>435</v>
      </c>
      <c r="B8" s="250">
        <v>1000000000</v>
      </c>
      <c r="C8" s="251"/>
      <c r="D8" s="251"/>
      <c r="E8" s="251"/>
      <c r="F8" s="251"/>
      <c r="G8" s="252"/>
      <c r="H8" s="252"/>
      <c r="I8" s="114"/>
    </row>
    <row r="9" spans="1:9" ht="30">
      <c r="A9" s="241"/>
      <c r="B9" s="246" t="s">
        <v>391</v>
      </c>
      <c r="C9" s="246" t="s">
        <v>392</v>
      </c>
      <c r="D9" s="246" t="s">
        <v>393</v>
      </c>
      <c r="E9" s="246" t="s">
        <v>394</v>
      </c>
      <c r="F9" s="246" t="s">
        <v>395</v>
      </c>
      <c r="G9" s="246" t="s">
        <v>379</v>
      </c>
      <c r="H9" s="252"/>
    </row>
    <row r="10" spans="1:9">
      <c r="A10">
        <v>2009</v>
      </c>
      <c r="B10" s="129">
        <f>('Priv HA overview'!C7+'Priv HA overview'!C12+'Priv HA overview'!C17)/$B$8</f>
        <v>1.8805783916648879</v>
      </c>
      <c r="C10" s="129">
        <f>('Priv HA overview'!D7+'Priv HA overview'!D12+'Priv HA overview'!D17)/$B$8</f>
        <v>0.1984651462197867</v>
      </c>
      <c r="D10" s="129">
        <f>('Priv HA overview'!E7+'Priv HA overview'!E12+'Priv HA overview'!E17)/$B$8</f>
        <v>0.13144361528631013</v>
      </c>
      <c r="E10" s="129">
        <f>('Priv HA overview'!F7+'Priv HA overview'!F12+'Priv HA overview'!F17)/$B$8</f>
        <v>0.2610145511227982</v>
      </c>
      <c r="F10" s="129">
        <f>('Priv HA overview'!G7+'Priv HA overview'!G12+'Priv HA overview'!G17)/$B$8</f>
        <v>9.5159285639082214E-2</v>
      </c>
      <c r="G10" s="129">
        <f>SUM(B10:F10)</f>
        <v>2.5666609899328656</v>
      </c>
      <c r="H10" s="107"/>
    </row>
    <row r="11" spans="1:9">
      <c r="A11">
        <v>2010</v>
      </c>
      <c r="B11" s="129">
        <f>('Priv HA overview'!C8+'Priv HA overview'!C13+'Priv HA overview'!C18)/$B$8</f>
        <v>2.6374135862447643</v>
      </c>
      <c r="C11" s="129">
        <f>('Priv HA overview'!D8+'Priv HA overview'!D13+'Priv HA overview'!D18)/$B$8</f>
        <v>0.25539777631756433</v>
      </c>
      <c r="D11" s="129">
        <f>('Priv HA overview'!E8+'Priv HA overview'!E13+'Priv HA overview'!E18)/$B$8</f>
        <v>0.30569870963319062</v>
      </c>
      <c r="E11" s="129">
        <f>('Priv HA overview'!F8+'Priv HA overview'!F13+'Priv HA overview'!F18)/$B$8</f>
        <v>0.72056085746064258</v>
      </c>
      <c r="F11" s="129">
        <f>('Priv HA overview'!G8+'Priv HA overview'!G13+'Priv HA overview'!G18)/$B$8</f>
        <v>0.17011874404291738</v>
      </c>
      <c r="G11" s="129">
        <f t="shared" ref="G11:G14" si="0">SUM(B11:F11)</f>
        <v>4.0891896736990789</v>
      </c>
      <c r="H11" s="129"/>
    </row>
    <row r="12" spans="1:9">
      <c r="A12">
        <v>2011</v>
      </c>
      <c r="B12" s="129">
        <f>('Priv HA overview'!C9+'Priv HA overview'!C14+'Priv HA overview'!C19)/$B$8</f>
        <v>2.4118965027176387</v>
      </c>
      <c r="C12" s="129">
        <f>('Priv HA overview'!D9+'Priv HA overview'!D14+'Priv HA overview'!D19)/$B$8</f>
        <v>0.16024994371142223</v>
      </c>
      <c r="D12" s="129">
        <f>('Priv HA overview'!E9+'Priv HA overview'!E14+'Priv HA overview'!E19)/$B$8</f>
        <v>0.1794516916332537</v>
      </c>
      <c r="E12" s="129">
        <f>('Priv HA overview'!F9+'Priv HA overview'!F14+'Priv HA overview'!F19)/$B$8</f>
        <v>0.40052273533374905</v>
      </c>
      <c r="F12" s="129">
        <f>('Priv HA overview'!G9+'Priv HA overview'!G14+'Priv HA overview'!G19)/$B$8</f>
        <v>0.19625481801134376</v>
      </c>
      <c r="G12" s="129">
        <f t="shared" si="0"/>
        <v>3.3483756914074072</v>
      </c>
      <c r="H12" s="129"/>
    </row>
    <row r="13" spans="1:9">
      <c r="A13">
        <v>2012</v>
      </c>
      <c r="B13" s="129">
        <f>('Priv HA overview'!C10+'Priv HA overview'!C15+'Priv HA overview'!C20)/$B$8</f>
        <v>2.2942664997008473</v>
      </c>
      <c r="C13" s="129">
        <f>('Priv HA overview'!D10+'Priv HA overview'!D15+'Priv HA overview'!D20)/$B$8</f>
        <v>0.19909651951681567</v>
      </c>
      <c r="D13" s="129">
        <f>('Priv HA overview'!E10+'Priv HA overview'!E15+'Priv HA overview'!E20)/$B$8</f>
        <v>0.16414761606532405</v>
      </c>
      <c r="E13" s="129">
        <f>('Priv HA overview'!F10+'Priv HA overview'!F15+'Priv HA overview'!F20)/$B$8</f>
        <v>0.35743657226989584</v>
      </c>
      <c r="F13" s="129">
        <f>('Priv HA overview'!G10+'Priv HA overview'!G15+'Priv HA overview'!G20)/$B$8</f>
        <v>5.3186717006540075E-2</v>
      </c>
      <c r="G13" s="129">
        <f t="shared" si="0"/>
        <v>3.0681339245594228</v>
      </c>
      <c r="H13" s="129"/>
    </row>
    <row r="14" spans="1:9">
      <c r="A14">
        <v>2013</v>
      </c>
      <c r="B14" s="129">
        <f>('Priv HA overview'!C11+'Priv HA overview'!C16+'Priv HA overview'!C21)/$B$8</f>
        <v>2.8017169229220422</v>
      </c>
      <c r="C14" s="129">
        <f>('Priv HA overview'!D11+'Priv HA overview'!D16+'Priv HA overview'!D21)/$B$8</f>
        <v>0.18892735998431812</v>
      </c>
      <c r="D14" s="129">
        <f>('Priv HA overview'!E11+'Priv HA overview'!E16+'Priv HA overview'!E21)/$B$8</f>
        <v>0.27819934275996522</v>
      </c>
      <c r="E14" s="129">
        <f>('Priv HA overview'!F11+'Priv HA overview'!F16+'Priv HA overview'!F21)/$B$8</f>
        <v>0.38636861063492267</v>
      </c>
      <c r="F14" s="129">
        <f>('Priv HA overview'!G11+'Priv HA overview'!G16+'Priv HA overview'!G21)/$B$8</f>
        <v>0.241306400035013</v>
      </c>
      <c r="G14" s="129">
        <f t="shared" si="0"/>
        <v>3.8965186363362609</v>
      </c>
      <c r="H14" s="129"/>
    </row>
    <row r="15" spans="1:9" ht="15.75" thickBot="1">
      <c r="A15" s="243" t="s">
        <v>408</v>
      </c>
      <c r="B15" s="164">
        <f>SUM(B10:B14)</f>
        <v>12.025871903250179</v>
      </c>
      <c r="C15" s="164">
        <f t="shared" ref="C15:G15" si="1">SUM(C10:C14)</f>
        <v>1.0021367457499071</v>
      </c>
      <c r="D15" s="164">
        <f t="shared" si="1"/>
        <v>1.0589409753780437</v>
      </c>
      <c r="E15" s="164">
        <f t="shared" si="1"/>
        <v>2.1259033268220082</v>
      </c>
      <c r="F15" s="164">
        <f t="shared" si="1"/>
        <v>0.75602596473489647</v>
      </c>
      <c r="G15" s="164">
        <f t="shared" si="1"/>
        <v>16.968878915935036</v>
      </c>
      <c r="H15" s="129"/>
    </row>
    <row r="16" spans="1:9">
      <c r="A16" s="116"/>
      <c r="B16" s="129"/>
      <c r="C16" s="129"/>
      <c r="D16" s="129"/>
      <c r="E16" s="129"/>
      <c r="F16" s="129"/>
      <c r="G16" s="106"/>
      <c r="H16" s="106"/>
    </row>
    <row r="17" spans="1:8">
      <c r="A17" s="116"/>
      <c r="B17" s="107"/>
      <c r="C17" s="129"/>
      <c r="D17" s="158"/>
      <c r="E17" s="107"/>
      <c r="F17" s="129"/>
      <c r="G17" s="106"/>
      <c r="H17" s="106"/>
    </row>
    <row r="18" spans="1:8">
      <c r="A18" s="116" t="s">
        <v>513</v>
      </c>
      <c r="B18" s="150"/>
      <c r="C18" s="141"/>
      <c r="D18" s="129"/>
      <c r="E18" s="141"/>
      <c r="F18" s="141"/>
      <c r="G18" s="106"/>
      <c r="H18" s="106"/>
    </row>
    <row r="19" spans="1:8" ht="30">
      <c r="A19" s="241"/>
      <c r="B19" s="246" t="s">
        <v>391</v>
      </c>
      <c r="C19" s="246" t="s">
        <v>392</v>
      </c>
      <c r="D19" s="246" t="s">
        <v>393</v>
      </c>
      <c r="E19" s="246" t="s">
        <v>394</v>
      </c>
      <c r="F19" s="246" t="s">
        <v>395</v>
      </c>
      <c r="G19" s="246" t="s">
        <v>379</v>
      </c>
      <c r="H19" s="129"/>
    </row>
    <row r="20" spans="1:8">
      <c r="A20">
        <v>2009</v>
      </c>
      <c r="B20" s="107">
        <f>B10/$G10</f>
        <v>0.73269450038046391</v>
      </c>
      <c r="C20" s="107">
        <f>C10/$G$10</f>
        <v>7.7324253961945255E-2</v>
      </c>
      <c r="D20" s="107">
        <f>D10/$G$10</f>
        <v>5.1211911429622892E-2</v>
      </c>
      <c r="E20" s="107">
        <f>E10/$G$10</f>
        <v>0.10169420587548081</v>
      </c>
      <c r="F20" s="107">
        <f>F10/$G$10</f>
        <v>3.7075128352486955E-2</v>
      </c>
      <c r="G20" s="107">
        <f>SUM(B20:F20)</f>
        <v>0.99999999999999978</v>
      </c>
      <c r="H20" s="107"/>
    </row>
    <row r="21" spans="1:8">
      <c r="A21">
        <v>2010</v>
      </c>
      <c r="B21" s="107">
        <f t="shared" ref="B21:F25" si="2">B11/$G11</f>
        <v>0.64497218194796069</v>
      </c>
      <c r="C21" s="107">
        <f t="shared" si="2"/>
        <v>6.2456818268968095E-2</v>
      </c>
      <c r="D21" s="107">
        <f t="shared" si="2"/>
        <v>7.4757772083645049E-2</v>
      </c>
      <c r="E21" s="107">
        <f t="shared" si="2"/>
        <v>0.1762111603908125</v>
      </c>
      <c r="F21" s="107">
        <f t="shared" si="2"/>
        <v>4.1602067308613752E-2</v>
      </c>
      <c r="G21" s="107">
        <f t="shared" ref="G21:G25" si="3">SUM(B21:F21)</f>
        <v>1.0000000000000002</v>
      </c>
      <c r="H21" s="129"/>
    </row>
    <row r="22" spans="1:8">
      <c r="A22">
        <v>2011</v>
      </c>
      <c r="B22" s="107">
        <f t="shared" si="2"/>
        <v>0.72031836478416711</v>
      </c>
      <c r="C22" s="107">
        <f t="shared" si="2"/>
        <v>4.7859009406457945E-2</v>
      </c>
      <c r="D22" s="107">
        <f t="shared" si="2"/>
        <v>5.3593655005249902E-2</v>
      </c>
      <c r="E22" s="107">
        <f t="shared" si="2"/>
        <v>0.11961702396823912</v>
      </c>
      <c r="F22" s="107">
        <f t="shared" si="2"/>
        <v>5.8611946835885935E-2</v>
      </c>
      <c r="G22" s="107">
        <f t="shared" si="3"/>
        <v>1</v>
      </c>
      <c r="H22" s="129"/>
    </row>
    <row r="23" spans="1:8">
      <c r="A23">
        <v>2012</v>
      </c>
      <c r="B23" s="107">
        <f t="shared" si="2"/>
        <v>0.74777260579663218</v>
      </c>
      <c r="C23" s="107">
        <f t="shared" si="2"/>
        <v>6.4891730417343335E-2</v>
      </c>
      <c r="D23" s="107">
        <f t="shared" si="2"/>
        <v>5.3500798889962169E-2</v>
      </c>
      <c r="E23" s="107">
        <f t="shared" si="2"/>
        <v>0.11649966431019562</v>
      </c>
      <c r="F23" s="107">
        <f t="shared" si="2"/>
        <v>1.7335200585866722E-2</v>
      </c>
      <c r="G23" s="107">
        <f t="shared" si="3"/>
        <v>1</v>
      </c>
      <c r="H23" s="129"/>
    </row>
    <row r="24" spans="1:8">
      <c r="A24">
        <v>2013</v>
      </c>
      <c r="B24" s="107">
        <f t="shared" si="2"/>
        <v>0.71903080272609277</v>
      </c>
      <c r="C24" s="107">
        <f t="shared" si="2"/>
        <v>4.8486194374257857E-2</v>
      </c>
      <c r="D24" s="107">
        <f t="shared" si="2"/>
        <v>7.1396897775791168E-2</v>
      </c>
      <c r="E24" s="107">
        <f t="shared" si="2"/>
        <v>9.9157388093031026E-2</v>
      </c>
      <c r="F24" s="107">
        <f t="shared" si="2"/>
        <v>6.1928717030827203E-2</v>
      </c>
      <c r="G24" s="107">
        <f t="shared" si="3"/>
        <v>1</v>
      </c>
      <c r="H24" s="129"/>
    </row>
    <row r="25" spans="1:8" ht="15.75" thickBot="1">
      <c r="A25" s="243" t="s">
        <v>408</v>
      </c>
      <c r="B25" s="244">
        <f t="shared" si="2"/>
        <v>0.70870161563572676</v>
      </c>
      <c r="C25" s="244">
        <f t="shared" si="2"/>
        <v>5.9057333764626387E-2</v>
      </c>
      <c r="D25" s="244">
        <f t="shared" si="2"/>
        <v>6.2404887242351617E-2</v>
      </c>
      <c r="E25" s="244">
        <f t="shared" si="2"/>
        <v>0.12528248550501631</v>
      </c>
      <c r="F25" s="244">
        <f t="shared" si="2"/>
        <v>4.4553677852278858E-2</v>
      </c>
      <c r="G25" s="244">
        <f t="shared" si="3"/>
        <v>0.99999999999999989</v>
      </c>
      <c r="H25" s="129"/>
    </row>
    <row r="26" spans="1:8">
      <c r="A26" s="116"/>
      <c r="B26" s="129"/>
      <c r="C26" s="129"/>
      <c r="D26" s="129"/>
      <c r="E26" s="129"/>
      <c r="F26" s="129"/>
      <c r="G26" s="106"/>
      <c r="H26" s="106"/>
    </row>
    <row r="27" spans="1:8">
      <c r="A27" s="116"/>
      <c r="B27" s="129"/>
      <c r="C27" s="129"/>
      <c r="D27" s="129"/>
      <c r="E27" s="129"/>
      <c r="F27" s="129"/>
      <c r="G27" s="106"/>
      <c r="H27" s="106"/>
    </row>
    <row r="28" spans="1:8" ht="15.75" customHeight="1">
      <c r="A28" s="116" t="s">
        <v>514</v>
      </c>
      <c r="B28" s="150"/>
      <c r="C28" s="167"/>
      <c r="D28" s="167"/>
      <c r="E28" s="166"/>
      <c r="F28" s="141"/>
      <c r="G28" s="106"/>
      <c r="H28" s="106"/>
    </row>
    <row r="29" spans="1:8" ht="30">
      <c r="A29" s="235"/>
      <c r="B29" s="253" t="s">
        <v>391</v>
      </c>
      <c r="C29" s="253" t="s">
        <v>392</v>
      </c>
      <c r="D29" s="253" t="s">
        <v>393</v>
      </c>
      <c r="E29" s="253" t="s">
        <v>394</v>
      </c>
      <c r="F29" s="253" t="s">
        <v>395</v>
      </c>
      <c r="G29" s="254" t="s">
        <v>379</v>
      </c>
      <c r="H29" s="142"/>
    </row>
    <row r="30" spans="1:8">
      <c r="A30">
        <v>2009</v>
      </c>
      <c r="B30" s="129">
        <f>$B$5*B20</f>
        <v>2.5402471092992158</v>
      </c>
      <c r="C30" s="129">
        <f t="shared" ref="C30:F30" si="4">$B$5*C20</f>
        <v>0.26808268999365231</v>
      </c>
      <c r="D30" s="129">
        <f t="shared" si="4"/>
        <v>0.17755136677460406</v>
      </c>
      <c r="E30" s="129">
        <f t="shared" si="4"/>
        <v>0.35257315617017476</v>
      </c>
      <c r="F30" s="129">
        <f t="shared" si="4"/>
        <v>0.12853923098289649</v>
      </c>
      <c r="G30" s="129">
        <f>SUM(B30:F30)</f>
        <v>3.4669935532205431</v>
      </c>
      <c r="H30" s="142"/>
    </row>
    <row r="31" spans="1:8">
      <c r="A31">
        <v>2010</v>
      </c>
      <c r="B31" s="129">
        <f>$C$5*B21</f>
        <v>3.9079570941483288</v>
      </c>
      <c r="C31" s="129">
        <f t="shared" ref="C31:F31" si="5">$C$5*C21</f>
        <v>0.37843270277948238</v>
      </c>
      <c r="D31" s="129">
        <f t="shared" si="5"/>
        <v>0.45296552926460415</v>
      </c>
      <c r="E31" s="129">
        <f t="shared" si="5"/>
        <v>1.0676827211951696</v>
      </c>
      <c r="F31" s="129">
        <f t="shared" si="5"/>
        <v>0.25207148249232714</v>
      </c>
      <c r="G31" s="129">
        <f t="shared" ref="G31:G34" si="6">SUM(B31:F31)</f>
        <v>6.0591095298799127</v>
      </c>
      <c r="H31" s="142"/>
    </row>
    <row r="32" spans="1:8">
      <c r="A32">
        <v>2011</v>
      </c>
      <c r="B32" s="129">
        <f>$D$5*B22</f>
        <v>4.1333585303401721</v>
      </c>
      <c r="C32" s="129">
        <f t="shared" ref="C32:F32" si="7">$D$5*C22</f>
        <v>0.27462640750952794</v>
      </c>
      <c r="D32" s="129">
        <f t="shared" si="7"/>
        <v>0.30753317132825525</v>
      </c>
      <c r="E32" s="129">
        <f t="shared" si="7"/>
        <v>0.68639100509560347</v>
      </c>
      <c r="F32" s="129">
        <f t="shared" si="7"/>
        <v>0.33632932641741642</v>
      </c>
      <c r="G32" s="129">
        <f t="shared" si="6"/>
        <v>5.7382384406909752</v>
      </c>
      <c r="H32" s="142"/>
    </row>
    <row r="33" spans="1:7">
      <c r="A33">
        <v>2012</v>
      </c>
      <c r="B33" s="129">
        <f>$E$5*B23</f>
        <v>3.7373363166222431</v>
      </c>
      <c r="C33" s="129">
        <f t="shared" ref="C33:F33" si="8">$E$5*C23</f>
        <v>0.32432616393967634</v>
      </c>
      <c r="D33" s="129">
        <f t="shared" si="8"/>
        <v>0.26739476293965508</v>
      </c>
      <c r="E33" s="129">
        <f t="shared" si="8"/>
        <v>0.58226046651835672</v>
      </c>
      <c r="F33" s="129">
        <f t="shared" si="8"/>
        <v>8.6640609997300166E-2</v>
      </c>
      <c r="G33" s="129">
        <f t="shared" si="6"/>
        <v>4.9979583200172311</v>
      </c>
    </row>
    <row r="34" spans="1:7">
      <c r="A34">
        <v>2013</v>
      </c>
      <c r="B34" s="129">
        <f>$F$5*B24</f>
        <v>3.8811167554301145</v>
      </c>
      <c r="C34" s="129">
        <f t="shared" ref="C34:F34" si="9">$F$5*C24</f>
        <v>0.2617142140218699</v>
      </c>
      <c r="D34" s="129">
        <f t="shared" si="9"/>
        <v>0.38537945132916984</v>
      </c>
      <c r="E34" s="129">
        <f t="shared" si="9"/>
        <v>0.53522241174297858</v>
      </c>
      <c r="F34" s="129">
        <f t="shared" si="9"/>
        <v>0.33427299692777357</v>
      </c>
      <c r="G34" s="129">
        <f t="shared" si="6"/>
        <v>5.3977058294519065</v>
      </c>
    </row>
    <row r="35" spans="1:7" ht="15.75" thickBot="1">
      <c r="A35" s="243" t="s">
        <v>408</v>
      </c>
      <c r="B35" s="164">
        <f>$G$5*B25</f>
        <v>18.185287477861682</v>
      </c>
      <c r="C35" s="164">
        <f t="shared" ref="C35:G35" si="10">$G$5*C25</f>
        <v>1.515411519447956</v>
      </c>
      <c r="D35" s="164">
        <f t="shared" si="10"/>
        <v>1.6013097606779287</v>
      </c>
      <c r="E35" s="164">
        <f t="shared" si="10"/>
        <v>3.2147492888189038</v>
      </c>
      <c r="F35" s="164">
        <f t="shared" si="10"/>
        <v>1.1432476264540994</v>
      </c>
      <c r="G35" s="164">
        <f t="shared" si="10"/>
        <v>25.660005673260567</v>
      </c>
    </row>
    <row r="36" spans="1:7">
      <c r="B36" s="106"/>
      <c r="C36" s="106"/>
      <c r="D36" s="106"/>
      <c r="E36" s="106"/>
      <c r="F36" s="10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8"/>
  </sheetPr>
  <dimension ref="A1:I24"/>
  <sheetViews>
    <sheetView workbookViewId="0">
      <selection activeCell="G7" sqref="G7"/>
    </sheetView>
  </sheetViews>
  <sheetFormatPr defaultRowHeight="15"/>
  <cols>
    <col min="1" max="1" width="27.140625" customWidth="1"/>
    <col min="2" max="2" width="16.85546875" bestFit="1" customWidth="1"/>
    <col min="3" max="3" width="20.140625" customWidth="1"/>
    <col min="4" max="4" width="26.28515625" customWidth="1"/>
    <col min="5" max="5" width="17" bestFit="1" customWidth="1"/>
    <col min="6" max="6" width="15" customWidth="1"/>
    <col min="7" max="7" width="16.85546875" bestFit="1" customWidth="1"/>
    <col min="8" max="9" width="15.28515625" bestFit="1" customWidth="1"/>
  </cols>
  <sheetData>
    <row r="1" spans="1:9">
      <c r="A1" s="116" t="s">
        <v>398</v>
      </c>
    </row>
    <row r="2" spans="1:9">
      <c r="A2" s="116" t="s">
        <v>507</v>
      </c>
    </row>
    <row r="4" spans="1:9">
      <c r="A4" t="s">
        <v>396</v>
      </c>
      <c r="B4" s="106">
        <v>1000000</v>
      </c>
    </row>
    <row r="5" spans="1:9" ht="15" customHeight="1">
      <c r="A5" s="245"/>
      <c r="B5" s="246" t="s">
        <v>391</v>
      </c>
      <c r="C5" s="246" t="s">
        <v>399</v>
      </c>
      <c r="D5" s="246" t="s">
        <v>393</v>
      </c>
      <c r="E5" s="246" t="s">
        <v>394</v>
      </c>
      <c r="F5" s="246" t="s">
        <v>395</v>
      </c>
      <c r="G5" s="246" t="s">
        <v>379</v>
      </c>
    </row>
    <row r="6" spans="1:9">
      <c r="A6" t="s">
        <v>401</v>
      </c>
      <c r="B6" s="106">
        <f>'Priv HA overview'!C11/$B$4</f>
        <v>2657.6146282993936</v>
      </c>
      <c r="C6" s="106">
        <f>'Priv HA overview'!D11/$B$4</f>
        <v>164.76777416146962</v>
      </c>
      <c r="D6" s="106">
        <f>'Priv HA overview'!E11/$B$4</f>
        <v>223.36573449331192</v>
      </c>
      <c r="E6" s="106">
        <f>'Priv HA overview'!F11/$B$4</f>
        <v>17.876453702747657</v>
      </c>
      <c r="F6" s="106">
        <f>'Priv HA overview'!G11/$B$4</f>
        <v>130.19466611556584</v>
      </c>
      <c r="G6" s="106">
        <f>SUM(B6:F6)</f>
        <v>3193.8192567724886</v>
      </c>
      <c r="H6" s="106"/>
      <c r="I6" s="106"/>
    </row>
    <row r="7" spans="1:9">
      <c r="A7" t="s">
        <v>79</v>
      </c>
      <c r="B7" s="106">
        <f>'Priv HA overview'!C16/$B$4</f>
        <v>14.223574572648319</v>
      </c>
      <c r="C7" s="106">
        <f>'Priv HA overview'!D16/$B$4</f>
        <v>5.6193444228485037</v>
      </c>
      <c r="D7" s="106">
        <f>'Priv HA overview'!E16/$B$4</f>
        <v>6.9528059837961935</v>
      </c>
      <c r="E7" s="106">
        <f>'Priv HA overview'!F16/$B$4</f>
        <v>167.50173493217505</v>
      </c>
      <c r="F7" s="106">
        <f>'Priv HA overview'!G16/$B$4</f>
        <v>41.725385919447142</v>
      </c>
      <c r="G7" s="106">
        <f t="shared" ref="G7:G8" si="0">SUM(B7:F7)</f>
        <v>236.02284583091523</v>
      </c>
      <c r="H7" s="106"/>
      <c r="I7" s="106"/>
    </row>
    <row r="8" spans="1:9">
      <c r="A8" t="s">
        <v>80</v>
      </c>
      <c r="B8" s="106">
        <f>'Priv HA overview'!C21/$B$4</f>
        <v>129.87872005</v>
      </c>
      <c r="C8" s="106">
        <f>'Priv HA overview'!D21/$B$4</f>
        <v>18.540241400000003</v>
      </c>
      <c r="D8" s="106">
        <f>'Priv HA overview'!E21/$B$4</f>
        <v>47.88080228285714</v>
      </c>
      <c r="E8" s="106">
        <f>'Priv HA overview'!F21/$B$4</f>
        <v>200.990422</v>
      </c>
      <c r="F8" s="106">
        <f>'Priv HA overview'!G21/$B$4</f>
        <v>69.386347999999998</v>
      </c>
      <c r="G8" s="106">
        <f t="shared" si="0"/>
        <v>466.67653373285714</v>
      </c>
      <c r="H8" s="106"/>
      <c r="I8" s="106"/>
    </row>
    <row r="9" spans="1:9" ht="15.75" thickBot="1">
      <c r="A9" s="121" t="s">
        <v>379</v>
      </c>
      <c r="B9" s="131">
        <f>SUM(B6:B8)</f>
        <v>2801.7169229220422</v>
      </c>
      <c r="C9" s="131">
        <f t="shared" ref="C9:G9" si="1">SUM(C6:C8)</f>
        <v>188.92735998431814</v>
      </c>
      <c r="D9" s="164">
        <f t="shared" si="1"/>
        <v>278.19934275996525</v>
      </c>
      <c r="E9" s="131">
        <f t="shared" si="1"/>
        <v>386.36861063492267</v>
      </c>
      <c r="F9" s="131">
        <f t="shared" si="1"/>
        <v>241.30640003501298</v>
      </c>
      <c r="G9" s="131">
        <f t="shared" si="1"/>
        <v>3896.5186363362609</v>
      </c>
      <c r="H9" s="106"/>
      <c r="I9" s="106"/>
    </row>
    <row r="10" spans="1:9">
      <c r="B10" s="107"/>
      <c r="C10" s="107"/>
      <c r="D10" s="107"/>
      <c r="E10" s="107"/>
      <c r="F10" s="107"/>
      <c r="G10" s="107"/>
      <c r="H10" s="106"/>
      <c r="I10" s="106"/>
    </row>
    <row r="11" spans="1:9">
      <c r="B11" s="107"/>
      <c r="C11" s="107"/>
      <c r="D11" s="107"/>
      <c r="E11" s="107"/>
      <c r="F11" s="107"/>
      <c r="G11" s="106"/>
      <c r="H11" s="106"/>
      <c r="I11" s="106"/>
    </row>
    <row r="12" spans="1:9">
      <c r="A12" s="132"/>
      <c r="B12" s="163"/>
      <c r="C12" s="163"/>
      <c r="D12" s="163"/>
      <c r="E12" s="163"/>
      <c r="F12" s="163"/>
      <c r="G12" s="106"/>
      <c r="H12" s="106"/>
      <c r="I12" s="106"/>
    </row>
    <row r="13" spans="1:9">
      <c r="B13" s="115"/>
      <c r="C13" s="106"/>
      <c r="D13" s="106"/>
      <c r="G13" s="106"/>
      <c r="H13" s="106"/>
      <c r="I13" s="106"/>
    </row>
    <row r="14" spans="1:9">
      <c r="G14" s="106"/>
      <c r="H14" s="106"/>
      <c r="I14" s="106"/>
    </row>
    <row r="15" spans="1:9">
      <c r="G15" s="106"/>
      <c r="H15" s="106"/>
      <c r="I15" s="106"/>
    </row>
    <row r="21" spans="6:6">
      <c r="F21" s="106"/>
    </row>
    <row r="22" spans="6:6">
      <c r="F22" s="106"/>
    </row>
    <row r="23" spans="6:6">
      <c r="F23" s="106"/>
    </row>
    <row r="24" spans="6:6">
      <c r="F24" s="106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8"/>
  </sheetPr>
  <dimension ref="A1:R24"/>
  <sheetViews>
    <sheetView zoomScaleNormal="100" workbookViewId="0">
      <selection activeCell="H7" sqref="H7"/>
    </sheetView>
  </sheetViews>
  <sheetFormatPr defaultRowHeight="15"/>
  <cols>
    <col min="1" max="1" width="19.42578125" customWidth="1"/>
    <col min="2" max="2" width="20.28515625" bestFit="1" customWidth="1"/>
    <col min="3" max="3" width="20.28515625" customWidth="1"/>
    <col min="4" max="4" width="17.28515625" bestFit="1" customWidth="1"/>
    <col min="5" max="5" width="17.28515625" customWidth="1"/>
    <col min="6" max="6" width="16.85546875" bestFit="1" customWidth="1"/>
    <col min="7" max="7" width="16.85546875" customWidth="1"/>
    <col min="8" max="8" width="19.140625" bestFit="1" customWidth="1"/>
    <col min="11" max="11" width="15.85546875" bestFit="1" customWidth="1"/>
    <col min="12" max="13" width="14.85546875" bestFit="1" customWidth="1"/>
    <col min="14" max="14" width="18.5703125" bestFit="1" customWidth="1"/>
    <col min="16" max="16" width="16.85546875" bestFit="1" customWidth="1"/>
  </cols>
  <sheetData>
    <row r="1" spans="1:18">
      <c r="A1" s="116" t="s">
        <v>400</v>
      </c>
    </row>
    <row r="2" spans="1:18">
      <c r="A2" s="116" t="s">
        <v>507</v>
      </c>
    </row>
    <row r="4" spans="1:18">
      <c r="A4" t="s">
        <v>436</v>
      </c>
      <c r="B4" s="106">
        <v>1000000000</v>
      </c>
      <c r="C4" s="106"/>
    </row>
    <row r="5" spans="1:18">
      <c r="A5" s="249"/>
      <c r="B5" s="245" t="s">
        <v>401</v>
      </c>
      <c r="C5" s="245" t="s">
        <v>441</v>
      </c>
      <c r="D5" s="245" t="s">
        <v>442</v>
      </c>
      <c r="E5" s="245" t="s">
        <v>443</v>
      </c>
      <c r="F5" s="245" t="s">
        <v>80</v>
      </c>
      <c r="G5" s="245" t="s">
        <v>444</v>
      </c>
      <c r="H5" s="245" t="s">
        <v>379</v>
      </c>
    </row>
    <row r="6" spans="1:18">
      <c r="A6">
        <v>2009</v>
      </c>
      <c r="B6" s="129">
        <f>'Priv HA overview'!H7/$B$4</f>
        <v>3.0480638543156635</v>
      </c>
      <c r="C6" s="107">
        <f t="shared" ref="C6:C10" si="0">B6/H6</f>
        <v>0.87916628846461797</v>
      </c>
      <c r="D6" s="129">
        <f>'Priv HA overview'!H12/$B$4</f>
        <v>0.18788236747488038</v>
      </c>
      <c r="E6" s="107">
        <f t="shared" ref="E6:E10" si="1">D6/H6</f>
        <v>5.4191726806170015E-2</v>
      </c>
      <c r="F6" s="129">
        <f>'Priv HA overview'!H17/$B$4</f>
        <v>0.23104733143</v>
      </c>
      <c r="G6" s="107">
        <f t="shared" ref="G6:G10" si="2">F6/H6</f>
        <v>6.6641984729212012E-2</v>
      </c>
      <c r="H6" s="129">
        <f t="shared" ref="H6:H11" si="3">B6+D6+F6</f>
        <v>3.466993553220544</v>
      </c>
    </row>
    <row r="7" spans="1:18">
      <c r="A7">
        <v>2010</v>
      </c>
      <c r="B7" s="129">
        <f>'Priv HA overview'!H8/$B$4</f>
        <v>5.1519265865739925</v>
      </c>
      <c r="C7" s="107">
        <f t="shared" si="0"/>
        <v>0.85027784382635196</v>
      </c>
      <c r="D7" s="129">
        <f>'Priv HA overview'!H13/$B$4</f>
        <v>0.39999945916591961</v>
      </c>
      <c r="E7" s="107">
        <f t="shared" si="1"/>
        <v>6.6016211985170603E-2</v>
      </c>
      <c r="F7" s="129">
        <f>'Priv HA overview'!H18/$B$4</f>
        <v>0.50718348414000003</v>
      </c>
      <c r="G7" s="107">
        <f t="shared" si="2"/>
        <v>8.3705944188477502E-2</v>
      </c>
      <c r="H7" s="129">
        <f t="shared" si="3"/>
        <v>6.0591095298799118</v>
      </c>
    </row>
    <row r="8" spans="1:18">
      <c r="A8">
        <v>2011</v>
      </c>
      <c r="B8" s="129">
        <f>'Priv HA overview'!H9/$B$4</f>
        <v>5.2626552441138799</v>
      </c>
      <c r="C8" s="107">
        <f t="shared" si="0"/>
        <v>0.91712034947787435</v>
      </c>
      <c r="D8" s="129">
        <f>'Priv HA overview'!H14/$B$4</f>
        <v>0.13807008351709499</v>
      </c>
      <c r="E8" s="107">
        <f t="shared" si="1"/>
        <v>2.406140576836489E-2</v>
      </c>
      <c r="F8" s="129">
        <f>'Priv HA overview'!H19/$B$4</f>
        <v>0.33751311305999998</v>
      </c>
      <c r="G8" s="107">
        <f t="shared" si="2"/>
        <v>5.8818244753760705E-2</v>
      </c>
      <c r="H8" s="129">
        <f t="shared" si="3"/>
        <v>5.7382384406909752</v>
      </c>
      <c r="P8" s="106"/>
    </row>
    <row r="9" spans="1:18">
      <c r="A9">
        <v>2012</v>
      </c>
      <c r="B9" s="129">
        <f>'Priv HA overview'!H10/$B$4</f>
        <v>4.5742094775305642</v>
      </c>
      <c r="C9" s="107">
        <f t="shared" si="0"/>
        <v>0.91521561098468585</v>
      </c>
      <c r="D9" s="129">
        <f>'Priv HA overview'!H15/$B$4</f>
        <v>0.16231917194666665</v>
      </c>
      <c r="E9" s="107">
        <f t="shared" si="1"/>
        <v>3.2477095956675972E-2</v>
      </c>
      <c r="F9" s="129">
        <f>'Priv HA overview'!H20/$B$4</f>
        <v>0.26142967053999999</v>
      </c>
      <c r="G9" s="107">
        <f t="shared" si="2"/>
        <v>5.2307293058638127E-2</v>
      </c>
      <c r="H9" s="129">
        <f t="shared" si="3"/>
        <v>4.9979583200172311</v>
      </c>
      <c r="K9" s="120"/>
      <c r="L9" s="129"/>
      <c r="M9" s="129"/>
      <c r="N9" s="120"/>
    </row>
    <row r="10" spans="1:18">
      <c r="A10">
        <v>2013</v>
      </c>
      <c r="B10" s="129">
        <f>'Priv HA overview'!H11/$B$4</f>
        <v>4.6945535236509919</v>
      </c>
      <c r="C10" s="107">
        <f t="shared" si="0"/>
        <v>0.86973126583441207</v>
      </c>
      <c r="D10" s="129">
        <f>'Priv HA overview'!H16/$B$4</f>
        <v>0.23602284583091521</v>
      </c>
      <c r="E10" s="107">
        <f t="shared" si="1"/>
        <v>4.3726511464016078E-2</v>
      </c>
      <c r="F10" s="129">
        <f>'Priv HA overview'!H21/$B$4</f>
        <v>0.46712945997000005</v>
      </c>
      <c r="G10" s="107">
        <f t="shared" si="2"/>
        <v>8.6542222701571955E-2</v>
      </c>
      <c r="H10" s="129">
        <f t="shared" si="3"/>
        <v>5.3977058294519065</v>
      </c>
      <c r="K10" s="120"/>
      <c r="L10" s="129"/>
      <c r="M10" s="129"/>
      <c r="N10" s="120"/>
    </row>
    <row r="11" spans="1:18" ht="15.75" thickBot="1">
      <c r="A11" s="243" t="s">
        <v>408</v>
      </c>
      <c r="B11" s="248">
        <f>SUM(B6:B10)</f>
        <v>22.731408686185095</v>
      </c>
      <c r="C11" s="244">
        <f>B11/H11</f>
        <v>0.88586919954864751</v>
      </c>
      <c r="D11" s="248">
        <f t="shared" ref="D11:F11" si="4">SUM(D6:D10)</f>
        <v>1.1242939279354769</v>
      </c>
      <c r="E11" s="244">
        <v>4.1622714117317841E-2</v>
      </c>
      <c r="F11" s="248">
        <f t="shared" si="4"/>
        <v>1.8043030591400002</v>
      </c>
      <c r="G11" s="244">
        <f t="shared" ref="G11" si="5">F11/H11</f>
        <v>7.0315770078733991E-2</v>
      </c>
      <c r="H11" s="164">
        <f t="shared" si="3"/>
        <v>25.660005673260571</v>
      </c>
      <c r="J11" s="111"/>
      <c r="K11" s="112"/>
      <c r="L11" s="112"/>
      <c r="M11" s="112"/>
      <c r="N11" s="117"/>
    </row>
    <row r="12" spans="1:18">
      <c r="B12" s="106"/>
      <c r="C12" s="106"/>
    </row>
    <row r="14" spans="1:18">
      <c r="B14" s="107"/>
      <c r="C14" s="107"/>
      <c r="D14" s="107"/>
      <c r="E14" s="107"/>
      <c r="F14" s="107"/>
      <c r="G14" s="107"/>
      <c r="H14" s="142"/>
    </row>
    <row r="15" spans="1:18">
      <c r="B15" s="107"/>
      <c r="C15" s="107"/>
      <c r="D15" s="107"/>
      <c r="E15" s="107"/>
      <c r="F15" s="107"/>
      <c r="G15" s="107"/>
      <c r="H15" s="142"/>
      <c r="N15" s="132"/>
      <c r="O15" s="132"/>
      <c r="P15" s="133"/>
      <c r="Q15" s="133"/>
      <c r="R15" s="133"/>
    </row>
    <row r="16" spans="1:18">
      <c r="B16" s="107"/>
      <c r="C16" s="107"/>
      <c r="D16" s="107"/>
      <c r="E16" s="107"/>
      <c r="F16" s="107"/>
      <c r="G16" s="107"/>
      <c r="H16" s="142"/>
      <c r="O16" s="120"/>
      <c r="P16" s="129"/>
      <c r="Q16" s="129"/>
      <c r="R16" s="120"/>
    </row>
    <row r="17" spans="2:18">
      <c r="B17" s="107"/>
      <c r="C17" s="107"/>
      <c r="D17" s="107"/>
      <c r="E17" s="107"/>
      <c r="F17" s="107"/>
      <c r="G17" s="107"/>
      <c r="H17" s="142"/>
      <c r="O17" s="120"/>
      <c r="P17" s="129"/>
      <c r="Q17" s="129"/>
      <c r="R17" s="120"/>
    </row>
    <row r="18" spans="2:18">
      <c r="B18" s="107"/>
      <c r="C18" s="107"/>
      <c r="D18" s="107"/>
      <c r="E18" s="107"/>
      <c r="F18" s="107"/>
      <c r="G18" s="107"/>
      <c r="H18" s="142"/>
      <c r="O18" s="120"/>
      <c r="P18" s="129"/>
      <c r="Q18" s="129"/>
      <c r="R18" s="120"/>
    </row>
    <row r="19" spans="2:18">
      <c r="B19" s="107"/>
      <c r="C19" s="107"/>
      <c r="D19" s="107"/>
      <c r="E19" s="107"/>
      <c r="F19" s="107"/>
      <c r="G19" s="107"/>
      <c r="H19" s="142"/>
      <c r="O19" s="120"/>
      <c r="P19" s="129"/>
      <c r="Q19" s="129"/>
      <c r="R19" s="120"/>
    </row>
    <row r="20" spans="2:18">
      <c r="B20" s="107"/>
      <c r="C20" s="107"/>
      <c r="D20" s="107"/>
      <c r="E20" s="107"/>
      <c r="F20" s="107"/>
      <c r="G20" s="107"/>
      <c r="H20" s="107"/>
      <c r="O20" s="120"/>
      <c r="P20" s="129"/>
      <c r="Q20" s="129"/>
      <c r="R20" s="120"/>
    </row>
    <row r="21" spans="2:18">
      <c r="O21" s="120"/>
      <c r="P21" s="129"/>
      <c r="Q21" s="129"/>
      <c r="R21" s="120"/>
    </row>
    <row r="22" spans="2:18">
      <c r="O22" s="120"/>
      <c r="P22" s="120"/>
      <c r="Q22" s="120"/>
      <c r="R22" s="120"/>
    </row>
    <row r="23" spans="2:18">
      <c r="O23" s="120"/>
      <c r="P23" s="120"/>
      <c r="Q23" s="120"/>
      <c r="R23" s="120"/>
    </row>
    <row r="24" spans="2:18">
      <c r="O24" s="120"/>
      <c r="P24" s="120"/>
      <c r="Q24" s="120"/>
      <c r="R24" s="120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9"/>
  </sheetPr>
  <dimension ref="A1:J27"/>
  <sheetViews>
    <sheetView workbookViewId="0">
      <selection activeCell="G14" sqref="G14"/>
    </sheetView>
  </sheetViews>
  <sheetFormatPr defaultRowHeight="15"/>
  <cols>
    <col min="1" max="1" width="22.7109375" bestFit="1" customWidth="1"/>
    <col min="2" max="2" width="23.140625" customWidth="1"/>
    <col min="3" max="3" width="20.42578125" customWidth="1"/>
    <col min="4" max="4" width="18.5703125" customWidth="1"/>
  </cols>
  <sheetData>
    <row r="1" spans="1:10">
      <c r="A1" s="116" t="s">
        <v>406</v>
      </c>
    </row>
    <row r="2" spans="1:10">
      <c r="A2" s="116" t="s">
        <v>509</v>
      </c>
    </row>
    <row r="3" spans="1:10">
      <c r="A3" s="116" t="s">
        <v>420</v>
      </c>
      <c r="B3" s="148" t="s">
        <v>421</v>
      </c>
    </row>
    <row r="6" spans="1:10" s="134" customFormat="1" ht="29.25" customHeight="1">
      <c r="A6" s="138"/>
      <c r="B6" s="139" t="s">
        <v>390</v>
      </c>
      <c r="C6" s="139" t="s">
        <v>404</v>
      </c>
      <c r="D6" s="139" t="s">
        <v>405</v>
      </c>
      <c r="E6" s="135"/>
      <c r="F6" s="136"/>
    </row>
    <row r="7" spans="1:10">
      <c r="A7" s="113" t="s">
        <v>403</v>
      </c>
      <c r="B7" s="115">
        <v>121.27485120773099</v>
      </c>
      <c r="C7" s="115">
        <v>426.98295926413692</v>
      </c>
      <c r="D7" s="115">
        <v>312.5147879015081</v>
      </c>
      <c r="E7" s="140"/>
      <c r="F7" s="49"/>
      <c r="G7" s="115"/>
      <c r="I7" s="113"/>
      <c r="J7" s="115"/>
    </row>
    <row r="8" spans="1:10">
      <c r="A8" s="113" t="s">
        <v>109</v>
      </c>
      <c r="B8" s="115">
        <v>77.516533845582217</v>
      </c>
      <c r="C8" s="115">
        <v>674.33571320852263</v>
      </c>
      <c r="D8" s="115">
        <v>501.12591918822466</v>
      </c>
      <c r="E8" s="140"/>
      <c r="F8" s="49"/>
      <c r="G8" s="115"/>
      <c r="I8" s="113"/>
      <c r="J8" s="115"/>
    </row>
    <row r="9" spans="1:10">
      <c r="A9" s="113" t="s">
        <v>42</v>
      </c>
      <c r="B9" s="115">
        <v>59.022448223631493</v>
      </c>
      <c r="C9" s="115">
        <v>228.96547870469996</v>
      </c>
      <c r="D9" s="115">
        <v>138.67342258494321</v>
      </c>
      <c r="E9" s="140"/>
      <c r="F9" s="49"/>
      <c r="G9" s="115"/>
      <c r="I9" s="113"/>
      <c r="J9" s="115"/>
    </row>
    <row r="10" spans="1:10">
      <c r="A10" s="113" t="s">
        <v>110</v>
      </c>
      <c r="B10" s="115">
        <v>57.536793444191353</v>
      </c>
      <c r="C10" s="115">
        <v>354.48711984951848</v>
      </c>
      <c r="D10" s="115">
        <v>333.74387867960581</v>
      </c>
      <c r="E10" s="140"/>
      <c r="F10" s="49"/>
      <c r="G10" s="115"/>
      <c r="I10" s="113"/>
      <c r="J10" s="115"/>
    </row>
    <row r="11" spans="1:10">
      <c r="A11" s="113" t="s">
        <v>41</v>
      </c>
      <c r="B11" s="115">
        <v>43.336614002339751</v>
      </c>
      <c r="C11" s="115">
        <v>1661.9543877697611</v>
      </c>
      <c r="D11" s="115">
        <v>1529.0173508306848</v>
      </c>
      <c r="E11" s="140"/>
      <c r="F11" s="49"/>
      <c r="G11" s="115"/>
      <c r="I11" s="113"/>
      <c r="J11" s="115"/>
    </row>
    <row r="12" spans="1:10">
      <c r="A12" s="113" t="s">
        <v>55</v>
      </c>
      <c r="B12" s="115">
        <v>39.003940911197489</v>
      </c>
      <c r="C12" s="115">
        <v>435.78688102864083</v>
      </c>
      <c r="D12" s="115">
        <v>352.45503676860369</v>
      </c>
      <c r="E12" s="140"/>
      <c r="F12" s="49"/>
      <c r="G12" s="115"/>
      <c r="I12" s="113"/>
      <c r="J12" s="115"/>
    </row>
    <row r="13" spans="1:10">
      <c r="A13" s="113" t="s">
        <v>39</v>
      </c>
      <c r="B13" s="115">
        <v>38.053634307289997</v>
      </c>
      <c r="C13" s="115">
        <v>42.958166960936595</v>
      </c>
      <c r="D13" s="115">
        <v>20.764920996863882</v>
      </c>
      <c r="E13" s="140"/>
      <c r="F13" s="49"/>
      <c r="G13" s="115"/>
      <c r="I13" s="113"/>
      <c r="J13" s="115"/>
    </row>
    <row r="14" spans="1:10">
      <c r="A14" s="113" t="s">
        <v>94</v>
      </c>
      <c r="B14" s="115">
        <v>36.06309617971322</v>
      </c>
      <c r="C14" s="115">
        <v>68.130437771605571</v>
      </c>
      <c r="D14" s="115">
        <v>58.575153127868788</v>
      </c>
      <c r="E14" s="140"/>
      <c r="F14" s="49"/>
      <c r="G14" s="115"/>
      <c r="I14" s="113"/>
      <c r="J14" s="115"/>
    </row>
    <row r="15" spans="1:10">
      <c r="A15" s="113" t="s">
        <v>402</v>
      </c>
      <c r="B15" s="115">
        <v>35.406132697786504</v>
      </c>
      <c r="C15" s="115">
        <v>95.587148650418868</v>
      </c>
      <c r="D15" s="115">
        <v>71.895395531900618</v>
      </c>
      <c r="E15" s="140"/>
      <c r="F15" s="49"/>
      <c r="G15" s="115"/>
      <c r="I15" s="113"/>
      <c r="J15" s="115"/>
    </row>
    <row r="16" spans="1:10">
      <c r="A16" s="113" t="s">
        <v>106</v>
      </c>
      <c r="B16" s="115">
        <v>34.318101045866101</v>
      </c>
      <c r="C16" s="115">
        <v>190.06342306183194</v>
      </c>
      <c r="D16" s="115">
        <v>124.54144686907472</v>
      </c>
      <c r="E16" s="140"/>
      <c r="F16" s="49"/>
      <c r="G16" s="115"/>
      <c r="I16" s="113"/>
      <c r="J16" s="115"/>
    </row>
    <row r="17" spans="1:10">
      <c r="A17" s="113" t="s">
        <v>88</v>
      </c>
      <c r="B17" s="115">
        <v>34.261653207830022</v>
      </c>
      <c r="C17" s="115">
        <v>94.926726652457916</v>
      </c>
      <c r="D17" s="115">
        <v>63.779529723796124</v>
      </c>
      <c r="E17" s="140"/>
      <c r="F17" s="49"/>
      <c r="G17" s="115"/>
      <c r="I17" s="113"/>
      <c r="J17" s="115"/>
    </row>
    <row r="18" spans="1:10">
      <c r="A18" s="113" t="s">
        <v>37</v>
      </c>
      <c r="B18" s="115">
        <v>32.591388709518</v>
      </c>
      <c r="C18" s="115">
        <v>148.51182926994258</v>
      </c>
      <c r="D18" s="115">
        <v>93.032277545635765</v>
      </c>
      <c r="E18" s="140"/>
      <c r="F18" s="49"/>
      <c r="G18" s="115"/>
      <c r="I18" s="113"/>
      <c r="J18" s="115"/>
    </row>
    <row r="19" spans="1:10">
      <c r="A19" s="113" t="s">
        <v>35</v>
      </c>
      <c r="B19" s="115">
        <v>31.437882256949226</v>
      </c>
      <c r="C19" s="115">
        <v>150.19979695525578</v>
      </c>
      <c r="D19" s="115">
        <v>115.81815464249436</v>
      </c>
      <c r="E19" s="140"/>
      <c r="F19" s="49"/>
      <c r="G19" s="115"/>
      <c r="I19" s="113"/>
      <c r="J19" s="115"/>
    </row>
    <row r="20" spans="1:10">
      <c r="A20" s="113" t="s">
        <v>34</v>
      </c>
      <c r="B20" s="115">
        <v>30.038582238514614</v>
      </c>
      <c r="C20" s="115">
        <v>309.65067007874995</v>
      </c>
      <c r="D20" s="115">
        <v>225.97499402975393</v>
      </c>
      <c r="E20" s="140"/>
      <c r="F20" s="49"/>
      <c r="G20" s="115"/>
      <c r="I20" s="113"/>
      <c r="J20" s="115"/>
    </row>
    <row r="21" spans="1:10">
      <c r="A21" s="113" t="s">
        <v>91</v>
      </c>
      <c r="B21" s="115">
        <v>27.414326285539357</v>
      </c>
      <c r="C21" s="115">
        <v>451.14307678889969</v>
      </c>
      <c r="D21" s="115">
        <v>369.54489424235709</v>
      </c>
      <c r="E21" s="140"/>
      <c r="F21" s="49"/>
      <c r="G21" s="115"/>
      <c r="I21" s="113"/>
      <c r="J21" s="115"/>
    </row>
    <row r="22" spans="1:10">
      <c r="A22" s="113" t="s">
        <v>87</v>
      </c>
      <c r="B22" s="115">
        <v>24.786677254953123</v>
      </c>
      <c r="C22" s="115">
        <v>666.04684938729292</v>
      </c>
      <c r="D22" s="115">
        <v>560.52162500653515</v>
      </c>
      <c r="E22" s="140"/>
      <c r="F22" s="49"/>
      <c r="G22" s="115"/>
      <c r="I22" s="113"/>
      <c r="J22" s="115"/>
    </row>
    <row r="23" spans="1:10">
      <c r="A23" s="113" t="s">
        <v>104</v>
      </c>
      <c r="B23" s="115">
        <v>22.929724393404378</v>
      </c>
      <c r="C23" s="115">
        <v>204.16336085426443</v>
      </c>
      <c r="D23" s="115">
        <v>178.0811384102231</v>
      </c>
      <c r="E23" s="140"/>
      <c r="F23" s="49"/>
      <c r="G23" s="115"/>
      <c r="I23" s="113"/>
      <c r="J23" s="115"/>
    </row>
    <row r="24" spans="1:10">
      <c r="A24" s="113" t="s">
        <v>43</v>
      </c>
      <c r="B24" s="115">
        <v>22.511720017288237</v>
      </c>
      <c r="C24" s="115">
        <v>350.20484942023933</v>
      </c>
      <c r="D24" s="115">
        <v>264.30456438880043</v>
      </c>
      <c r="E24" s="140"/>
      <c r="F24" s="49"/>
      <c r="G24" s="115"/>
      <c r="I24" s="113"/>
      <c r="J24" s="115"/>
    </row>
    <row r="25" spans="1:10">
      <c r="A25" s="113" t="s">
        <v>103</v>
      </c>
      <c r="B25" s="115">
        <v>22.401325194309614</v>
      </c>
      <c r="C25" s="115">
        <v>219.51054534085449</v>
      </c>
      <c r="D25" s="115">
        <v>151.5221009214678</v>
      </c>
      <c r="E25" s="140"/>
      <c r="F25" s="49"/>
      <c r="G25" s="115"/>
      <c r="I25" s="113"/>
      <c r="J25" s="115"/>
    </row>
    <row r="26" spans="1:10">
      <c r="A26" s="113" t="s">
        <v>38</v>
      </c>
      <c r="B26" s="115">
        <v>22.200132224923951</v>
      </c>
      <c r="C26" s="115">
        <v>428.93916756707375</v>
      </c>
      <c r="D26" s="115">
        <v>350.02563103658963</v>
      </c>
      <c r="E26" s="140"/>
      <c r="F26" s="49"/>
      <c r="G26" s="115"/>
      <c r="I26" s="113"/>
      <c r="J26" s="115"/>
    </row>
    <row r="27" spans="1:10">
      <c r="E27" s="137"/>
      <c r="F27" s="136"/>
    </row>
  </sheetData>
  <hyperlinks>
    <hyperlink ref="B3" r:id="rId1"/>
  </hyperlinks>
  <pageMargins left="0.7" right="0.7" top="0.75" bottom="0.75" header="0.3" footer="0.3"/>
  <pageSetup paperSize="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9"/>
  </sheetPr>
  <dimension ref="A1:L25"/>
  <sheetViews>
    <sheetView zoomScaleNormal="100" workbookViewId="0">
      <selection activeCell="O38" sqref="O38"/>
    </sheetView>
  </sheetViews>
  <sheetFormatPr defaultRowHeight="12.75"/>
  <cols>
    <col min="1" max="1" width="16.42578125" style="172" customWidth="1"/>
    <col min="2" max="2" width="10.5703125" style="172" bestFit="1" customWidth="1"/>
    <col min="3" max="3" width="9.5703125" style="172" bestFit="1" customWidth="1"/>
    <col min="4" max="4" width="11.5703125" style="172" bestFit="1" customWidth="1"/>
    <col min="5" max="8" width="10.5703125" style="172" bestFit="1" customWidth="1"/>
    <col min="9" max="9" width="9.42578125" style="172" bestFit="1" customWidth="1"/>
    <col min="10" max="10" width="9.140625" style="172"/>
    <col min="11" max="11" width="11.7109375" style="172" bestFit="1" customWidth="1"/>
    <col min="12" max="256" width="9.140625" style="172"/>
    <col min="257" max="257" width="10.85546875" style="172" bestFit="1" customWidth="1"/>
    <col min="258" max="258" width="10.5703125" style="172" bestFit="1" customWidth="1"/>
    <col min="259" max="259" width="9.5703125" style="172" bestFit="1" customWidth="1"/>
    <col min="260" max="260" width="11.5703125" style="172" bestFit="1" customWidth="1"/>
    <col min="261" max="264" width="10.5703125" style="172" bestFit="1" customWidth="1"/>
    <col min="265" max="265" width="9.42578125" style="172" bestFit="1" customWidth="1"/>
    <col min="266" max="266" width="9.140625" style="172"/>
    <col min="267" max="267" width="11.7109375" style="172" bestFit="1" customWidth="1"/>
    <col min="268" max="512" width="9.140625" style="172"/>
    <col min="513" max="513" width="10.85546875" style="172" bestFit="1" customWidth="1"/>
    <col min="514" max="514" width="10.5703125" style="172" bestFit="1" customWidth="1"/>
    <col min="515" max="515" width="9.5703125" style="172" bestFit="1" customWidth="1"/>
    <col min="516" max="516" width="11.5703125" style="172" bestFit="1" customWidth="1"/>
    <col min="517" max="520" width="10.5703125" style="172" bestFit="1" customWidth="1"/>
    <col min="521" max="521" width="9.42578125" style="172" bestFit="1" customWidth="1"/>
    <col min="522" max="522" width="9.140625" style="172"/>
    <col min="523" max="523" width="11.7109375" style="172" bestFit="1" customWidth="1"/>
    <col min="524" max="768" width="9.140625" style="172"/>
    <col min="769" max="769" width="10.85546875" style="172" bestFit="1" customWidth="1"/>
    <col min="770" max="770" width="10.5703125" style="172" bestFit="1" customWidth="1"/>
    <col min="771" max="771" width="9.5703125" style="172" bestFit="1" customWidth="1"/>
    <col min="772" max="772" width="11.5703125" style="172" bestFit="1" customWidth="1"/>
    <col min="773" max="776" width="10.5703125" style="172" bestFit="1" customWidth="1"/>
    <col min="777" max="777" width="9.42578125" style="172" bestFit="1" customWidth="1"/>
    <col min="778" max="778" width="9.140625" style="172"/>
    <col min="779" max="779" width="11.7109375" style="172" bestFit="1" customWidth="1"/>
    <col min="780" max="1024" width="9.140625" style="172"/>
    <col min="1025" max="1025" width="10.85546875" style="172" bestFit="1" customWidth="1"/>
    <col min="1026" max="1026" width="10.5703125" style="172" bestFit="1" customWidth="1"/>
    <col min="1027" max="1027" width="9.5703125" style="172" bestFit="1" customWidth="1"/>
    <col min="1028" max="1028" width="11.5703125" style="172" bestFit="1" customWidth="1"/>
    <col min="1029" max="1032" width="10.5703125" style="172" bestFit="1" customWidth="1"/>
    <col min="1033" max="1033" width="9.42578125" style="172" bestFit="1" customWidth="1"/>
    <col min="1034" max="1034" width="9.140625" style="172"/>
    <col min="1035" max="1035" width="11.7109375" style="172" bestFit="1" customWidth="1"/>
    <col min="1036" max="1280" width="9.140625" style="172"/>
    <col min="1281" max="1281" width="10.85546875" style="172" bestFit="1" customWidth="1"/>
    <col min="1282" max="1282" width="10.5703125" style="172" bestFit="1" customWidth="1"/>
    <col min="1283" max="1283" width="9.5703125" style="172" bestFit="1" customWidth="1"/>
    <col min="1284" max="1284" width="11.5703125" style="172" bestFit="1" customWidth="1"/>
    <col min="1285" max="1288" width="10.5703125" style="172" bestFit="1" customWidth="1"/>
    <col min="1289" max="1289" width="9.42578125" style="172" bestFit="1" customWidth="1"/>
    <col min="1290" max="1290" width="9.140625" style="172"/>
    <col min="1291" max="1291" width="11.7109375" style="172" bestFit="1" customWidth="1"/>
    <col min="1292" max="1536" width="9.140625" style="172"/>
    <col min="1537" max="1537" width="10.85546875" style="172" bestFit="1" customWidth="1"/>
    <col min="1538" max="1538" width="10.5703125" style="172" bestFit="1" customWidth="1"/>
    <col min="1539" max="1539" width="9.5703125" style="172" bestFit="1" customWidth="1"/>
    <col min="1540" max="1540" width="11.5703125" style="172" bestFit="1" customWidth="1"/>
    <col min="1541" max="1544" width="10.5703125" style="172" bestFit="1" customWidth="1"/>
    <col min="1545" max="1545" width="9.42578125" style="172" bestFit="1" customWidth="1"/>
    <col min="1546" max="1546" width="9.140625" style="172"/>
    <col min="1547" max="1547" width="11.7109375" style="172" bestFit="1" customWidth="1"/>
    <col min="1548" max="1792" width="9.140625" style="172"/>
    <col min="1793" max="1793" width="10.85546875" style="172" bestFit="1" customWidth="1"/>
    <col min="1794" max="1794" width="10.5703125" style="172" bestFit="1" customWidth="1"/>
    <col min="1795" max="1795" width="9.5703125" style="172" bestFit="1" customWidth="1"/>
    <col min="1796" max="1796" width="11.5703125" style="172" bestFit="1" customWidth="1"/>
    <col min="1797" max="1800" width="10.5703125" style="172" bestFit="1" customWidth="1"/>
    <col min="1801" max="1801" width="9.42578125" style="172" bestFit="1" customWidth="1"/>
    <col min="1802" max="1802" width="9.140625" style="172"/>
    <col min="1803" max="1803" width="11.7109375" style="172" bestFit="1" customWidth="1"/>
    <col min="1804" max="2048" width="9.140625" style="172"/>
    <col min="2049" max="2049" width="10.85546875" style="172" bestFit="1" customWidth="1"/>
    <col min="2050" max="2050" width="10.5703125" style="172" bestFit="1" customWidth="1"/>
    <col min="2051" max="2051" width="9.5703125" style="172" bestFit="1" customWidth="1"/>
    <col min="2052" max="2052" width="11.5703125" style="172" bestFit="1" customWidth="1"/>
    <col min="2053" max="2056" width="10.5703125" style="172" bestFit="1" customWidth="1"/>
    <col min="2057" max="2057" width="9.42578125" style="172" bestFit="1" customWidth="1"/>
    <col min="2058" max="2058" width="9.140625" style="172"/>
    <col min="2059" max="2059" width="11.7109375" style="172" bestFit="1" customWidth="1"/>
    <col min="2060" max="2304" width="9.140625" style="172"/>
    <col min="2305" max="2305" width="10.85546875" style="172" bestFit="1" customWidth="1"/>
    <col min="2306" max="2306" width="10.5703125" style="172" bestFit="1" customWidth="1"/>
    <col min="2307" max="2307" width="9.5703125" style="172" bestFit="1" customWidth="1"/>
    <col min="2308" max="2308" width="11.5703125" style="172" bestFit="1" customWidth="1"/>
    <col min="2309" max="2312" width="10.5703125" style="172" bestFit="1" customWidth="1"/>
    <col min="2313" max="2313" width="9.42578125" style="172" bestFit="1" customWidth="1"/>
    <col min="2314" max="2314" width="9.140625" style="172"/>
    <col min="2315" max="2315" width="11.7109375" style="172" bestFit="1" customWidth="1"/>
    <col min="2316" max="2560" width="9.140625" style="172"/>
    <col min="2561" max="2561" width="10.85546875" style="172" bestFit="1" customWidth="1"/>
    <col min="2562" max="2562" width="10.5703125" style="172" bestFit="1" customWidth="1"/>
    <col min="2563" max="2563" width="9.5703125" style="172" bestFit="1" customWidth="1"/>
    <col min="2564" max="2564" width="11.5703125" style="172" bestFit="1" customWidth="1"/>
    <col min="2565" max="2568" width="10.5703125" style="172" bestFit="1" customWidth="1"/>
    <col min="2569" max="2569" width="9.42578125" style="172" bestFit="1" customWidth="1"/>
    <col min="2570" max="2570" width="9.140625" style="172"/>
    <col min="2571" max="2571" width="11.7109375" style="172" bestFit="1" customWidth="1"/>
    <col min="2572" max="2816" width="9.140625" style="172"/>
    <col min="2817" max="2817" width="10.85546875" style="172" bestFit="1" customWidth="1"/>
    <col min="2818" max="2818" width="10.5703125" style="172" bestFit="1" customWidth="1"/>
    <col min="2819" max="2819" width="9.5703125" style="172" bestFit="1" customWidth="1"/>
    <col min="2820" max="2820" width="11.5703125" style="172" bestFit="1" customWidth="1"/>
    <col min="2821" max="2824" width="10.5703125" style="172" bestFit="1" customWidth="1"/>
    <col min="2825" max="2825" width="9.42578125" style="172" bestFit="1" customWidth="1"/>
    <col min="2826" max="2826" width="9.140625" style="172"/>
    <col min="2827" max="2827" width="11.7109375" style="172" bestFit="1" customWidth="1"/>
    <col min="2828" max="3072" width="9.140625" style="172"/>
    <col min="3073" max="3073" width="10.85546875" style="172" bestFit="1" customWidth="1"/>
    <col min="3074" max="3074" width="10.5703125" style="172" bestFit="1" customWidth="1"/>
    <col min="3075" max="3075" width="9.5703125" style="172" bestFit="1" customWidth="1"/>
    <col min="3076" max="3076" width="11.5703125" style="172" bestFit="1" customWidth="1"/>
    <col min="3077" max="3080" width="10.5703125" style="172" bestFit="1" customWidth="1"/>
    <col min="3081" max="3081" width="9.42578125" style="172" bestFit="1" customWidth="1"/>
    <col min="3082" max="3082" width="9.140625" style="172"/>
    <col min="3083" max="3083" width="11.7109375" style="172" bestFit="1" customWidth="1"/>
    <col min="3084" max="3328" width="9.140625" style="172"/>
    <col min="3329" max="3329" width="10.85546875" style="172" bestFit="1" customWidth="1"/>
    <col min="3330" max="3330" width="10.5703125" style="172" bestFit="1" customWidth="1"/>
    <col min="3331" max="3331" width="9.5703125" style="172" bestFit="1" customWidth="1"/>
    <col min="3332" max="3332" width="11.5703125" style="172" bestFit="1" customWidth="1"/>
    <col min="3333" max="3336" width="10.5703125" style="172" bestFit="1" customWidth="1"/>
    <col min="3337" max="3337" width="9.42578125" style="172" bestFit="1" customWidth="1"/>
    <col min="3338" max="3338" width="9.140625" style="172"/>
    <col min="3339" max="3339" width="11.7109375" style="172" bestFit="1" customWidth="1"/>
    <col min="3340" max="3584" width="9.140625" style="172"/>
    <col min="3585" max="3585" width="10.85546875" style="172" bestFit="1" customWidth="1"/>
    <col min="3586" max="3586" width="10.5703125" style="172" bestFit="1" customWidth="1"/>
    <col min="3587" max="3587" width="9.5703125" style="172" bestFit="1" customWidth="1"/>
    <col min="3588" max="3588" width="11.5703125" style="172" bestFit="1" customWidth="1"/>
    <col min="3589" max="3592" width="10.5703125" style="172" bestFit="1" customWidth="1"/>
    <col min="3593" max="3593" width="9.42578125" style="172" bestFit="1" customWidth="1"/>
    <col min="3594" max="3594" width="9.140625" style="172"/>
    <col min="3595" max="3595" width="11.7109375" style="172" bestFit="1" customWidth="1"/>
    <col min="3596" max="3840" width="9.140625" style="172"/>
    <col min="3841" max="3841" width="10.85546875" style="172" bestFit="1" customWidth="1"/>
    <col min="3842" max="3842" width="10.5703125" style="172" bestFit="1" customWidth="1"/>
    <col min="3843" max="3843" width="9.5703125" style="172" bestFit="1" customWidth="1"/>
    <col min="3844" max="3844" width="11.5703125" style="172" bestFit="1" customWidth="1"/>
    <col min="3845" max="3848" width="10.5703125" style="172" bestFit="1" customWidth="1"/>
    <col min="3849" max="3849" width="9.42578125" style="172" bestFit="1" customWidth="1"/>
    <col min="3850" max="3850" width="9.140625" style="172"/>
    <col min="3851" max="3851" width="11.7109375" style="172" bestFit="1" customWidth="1"/>
    <col min="3852" max="4096" width="9.140625" style="172"/>
    <col min="4097" max="4097" width="10.85546875" style="172" bestFit="1" customWidth="1"/>
    <col min="4098" max="4098" width="10.5703125" style="172" bestFit="1" customWidth="1"/>
    <col min="4099" max="4099" width="9.5703125" style="172" bestFit="1" customWidth="1"/>
    <col min="4100" max="4100" width="11.5703125" style="172" bestFit="1" customWidth="1"/>
    <col min="4101" max="4104" width="10.5703125" style="172" bestFit="1" customWidth="1"/>
    <col min="4105" max="4105" width="9.42578125" style="172" bestFit="1" customWidth="1"/>
    <col min="4106" max="4106" width="9.140625" style="172"/>
    <col min="4107" max="4107" width="11.7109375" style="172" bestFit="1" customWidth="1"/>
    <col min="4108" max="4352" width="9.140625" style="172"/>
    <col min="4353" max="4353" width="10.85546875" style="172" bestFit="1" customWidth="1"/>
    <col min="4354" max="4354" width="10.5703125" style="172" bestFit="1" customWidth="1"/>
    <col min="4355" max="4355" width="9.5703125" style="172" bestFit="1" customWidth="1"/>
    <col min="4356" max="4356" width="11.5703125" style="172" bestFit="1" customWidth="1"/>
    <col min="4357" max="4360" width="10.5703125" style="172" bestFit="1" customWidth="1"/>
    <col min="4361" max="4361" width="9.42578125" style="172" bestFit="1" customWidth="1"/>
    <col min="4362" max="4362" width="9.140625" style="172"/>
    <col min="4363" max="4363" width="11.7109375" style="172" bestFit="1" customWidth="1"/>
    <col min="4364" max="4608" width="9.140625" style="172"/>
    <col min="4609" max="4609" width="10.85546875" style="172" bestFit="1" customWidth="1"/>
    <col min="4610" max="4610" width="10.5703125" style="172" bestFit="1" customWidth="1"/>
    <col min="4611" max="4611" width="9.5703125" style="172" bestFit="1" customWidth="1"/>
    <col min="4612" max="4612" width="11.5703125" style="172" bestFit="1" customWidth="1"/>
    <col min="4613" max="4616" width="10.5703125" style="172" bestFit="1" customWidth="1"/>
    <col min="4617" max="4617" width="9.42578125" style="172" bestFit="1" customWidth="1"/>
    <col min="4618" max="4618" width="9.140625" style="172"/>
    <col min="4619" max="4619" width="11.7109375" style="172" bestFit="1" customWidth="1"/>
    <col min="4620" max="4864" width="9.140625" style="172"/>
    <col min="4865" max="4865" width="10.85546875" style="172" bestFit="1" customWidth="1"/>
    <col min="4866" max="4866" width="10.5703125" style="172" bestFit="1" customWidth="1"/>
    <col min="4867" max="4867" width="9.5703125" style="172" bestFit="1" customWidth="1"/>
    <col min="4868" max="4868" width="11.5703125" style="172" bestFit="1" customWidth="1"/>
    <col min="4869" max="4872" width="10.5703125" style="172" bestFit="1" customWidth="1"/>
    <col min="4873" max="4873" width="9.42578125" style="172" bestFit="1" customWidth="1"/>
    <col min="4874" max="4874" width="9.140625" style="172"/>
    <col min="4875" max="4875" width="11.7109375" style="172" bestFit="1" customWidth="1"/>
    <col min="4876" max="5120" width="9.140625" style="172"/>
    <col min="5121" max="5121" width="10.85546875" style="172" bestFit="1" customWidth="1"/>
    <col min="5122" max="5122" width="10.5703125" style="172" bestFit="1" customWidth="1"/>
    <col min="5123" max="5123" width="9.5703125" style="172" bestFit="1" customWidth="1"/>
    <col min="5124" max="5124" width="11.5703125" style="172" bestFit="1" customWidth="1"/>
    <col min="5125" max="5128" width="10.5703125" style="172" bestFit="1" customWidth="1"/>
    <col min="5129" max="5129" width="9.42578125" style="172" bestFit="1" customWidth="1"/>
    <col min="5130" max="5130" width="9.140625" style="172"/>
    <col min="5131" max="5131" width="11.7109375" style="172" bestFit="1" customWidth="1"/>
    <col min="5132" max="5376" width="9.140625" style="172"/>
    <col min="5377" max="5377" width="10.85546875" style="172" bestFit="1" customWidth="1"/>
    <col min="5378" max="5378" width="10.5703125" style="172" bestFit="1" customWidth="1"/>
    <col min="5379" max="5379" width="9.5703125" style="172" bestFit="1" customWidth="1"/>
    <col min="5380" max="5380" width="11.5703125" style="172" bestFit="1" customWidth="1"/>
    <col min="5381" max="5384" width="10.5703125" style="172" bestFit="1" customWidth="1"/>
    <col min="5385" max="5385" width="9.42578125" style="172" bestFit="1" customWidth="1"/>
    <col min="5386" max="5386" width="9.140625" style="172"/>
    <col min="5387" max="5387" width="11.7109375" style="172" bestFit="1" customWidth="1"/>
    <col min="5388" max="5632" width="9.140625" style="172"/>
    <col min="5633" max="5633" width="10.85546875" style="172" bestFit="1" customWidth="1"/>
    <col min="5634" max="5634" width="10.5703125" style="172" bestFit="1" customWidth="1"/>
    <col min="5635" max="5635" width="9.5703125" style="172" bestFit="1" customWidth="1"/>
    <col min="5636" max="5636" width="11.5703125" style="172" bestFit="1" customWidth="1"/>
    <col min="5637" max="5640" width="10.5703125" style="172" bestFit="1" customWidth="1"/>
    <col min="5641" max="5641" width="9.42578125" style="172" bestFit="1" customWidth="1"/>
    <col min="5642" max="5642" width="9.140625" style="172"/>
    <col min="5643" max="5643" width="11.7109375" style="172" bestFit="1" customWidth="1"/>
    <col min="5644" max="5888" width="9.140625" style="172"/>
    <col min="5889" max="5889" width="10.85546875" style="172" bestFit="1" customWidth="1"/>
    <col min="5890" max="5890" width="10.5703125" style="172" bestFit="1" customWidth="1"/>
    <col min="5891" max="5891" width="9.5703125" style="172" bestFit="1" customWidth="1"/>
    <col min="5892" max="5892" width="11.5703125" style="172" bestFit="1" customWidth="1"/>
    <col min="5893" max="5896" width="10.5703125" style="172" bestFit="1" customWidth="1"/>
    <col min="5897" max="5897" width="9.42578125" style="172" bestFit="1" customWidth="1"/>
    <col min="5898" max="5898" width="9.140625" style="172"/>
    <col min="5899" max="5899" width="11.7109375" style="172" bestFit="1" customWidth="1"/>
    <col min="5900" max="6144" width="9.140625" style="172"/>
    <col min="6145" max="6145" width="10.85546875" style="172" bestFit="1" customWidth="1"/>
    <col min="6146" max="6146" width="10.5703125" style="172" bestFit="1" customWidth="1"/>
    <col min="6147" max="6147" width="9.5703125" style="172" bestFit="1" customWidth="1"/>
    <col min="6148" max="6148" width="11.5703125" style="172" bestFit="1" customWidth="1"/>
    <col min="6149" max="6152" width="10.5703125" style="172" bestFit="1" customWidth="1"/>
    <col min="6153" max="6153" width="9.42578125" style="172" bestFit="1" customWidth="1"/>
    <col min="6154" max="6154" width="9.140625" style="172"/>
    <col min="6155" max="6155" width="11.7109375" style="172" bestFit="1" customWidth="1"/>
    <col min="6156" max="6400" width="9.140625" style="172"/>
    <col min="6401" max="6401" width="10.85546875" style="172" bestFit="1" customWidth="1"/>
    <col min="6402" max="6402" width="10.5703125" style="172" bestFit="1" customWidth="1"/>
    <col min="6403" max="6403" width="9.5703125" style="172" bestFit="1" customWidth="1"/>
    <col min="6404" max="6404" width="11.5703125" style="172" bestFit="1" customWidth="1"/>
    <col min="6405" max="6408" width="10.5703125" style="172" bestFit="1" customWidth="1"/>
    <col min="6409" max="6409" width="9.42578125" style="172" bestFit="1" customWidth="1"/>
    <col min="6410" max="6410" width="9.140625" style="172"/>
    <col min="6411" max="6411" width="11.7109375" style="172" bestFit="1" customWidth="1"/>
    <col min="6412" max="6656" width="9.140625" style="172"/>
    <col min="6657" max="6657" width="10.85546875" style="172" bestFit="1" customWidth="1"/>
    <col min="6658" max="6658" width="10.5703125" style="172" bestFit="1" customWidth="1"/>
    <col min="6659" max="6659" width="9.5703125" style="172" bestFit="1" customWidth="1"/>
    <col min="6660" max="6660" width="11.5703125" style="172" bestFit="1" customWidth="1"/>
    <col min="6661" max="6664" width="10.5703125" style="172" bestFit="1" customWidth="1"/>
    <col min="6665" max="6665" width="9.42578125" style="172" bestFit="1" customWidth="1"/>
    <col min="6666" max="6666" width="9.140625" style="172"/>
    <col min="6667" max="6667" width="11.7109375" style="172" bestFit="1" customWidth="1"/>
    <col min="6668" max="6912" width="9.140625" style="172"/>
    <col min="6913" max="6913" width="10.85546875" style="172" bestFit="1" customWidth="1"/>
    <col min="6914" max="6914" width="10.5703125" style="172" bestFit="1" customWidth="1"/>
    <col min="6915" max="6915" width="9.5703125" style="172" bestFit="1" customWidth="1"/>
    <col min="6916" max="6916" width="11.5703125" style="172" bestFit="1" customWidth="1"/>
    <col min="6917" max="6920" width="10.5703125" style="172" bestFit="1" customWidth="1"/>
    <col min="6921" max="6921" width="9.42578125" style="172" bestFit="1" customWidth="1"/>
    <col min="6922" max="6922" width="9.140625" style="172"/>
    <col min="6923" max="6923" width="11.7109375" style="172" bestFit="1" customWidth="1"/>
    <col min="6924" max="7168" width="9.140625" style="172"/>
    <col min="7169" max="7169" width="10.85546875" style="172" bestFit="1" customWidth="1"/>
    <col min="7170" max="7170" width="10.5703125" style="172" bestFit="1" customWidth="1"/>
    <col min="7171" max="7171" width="9.5703125" style="172" bestFit="1" customWidth="1"/>
    <col min="7172" max="7172" width="11.5703125" style="172" bestFit="1" customWidth="1"/>
    <col min="7173" max="7176" width="10.5703125" style="172" bestFit="1" customWidth="1"/>
    <col min="7177" max="7177" width="9.42578125" style="172" bestFit="1" customWidth="1"/>
    <col min="7178" max="7178" width="9.140625" style="172"/>
    <col min="7179" max="7179" width="11.7109375" style="172" bestFit="1" customWidth="1"/>
    <col min="7180" max="7424" width="9.140625" style="172"/>
    <col min="7425" max="7425" width="10.85546875" style="172" bestFit="1" customWidth="1"/>
    <col min="7426" max="7426" width="10.5703125" style="172" bestFit="1" customWidth="1"/>
    <col min="7427" max="7427" width="9.5703125" style="172" bestFit="1" customWidth="1"/>
    <col min="7428" max="7428" width="11.5703125" style="172" bestFit="1" customWidth="1"/>
    <col min="7429" max="7432" width="10.5703125" style="172" bestFit="1" customWidth="1"/>
    <col min="7433" max="7433" width="9.42578125" style="172" bestFit="1" customWidth="1"/>
    <col min="7434" max="7434" width="9.140625" style="172"/>
    <col min="7435" max="7435" width="11.7109375" style="172" bestFit="1" customWidth="1"/>
    <col min="7436" max="7680" width="9.140625" style="172"/>
    <col min="7681" max="7681" width="10.85546875" style="172" bestFit="1" customWidth="1"/>
    <col min="7682" max="7682" width="10.5703125" style="172" bestFit="1" customWidth="1"/>
    <col min="7683" max="7683" width="9.5703125" style="172" bestFit="1" customWidth="1"/>
    <col min="7684" max="7684" width="11.5703125" style="172" bestFit="1" customWidth="1"/>
    <col min="7685" max="7688" width="10.5703125" style="172" bestFit="1" customWidth="1"/>
    <col min="7689" max="7689" width="9.42578125" style="172" bestFit="1" customWidth="1"/>
    <col min="7690" max="7690" width="9.140625" style="172"/>
    <col min="7691" max="7691" width="11.7109375" style="172" bestFit="1" customWidth="1"/>
    <col min="7692" max="7936" width="9.140625" style="172"/>
    <col min="7937" max="7937" width="10.85546875" style="172" bestFit="1" customWidth="1"/>
    <col min="7938" max="7938" width="10.5703125" style="172" bestFit="1" customWidth="1"/>
    <col min="7939" max="7939" width="9.5703125" style="172" bestFit="1" customWidth="1"/>
    <col min="7940" max="7940" width="11.5703125" style="172" bestFit="1" customWidth="1"/>
    <col min="7941" max="7944" width="10.5703125" style="172" bestFit="1" customWidth="1"/>
    <col min="7945" max="7945" width="9.42578125" style="172" bestFit="1" customWidth="1"/>
    <col min="7946" max="7946" width="9.140625" style="172"/>
    <col min="7947" max="7947" width="11.7109375" style="172" bestFit="1" customWidth="1"/>
    <col min="7948" max="8192" width="9.140625" style="172"/>
    <col min="8193" max="8193" width="10.85546875" style="172" bestFit="1" customWidth="1"/>
    <col min="8194" max="8194" width="10.5703125" style="172" bestFit="1" customWidth="1"/>
    <col min="8195" max="8195" width="9.5703125" style="172" bestFit="1" customWidth="1"/>
    <col min="8196" max="8196" width="11.5703125" style="172" bestFit="1" customWidth="1"/>
    <col min="8197" max="8200" width="10.5703125" style="172" bestFit="1" customWidth="1"/>
    <col min="8201" max="8201" width="9.42578125" style="172" bestFit="1" customWidth="1"/>
    <col min="8202" max="8202" width="9.140625" style="172"/>
    <col min="8203" max="8203" width="11.7109375" style="172" bestFit="1" customWidth="1"/>
    <col min="8204" max="8448" width="9.140625" style="172"/>
    <col min="8449" max="8449" width="10.85546875" style="172" bestFit="1" customWidth="1"/>
    <col min="8450" max="8450" width="10.5703125" style="172" bestFit="1" customWidth="1"/>
    <col min="8451" max="8451" width="9.5703125" style="172" bestFit="1" customWidth="1"/>
    <col min="8452" max="8452" width="11.5703125" style="172" bestFit="1" customWidth="1"/>
    <col min="8453" max="8456" width="10.5703125" style="172" bestFit="1" customWidth="1"/>
    <col min="8457" max="8457" width="9.42578125" style="172" bestFit="1" customWidth="1"/>
    <col min="8458" max="8458" width="9.140625" style="172"/>
    <col min="8459" max="8459" width="11.7109375" style="172" bestFit="1" customWidth="1"/>
    <col min="8460" max="8704" width="9.140625" style="172"/>
    <col min="8705" max="8705" width="10.85546875" style="172" bestFit="1" customWidth="1"/>
    <col min="8706" max="8706" width="10.5703125" style="172" bestFit="1" customWidth="1"/>
    <col min="8707" max="8707" width="9.5703125" style="172" bestFit="1" customWidth="1"/>
    <col min="8708" max="8708" width="11.5703125" style="172" bestFit="1" customWidth="1"/>
    <col min="8709" max="8712" width="10.5703125" style="172" bestFit="1" customWidth="1"/>
    <col min="8713" max="8713" width="9.42578125" style="172" bestFit="1" customWidth="1"/>
    <col min="8714" max="8714" width="9.140625" style="172"/>
    <col min="8715" max="8715" width="11.7109375" style="172" bestFit="1" customWidth="1"/>
    <col min="8716" max="8960" width="9.140625" style="172"/>
    <col min="8961" max="8961" width="10.85546875" style="172" bestFit="1" customWidth="1"/>
    <col min="8962" max="8962" width="10.5703125" style="172" bestFit="1" customWidth="1"/>
    <col min="8963" max="8963" width="9.5703125" style="172" bestFit="1" customWidth="1"/>
    <col min="8964" max="8964" width="11.5703125" style="172" bestFit="1" customWidth="1"/>
    <col min="8965" max="8968" width="10.5703125" style="172" bestFit="1" customWidth="1"/>
    <col min="8969" max="8969" width="9.42578125" style="172" bestFit="1" customWidth="1"/>
    <col min="8970" max="8970" width="9.140625" style="172"/>
    <col min="8971" max="8971" width="11.7109375" style="172" bestFit="1" customWidth="1"/>
    <col min="8972" max="9216" width="9.140625" style="172"/>
    <col min="9217" max="9217" width="10.85546875" style="172" bestFit="1" customWidth="1"/>
    <col min="9218" max="9218" width="10.5703125" style="172" bestFit="1" customWidth="1"/>
    <col min="9219" max="9219" width="9.5703125" style="172" bestFit="1" customWidth="1"/>
    <col min="9220" max="9220" width="11.5703125" style="172" bestFit="1" customWidth="1"/>
    <col min="9221" max="9224" width="10.5703125" style="172" bestFit="1" customWidth="1"/>
    <col min="9225" max="9225" width="9.42578125" style="172" bestFit="1" customWidth="1"/>
    <col min="9226" max="9226" width="9.140625" style="172"/>
    <col min="9227" max="9227" width="11.7109375" style="172" bestFit="1" customWidth="1"/>
    <col min="9228" max="9472" width="9.140625" style="172"/>
    <col min="9473" max="9473" width="10.85546875" style="172" bestFit="1" customWidth="1"/>
    <col min="9474" max="9474" width="10.5703125" style="172" bestFit="1" customWidth="1"/>
    <col min="9475" max="9475" width="9.5703125" style="172" bestFit="1" customWidth="1"/>
    <col min="9476" max="9476" width="11.5703125" style="172" bestFit="1" customWidth="1"/>
    <col min="9477" max="9480" width="10.5703125" style="172" bestFit="1" customWidth="1"/>
    <col min="9481" max="9481" width="9.42578125" style="172" bestFit="1" customWidth="1"/>
    <col min="9482" max="9482" width="9.140625" style="172"/>
    <col min="9483" max="9483" width="11.7109375" style="172" bestFit="1" customWidth="1"/>
    <col min="9484" max="9728" width="9.140625" style="172"/>
    <col min="9729" max="9729" width="10.85546875" style="172" bestFit="1" customWidth="1"/>
    <col min="9730" max="9730" width="10.5703125" style="172" bestFit="1" customWidth="1"/>
    <col min="9731" max="9731" width="9.5703125" style="172" bestFit="1" customWidth="1"/>
    <col min="9732" max="9732" width="11.5703125" style="172" bestFit="1" customWidth="1"/>
    <col min="9733" max="9736" width="10.5703125" style="172" bestFit="1" customWidth="1"/>
    <col min="9737" max="9737" width="9.42578125" style="172" bestFit="1" customWidth="1"/>
    <col min="9738" max="9738" width="9.140625" style="172"/>
    <col min="9739" max="9739" width="11.7109375" style="172" bestFit="1" customWidth="1"/>
    <col min="9740" max="9984" width="9.140625" style="172"/>
    <col min="9985" max="9985" width="10.85546875" style="172" bestFit="1" customWidth="1"/>
    <col min="9986" max="9986" width="10.5703125" style="172" bestFit="1" customWidth="1"/>
    <col min="9987" max="9987" width="9.5703125" style="172" bestFit="1" customWidth="1"/>
    <col min="9988" max="9988" width="11.5703125" style="172" bestFit="1" customWidth="1"/>
    <col min="9989" max="9992" width="10.5703125" style="172" bestFit="1" customWidth="1"/>
    <col min="9993" max="9993" width="9.42578125" style="172" bestFit="1" customWidth="1"/>
    <col min="9994" max="9994" width="9.140625" style="172"/>
    <col min="9995" max="9995" width="11.7109375" style="172" bestFit="1" customWidth="1"/>
    <col min="9996" max="10240" width="9.140625" style="172"/>
    <col min="10241" max="10241" width="10.85546875" style="172" bestFit="1" customWidth="1"/>
    <col min="10242" max="10242" width="10.5703125" style="172" bestFit="1" customWidth="1"/>
    <col min="10243" max="10243" width="9.5703125" style="172" bestFit="1" customWidth="1"/>
    <col min="10244" max="10244" width="11.5703125" style="172" bestFit="1" customWidth="1"/>
    <col min="10245" max="10248" width="10.5703125" style="172" bestFit="1" customWidth="1"/>
    <col min="10249" max="10249" width="9.42578125" style="172" bestFit="1" customWidth="1"/>
    <col min="10250" max="10250" width="9.140625" style="172"/>
    <col min="10251" max="10251" width="11.7109375" style="172" bestFit="1" customWidth="1"/>
    <col min="10252" max="10496" width="9.140625" style="172"/>
    <col min="10497" max="10497" width="10.85546875" style="172" bestFit="1" customWidth="1"/>
    <col min="10498" max="10498" width="10.5703125" style="172" bestFit="1" customWidth="1"/>
    <col min="10499" max="10499" width="9.5703125" style="172" bestFit="1" customWidth="1"/>
    <col min="10500" max="10500" width="11.5703125" style="172" bestFit="1" customWidth="1"/>
    <col min="10501" max="10504" width="10.5703125" style="172" bestFit="1" customWidth="1"/>
    <col min="10505" max="10505" width="9.42578125" style="172" bestFit="1" customWidth="1"/>
    <col min="10506" max="10506" width="9.140625" style="172"/>
    <col min="10507" max="10507" width="11.7109375" style="172" bestFit="1" customWidth="1"/>
    <col min="10508" max="10752" width="9.140625" style="172"/>
    <col min="10753" max="10753" width="10.85546875" style="172" bestFit="1" customWidth="1"/>
    <col min="10754" max="10754" width="10.5703125" style="172" bestFit="1" customWidth="1"/>
    <col min="10755" max="10755" width="9.5703125" style="172" bestFit="1" customWidth="1"/>
    <col min="10756" max="10756" width="11.5703125" style="172" bestFit="1" customWidth="1"/>
    <col min="10757" max="10760" width="10.5703125" style="172" bestFit="1" customWidth="1"/>
    <col min="10761" max="10761" width="9.42578125" style="172" bestFit="1" customWidth="1"/>
    <col min="10762" max="10762" width="9.140625" style="172"/>
    <col min="10763" max="10763" width="11.7109375" style="172" bestFit="1" customWidth="1"/>
    <col min="10764" max="11008" width="9.140625" style="172"/>
    <col min="11009" max="11009" width="10.85546875" style="172" bestFit="1" customWidth="1"/>
    <col min="11010" max="11010" width="10.5703125" style="172" bestFit="1" customWidth="1"/>
    <col min="11011" max="11011" width="9.5703125" style="172" bestFit="1" customWidth="1"/>
    <col min="11012" max="11012" width="11.5703125" style="172" bestFit="1" customWidth="1"/>
    <col min="11013" max="11016" width="10.5703125" style="172" bestFit="1" customWidth="1"/>
    <col min="11017" max="11017" width="9.42578125" style="172" bestFit="1" customWidth="1"/>
    <col min="11018" max="11018" width="9.140625" style="172"/>
    <col min="11019" max="11019" width="11.7109375" style="172" bestFit="1" customWidth="1"/>
    <col min="11020" max="11264" width="9.140625" style="172"/>
    <col min="11265" max="11265" width="10.85546875" style="172" bestFit="1" customWidth="1"/>
    <col min="11266" max="11266" width="10.5703125" style="172" bestFit="1" customWidth="1"/>
    <col min="11267" max="11267" width="9.5703125" style="172" bestFit="1" customWidth="1"/>
    <col min="11268" max="11268" width="11.5703125" style="172" bestFit="1" customWidth="1"/>
    <col min="11269" max="11272" width="10.5703125" style="172" bestFit="1" customWidth="1"/>
    <col min="11273" max="11273" width="9.42578125" style="172" bestFit="1" customWidth="1"/>
    <col min="11274" max="11274" width="9.140625" style="172"/>
    <col min="11275" max="11275" width="11.7109375" style="172" bestFit="1" customWidth="1"/>
    <col min="11276" max="11520" width="9.140625" style="172"/>
    <col min="11521" max="11521" width="10.85546875" style="172" bestFit="1" customWidth="1"/>
    <col min="11522" max="11522" width="10.5703125" style="172" bestFit="1" customWidth="1"/>
    <col min="11523" max="11523" width="9.5703125" style="172" bestFit="1" customWidth="1"/>
    <col min="11524" max="11524" width="11.5703125" style="172" bestFit="1" customWidth="1"/>
    <col min="11525" max="11528" width="10.5703125" style="172" bestFit="1" customWidth="1"/>
    <col min="11529" max="11529" width="9.42578125" style="172" bestFit="1" customWidth="1"/>
    <col min="11530" max="11530" width="9.140625" style="172"/>
    <col min="11531" max="11531" width="11.7109375" style="172" bestFit="1" customWidth="1"/>
    <col min="11532" max="11776" width="9.140625" style="172"/>
    <col min="11777" max="11777" width="10.85546875" style="172" bestFit="1" customWidth="1"/>
    <col min="11778" max="11778" width="10.5703125" style="172" bestFit="1" customWidth="1"/>
    <col min="11779" max="11779" width="9.5703125" style="172" bestFit="1" customWidth="1"/>
    <col min="11780" max="11780" width="11.5703125" style="172" bestFit="1" customWidth="1"/>
    <col min="11781" max="11784" width="10.5703125" style="172" bestFit="1" customWidth="1"/>
    <col min="11785" max="11785" width="9.42578125" style="172" bestFit="1" customWidth="1"/>
    <col min="11786" max="11786" width="9.140625" style="172"/>
    <col min="11787" max="11787" width="11.7109375" style="172" bestFit="1" customWidth="1"/>
    <col min="11788" max="12032" width="9.140625" style="172"/>
    <col min="12033" max="12033" width="10.85546875" style="172" bestFit="1" customWidth="1"/>
    <col min="12034" max="12034" width="10.5703125" style="172" bestFit="1" customWidth="1"/>
    <col min="12035" max="12035" width="9.5703125" style="172" bestFit="1" customWidth="1"/>
    <col min="12036" max="12036" width="11.5703125" style="172" bestFit="1" customWidth="1"/>
    <col min="12037" max="12040" width="10.5703125" style="172" bestFit="1" customWidth="1"/>
    <col min="12041" max="12041" width="9.42578125" style="172" bestFit="1" customWidth="1"/>
    <col min="12042" max="12042" width="9.140625" style="172"/>
    <col min="12043" max="12043" width="11.7109375" style="172" bestFit="1" customWidth="1"/>
    <col min="12044" max="12288" width="9.140625" style="172"/>
    <col min="12289" max="12289" width="10.85546875" style="172" bestFit="1" customWidth="1"/>
    <col min="12290" max="12290" width="10.5703125" style="172" bestFit="1" customWidth="1"/>
    <col min="12291" max="12291" width="9.5703125" style="172" bestFit="1" customWidth="1"/>
    <col min="12292" max="12292" width="11.5703125" style="172" bestFit="1" customWidth="1"/>
    <col min="12293" max="12296" width="10.5703125" style="172" bestFit="1" customWidth="1"/>
    <col min="12297" max="12297" width="9.42578125" style="172" bestFit="1" customWidth="1"/>
    <col min="12298" max="12298" width="9.140625" style="172"/>
    <col min="12299" max="12299" width="11.7109375" style="172" bestFit="1" customWidth="1"/>
    <col min="12300" max="12544" width="9.140625" style="172"/>
    <col min="12545" max="12545" width="10.85546875" style="172" bestFit="1" customWidth="1"/>
    <col min="12546" max="12546" width="10.5703125" style="172" bestFit="1" customWidth="1"/>
    <col min="12547" max="12547" width="9.5703125" style="172" bestFit="1" customWidth="1"/>
    <col min="12548" max="12548" width="11.5703125" style="172" bestFit="1" customWidth="1"/>
    <col min="12549" max="12552" width="10.5703125" style="172" bestFit="1" customWidth="1"/>
    <col min="12553" max="12553" width="9.42578125" style="172" bestFit="1" customWidth="1"/>
    <col min="12554" max="12554" width="9.140625" style="172"/>
    <col min="12555" max="12555" width="11.7109375" style="172" bestFit="1" customWidth="1"/>
    <col min="12556" max="12800" width="9.140625" style="172"/>
    <col min="12801" max="12801" width="10.85546875" style="172" bestFit="1" customWidth="1"/>
    <col min="12802" max="12802" width="10.5703125" style="172" bestFit="1" customWidth="1"/>
    <col min="12803" max="12803" width="9.5703125" style="172" bestFit="1" customWidth="1"/>
    <col min="12804" max="12804" width="11.5703125" style="172" bestFit="1" customWidth="1"/>
    <col min="12805" max="12808" width="10.5703125" style="172" bestFit="1" customWidth="1"/>
    <col min="12809" max="12809" width="9.42578125" style="172" bestFit="1" customWidth="1"/>
    <col min="12810" max="12810" width="9.140625" style="172"/>
    <col min="12811" max="12811" width="11.7109375" style="172" bestFit="1" customWidth="1"/>
    <col min="12812" max="13056" width="9.140625" style="172"/>
    <col min="13057" max="13057" width="10.85546875" style="172" bestFit="1" customWidth="1"/>
    <col min="13058" max="13058" width="10.5703125" style="172" bestFit="1" customWidth="1"/>
    <col min="13059" max="13059" width="9.5703125" style="172" bestFit="1" customWidth="1"/>
    <col min="13060" max="13060" width="11.5703125" style="172" bestFit="1" customWidth="1"/>
    <col min="13061" max="13064" width="10.5703125" style="172" bestFit="1" customWidth="1"/>
    <col min="13065" max="13065" width="9.42578125" style="172" bestFit="1" customWidth="1"/>
    <col min="13066" max="13066" width="9.140625" style="172"/>
    <col min="13067" max="13067" width="11.7109375" style="172" bestFit="1" customWidth="1"/>
    <col min="13068" max="13312" width="9.140625" style="172"/>
    <col min="13313" max="13313" width="10.85546875" style="172" bestFit="1" customWidth="1"/>
    <col min="13314" max="13314" width="10.5703125" style="172" bestFit="1" customWidth="1"/>
    <col min="13315" max="13315" width="9.5703125" style="172" bestFit="1" customWidth="1"/>
    <col min="13316" max="13316" width="11.5703125" style="172" bestFit="1" customWidth="1"/>
    <col min="13317" max="13320" width="10.5703125" style="172" bestFit="1" customWidth="1"/>
    <col min="13321" max="13321" width="9.42578125" style="172" bestFit="1" customWidth="1"/>
    <col min="13322" max="13322" width="9.140625" style="172"/>
    <col min="13323" max="13323" width="11.7109375" style="172" bestFit="1" customWidth="1"/>
    <col min="13324" max="13568" width="9.140625" style="172"/>
    <col min="13569" max="13569" width="10.85546875" style="172" bestFit="1" customWidth="1"/>
    <col min="13570" max="13570" width="10.5703125" style="172" bestFit="1" customWidth="1"/>
    <col min="13571" max="13571" width="9.5703125" style="172" bestFit="1" customWidth="1"/>
    <col min="13572" max="13572" width="11.5703125" style="172" bestFit="1" customWidth="1"/>
    <col min="13573" max="13576" width="10.5703125" style="172" bestFit="1" customWidth="1"/>
    <col min="13577" max="13577" width="9.42578125" style="172" bestFit="1" customWidth="1"/>
    <col min="13578" max="13578" width="9.140625" style="172"/>
    <col min="13579" max="13579" width="11.7109375" style="172" bestFit="1" customWidth="1"/>
    <col min="13580" max="13824" width="9.140625" style="172"/>
    <col min="13825" max="13825" width="10.85546875" style="172" bestFit="1" customWidth="1"/>
    <col min="13826" max="13826" width="10.5703125" style="172" bestFit="1" customWidth="1"/>
    <col min="13827" max="13827" width="9.5703125" style="172" bestFit="1" customWidth="1"/>
    <col min="13828" max="13828" width="11.5703125" style="172" bestFit="1" customWidth="1"/>
    <col min="13829" max="13832" width="10.5703125" style="172" bestFit="1" customWidth="1"/>
    <col min="13833" max="13833" width="9.42578125" style="172" bestFit="1" customWidth="1"/>
    <col min="13834" max="13834" width="9.140625" style="172"/>
    <col min="13835" max="13835" width="11.7109375" style="172" bestFit="1" customWidth="1"/>
    <col min="13836" max="14080" width="9.140625" style="172"/>
    <col min="14081" max="14081" width="10.85546875" style="172" bestFit="1" customWidth="1"/>
    <col min="14082" max="14082" width="10.5703125" style="172" bestFit="1" customWidth="1"/>
    <col min="14083" max="14083" width="9.5703125" style="172" bestFit="1" customWidth="1"/>
    <col min="14084" max="14084" width="11.5703125" style="172" bestFit="1" customWidth="1"/>
    <col min="14085" max="14088" width="10.5703125" style="172" bestFit="1" customWidth="1"/>
    <col min="14089" max="14089" width="9.42578125" style="172" bestFit="1" customWidth="1"/>
    <col min="14090" max="14090" width="9.140625" style="172"/>
    <col min="14091" max="14091" width="11.7109375" style="172" bestFit="1" customWidth="1"/>
    <col min="14092" max="14336" width="9.140625" style="172"/>
    <col min="14337" max="14337" width="10.85546875" style="172" bestFit="1" customWidth="1"/>
    <col min="14338" max="14338" width="10.5703125" style="172" bestFit="1" customWidth="1"/>
    <col min="14339" max="14339" width="9.5703125" style="172" bestFit="1" customWidth="1"/>
    <col min="14340" max="14340" width="11.5703125" style="172" bestFit="1" customWidth="1"/>
    <col min="14341" max="14344" width="10.5703125" style="172" bestFit="1" customWidth="1"/>
    <col min="14345" max="14345" width="9.42578125" style="172" bestFit="1" customWidth="1"/>
    <col min="14346" max="14346" width="9.140625" style="172"/>
    <col min="14347" max="14347" width="11.7109375" style="172" bestFit="1" customWidth="1"/>
    <col min="14348" max="14592" width="9.140625" style="172"/>
    <col min="14593" max="14593" width="10.85546875" style="172" bestFit="1" customWidth="1"/>
    <col min="14594" max="14594" width="10.5703125" style="172" bestFit="1" customWidth="1"/>
    <col min="14595" max="14595" width="9.5703125" style="172" bestFit="1" customWidth="1"/>
    <col min="14596" max="14596" width="11.5703125" style="172" bestFit="1" customWidth="1"/>
    <col min="14597" max="14600" width="10.5703125" style="172" bestFit="1" customWidth="1"/>
    <col min="14601" max="14601" width="9.42578125" style="172" bestFit="1" customWidth="1"/>
    <col min="14602" max="14602" width="9.140625" style="172"/>
    <col min="14603" max="14603" width="11.7109375" style="172" bestFit="1" customWidth="1"/>
    <col min="14604" max="14848" width="9.140625" style="172"/>
    <col min="14849" max="14849" width="10.85546875" style="172" bestFit="1" customWidth="1"/>
    <col min="14850" max="14850" width="10.5703125" style="172" bestFit="1" customWidth="1"/>
    <col min="14851" max="14851" width="9.5703125" style="172" bestFit="1" customWidth="1"/>
    <col min="14852" max="14852" width="11.5703125" style="172" bestFit="1" customWidth="1"/>
    <col min="14853" max="14856" width="10.5703125" style="172" bestFit="1" customWidth="1"/>
    <col min="14857" max="14857" width="9.42578125" style="172" bestFit="1" customWidth="1"/>
    <col min="14858" max="14858" width="9.140625" style="172"/>
    <col min="14859" max="14859" width="11.7109375" style="172" bestFit="1" customWidth="1"/>
    <col min="14860" max="15104" width="9.140625" style="172"/>
    <col min="15105" max="15105" width="10.85546875" style="172" bestFit="1" customWidth="1"/>
    <col min="15106" max="15106" width="10.5703125" style="172" bestFit="1" customWidth="1"/>
    <col min="15107" max="15107" width="9.5703125" style="172" bestFit="1" customWidth="1"/>
    <col min="15108" max="15108" width="11.5703125" style="172" bestFit="1" customWidth="1"/>
    <col min="15109" max="15112" width="10.5703125" style="172" bestFit="1" customWidth="1"/>
    <col min="15113" max="15113" width="9.42578125" style="172" bestFit="1" customWidth="1"/>
    <col min="15114" max="15114" width="9.140625" style="172"/>
    <col min="15115" max="15115" width="11.7109375" style="172" bestFit="1" customWidth="1"/>
    <col min="15116" max="15360" width="9.140625" style="172"/>
    <col min="15361" max="15361" width="10.85546875" style="172" bestFit="1" customWidth="1"/>
    <col min="15362" max="15362" width="10.5703125" style="172" bestFit="1" customWidth="1"/>
    <col min="15363" max="15363" width="9.5703125" style="172" bestFit="1" customWidth="1"/>
    <col min="15364" max="15364" width="11.5703125" style="172" bestFit="1" customWidth="1"/>
    <col min="15365" max="15368" width="10.5703125" style="172" bestFit="1" customWidth="1"/>
    <col min="15369" max="15369" width="9.42578125" style="172" bestFit="1" customWidth="1"/>
    <col min="15370" max="15370" width="9.140625" style="172"/>
    <col min="15371" max="15371" width="11.7109375" style="172" bestFit="1" customWidth="1"/>
    <col min="15372" max="15616" width="9.140625" style="172"/>
    <col min="15617" max="15617" width="10.85546875" style="172" bestFit="1" customWidth="1"/>
    <col min="15618" max="15618" width="10.5703125" style="172" bestFit="1" customWidth="1"/>
    <col min="15619" max="15619" width="9.5703125" style="172" bestFit="1" customWidth="1"/>
    <col min="15620" max="15620" width="11.5703125" style="172" bestFit="1" customWidth="1"/>
    <col min="15621" max="15624" width="10.5703125" style="172" bestFit="1" customWidth="1"/>
    <col min="15625" max="15625" width="9.42578125" style="172" bestFit="1" customWidth="1"/>
    <col min="15626" max="15626" width="9.140625" style="172"/>
    <col min="15627" max="15627" width="11.7109375" style="172" bestFit="1" customWidth="1"/>
    <col min="15628" max="15872" width="9.140625" style="172"/>
    <col min="15873" max="15873" width="10.85546875" style="172" bestFit="1" customWidth="1"/>
    <col min="15874" max="15874" width="10.5703125" style="172" bestFit="1" customWidth="1"/>
    <col min="15875" max="15875" width="9.5703125" style="172" bestFit="1" customWidth="1"/>
    <col min="15876" max="15876" width="11.5703125" style="172" bestFit="1" customWidth="1"/>
    <col min="15877" max="15880" width="10.5703125" style="172" bestFit="1" customWidth="1"/>
    <col min="15881" max="15881" width="9.42578125" style="172" bestFit="1" customWidth="1"/>
    <col min="15882" max="15882" width="9.140625" style="172"/>
    <col min="15883" max="15883" width="11.7109375" style="172" bestFit="1" customWidth="1"/>
    <col min="15884" max="16128" width="9.140625" style="172"/>
    <col min="16129" max="16129" width="10.85546875" style="172" bestFit="1" customWidth="1"/>
    <col min="16130" max="16130" width="10.5703125" style="172" bestFit="1" customWidth="1"/>
    <col min="16131" max="16131" width="9.5703125" style="172" bestFit="1" customWidth="1"/>
    <col min="16132" max="16132" width="11.5703125" style="172" bestFit="1" customWidth="1"/>
    <col min="16133" max="16136" width="10.5703125" style="172" bestFit="1" customWidth="1"/>
    <col min="16137" max="16137" width="9.42578125" style="172" bestFit="1" customWidth="1"/>
    <col min="16138" max="16138" width="9.140625" style="172"/>
    <col min="16139" max="16139" width="11.7109375" style="172" bestFit="1" customWidth="1"/>
    <col min="16140" max="16384" width="9.140625" style="172"/>
  </cols>
  <sheetData>
    <row r="1" spans="1:12" ht="15">
      <c r="A1" s="224" t="s">
        <v>510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</row>
    <row r="2" spans="1:12" ht="15">
      <c r="A2" s="224" t="s">
        <v>511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</row>
    <row r="3" spans="1:12" ht="15">
      <c r="A3" s="224" t="s">
        <v>512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</row>
    <row r="4" spans="1:12" ht="15">
      <c r="A4" s="222"/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</row>
    <row r="5" spans="1:12" ht="15">
      <c r="A5" s="222"/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</row>
    <row r="6" spans="1:12" s="171" customFormat="1" ht="15">
      <c r="A6" s="223" t="s">
        <v>445</v>
      </c>
      <c r="B6" s="223" t="s">
        <v>446</v>
      </c>
      <c r="C6" s="223" t="s">
        <v>447</v>
      </c>
      <c r="D6" s="223" t="s">
        <v>41</v>
      </c>
      <c r="E6" s="223" t="s">
        <v>448</v>
      </c>
      <c r="F6" s="223" t="s">
        <v>449</v>
      </c>
      <c r="G6" s="223" t="s">
        <v>450</v>
      </c>
      <c r="H6" s="223" t="s">
        <v>451</v>
      </c>
      <c r="I6" s="223" t="s">
        <v>452</v>
      </c>
      <c r="J6" s="224"/>
      <c r="K6" s="224"/>
      <c r="L6" s="224"/>
    </row>
    <row r="7" spans="1:12" ht="15">
      <c r="A7" s="222" t="s">
        <v>453</v>
      </c>
      <c r="B7" s="225">
        <v>2754.443295</v>
      </c>
      <c r="C7" s="225">
        <v>610.62104700000009</v>
      </c>
      <c r="D7" s="225">
        <f>SUM(E7:I7)</f>
        <v>10773.971179999999</v>
      </c>
      <c r="E7" s="225">
        <v>1096.2352639999997</v>
      </c>
      <c r="F7" s="225">
        <v>4691.0123920000005</v>
      </c>
      <c r="G7" s="225">
        <v>4027.808653</v>
      </c>
      <c r="H7" s="225">
        <v>946.30288100000007</v>
      </c>
      <c r="I7" s="225">
        <v>12.61199</v>
      </c>
      <c r="J7" s="222"/>
      <c r="K7" s="222"/>
      <c r="L7" s="222"/>
    </row>
    <row r="8" spans="1:12" ht="15">
      <c r="A8" s="222" t="s">
        <v>454</v>
      </c>
      <c r="B8" s="225">
        <v>203.12190699999999</v>
      </c>
      <c r="C8" s="225">
        <v>28.284316</v>
      </c>
      <c r="D8" s="225">
        <f>SUM(E8:I8)</f>
        <v>202.24294699999999</v>
      </c>
      <c r="E8" s="225">
        <v>41.121347999999998</v>
      </c>
      <c r="F8" s="225">
        <v>0</v>
      </c>
      <c r="G8" s="225">
        <v>82.189014999999998</v>
      </c>
      <c r="H8" s="225">
        <v>75.267854</v>
      </c>
      <c r="I8" s="225">
        <v>3.66473</v>
      </c>
      <c r="J8" s="222"/>
      <c r="K8" s="222"/>
      <c r="L8" s="222"/>
    </row>
    <row r="9" spans="1:12" ht="15">
      <c r="A9" s="222" t="s">
        <v>395</v>
      </c>
      <c r="B9" s="225">
        <v>37.365938</v>
      </c>
      <c r="C9" s="225">
        <v>14.732645999999999</v>
      </c>
      <c r="D9" s="225">
        <f>SUM(E9:I9)</f>
        <v>557.4561040000001</v>
      </c>
      <c r="E9" s="225">
        <v>55.917406</v>
      </c>
      <c r="F9" s="225">
        <v>171.37682699999999</v>
      </c>
      <c r="G9" s="225">
        <v>186.74605500000001</v>
      </c>
      <c r="H9" s="225">
        <v>143.41581600000001</v>
      </c>
      <c r="I9" s="225">
        <v>0</v>
      </c>
      <c r="J9" s="222"/>
      <c r="K9" s="222"/>
      <c r="L9" s="222"/>
    </row>
    <row r="10" spans="1:12" ht="15">
      <c r="A10" s="222" t="s">
        <v>455</v>
      </c>
      <c r="B10" s="225">
        <v>189.41803300000001</v>
      </c>
      <c r="C10" s="225">
        <v>190.425444</v>
      </c>
      <c r="D10" s="225">
        <f>SUM(E10:I10)</f>
        <v>645.58292100000006</v>
      </c>
      <c r="E10" s="225">
        <v>35.063197000000002</v>
      </c>
      <c r="F10" s="225">
        <v>282.12901599999998</v>
      </c>
      <c r="G10" s="225">
        <v>309.60855900000001</v>
      </c>
      <c r="H10" s="225">
        <v>18.206303999999999</v>
      </c>
      <c r="I10" s="225">
        <v>0.57584500000000005</v>
      </c>
      <c r="J10" s="222"/>
      <c r="K10" s="222"/>
      <c r="L10" s="222"/>
    </row>
    <row r="11" spans="1:12" ht="15.75" thickBot="1">
      <c r="A11" s="226" t="s">
        <v>382</v>
      </c>
      <c r="B11" s="227">
        <v>3184.3491730000001</v>
      </c>
      <c r="C11" s="227">
        <v>844.0634530000001</v>
      </c>
      <c r="D11" s="227">
        <f>SUM(E11:I11)</f>
        <v>12179.253151999997</v>
      </c>
      <c r="E11" s="227">
        <v>1228.3372149999996</v>
      </c>
      <c r="F11" s="227">
        <v>5144.5182350000005</v>
      </c>
      <c r="G11" s="227">
        <v>4606.3522819999998</v>
      </c>
      <c r="H11" s="227">
        <v>1183.192855</v>
      </c>
      <c r="I11" s="227">
        <v>16.852565000000002</v>
      </c>
      <c r="J11" s="222"/>
      <c r="K11" s="222"/>
      <c r="L11" s="222"/>
    </row>
    <row r="12" spans="1:12" ht="15">
      <c r="A12" s="222"/>
      <c r="B12" s="222"/>
      <c r="C12" s="222"/>
      <c r="D12" s="222"/>
      <c r="E12" s="222"/>
      <c r="F12" s="222"/>
      <c r="G12" s="222"/>
      <c r="H12" s="222"/>
      <c r="I12" s="222"/>
      <c r="J12" s="222"/>
      <c r="K12" s="222"/>
      <c r="L12" s="222"/>
    </row>
    <row r="13" spans="1:12" ht="15">
      <c r="A13" s="222"/>
      <c r="B13" s="222"/>
      <c r="C13" s="222"/>
      <c r="D13" s="222"/>
      <c r="E13" s="222"/>
      <c r="F13" s="222"/>
      <c r="G13" s="222"/>
      <c r="H13" s="222"/>
      <c r="I13" s="222"/>
      <c r="J13" s="222"/>
      <c r="K13" s="222"/>
      <c r="L13" s="222"/>
    </row>
    <row r="14" spans="1:12" ht="15">
      <c r="A14" s="223" t="s">
        <v>445</v>
      </c>
      <c r="B14" s="223" t="s">
        <v>446</v>
      </c>
      <c r="C14" s="223" t="s">
        <v>447</v>
      </c>
      <c r="D14" s="223" t="s">
        <v>41</v>
      </c>
      <c r="E14" s="222"/>
      <c r="F14" s="222"/>
      <c r="G14" s="222"/>
      <c r="H14" s="222"/>
      <c r="I14" s="222"/>
      <c r="J14" s="222"/>
      <c r="K14" s="222"/>
      <c r="L14" s="222"/>
    </row>
    <row r="15" spans="1:12" ht="15">
      <c r="A15" s="222" t="s">
        <v>453</v>
      </c>
      <c r="B15" s="221">
        <f t="shared" ref="B15:D19" si="0">B7/B$11</f>
        <v>0.86499411507847224</v>
      </c>
      <c r="C15" s="221">
        <f t="shared" si="0"/>
        <v>0.72343026443060554</v>
      </c>
      <c r="D15" s="221">
        <f t="shared" si="0"/>
        <v>0.88461673680136677</v>
      </c>
      <c r="E15" s="222"/>
      <c r="F15" s="222"/>
      <c r="G15" s="222"/>
      <c r="H15" s="222"/>
      <c r="I15" s="222"/>
      <c r="J15" s="222"/>
      <c r="K15" s="222"/>
      <c r="L15" s="222"/>
    </row>
    <row r="16" spans="1:12" ht="15">
      <c r="A16" s="222" t="s">
        <v>454</v>
      </c>
      <c r="B16" s="221">
        <f t="shared" si="0"/>
        <v>6.3787573524368646E-2</v>
      </c>
      <c r="C16" s="221">
        <f t="shared" si="0"/>
        <v>3.3509703446430346E-2</v>
      </c>
      <c r="D16" s="221">
        <f t="shared" si="0"/>
        <v>1.6605529458658883E-2</v>
      </c>
      <c r="E16" s="222"/>
      <c r="F16" s="222"/>
      <c r="G16" s="222"/>
      <c r="H16" s="222"/>
      <c r="I16" s="222"/>
      <c r="J16" s="222"/>
      <c r="K16" s="222"/>
      <c r="L16" s="222"/>
    </row>
    <row r="17" spans="1:12" ht="15">
      <c r="A17" s="222" t="s">
        <v>395</v>
      </c>
      <c r="B17" s="221">
        <f t="shared" si="0"/>
        <v>1.1734246456646355E-2</v>
      </c>
      <c r="C17" s="221">
        <f t="shared" si="0"/>
        <v>1.7454429459819294E-2</v>
      </c>
      <c r="D17" s="221">
        <f t="shared" si="0"/>
        <v>4.5770959601776427E-2</v>
      </c>
      <c r="E17" s="222"/>
      <c r="F17" s="222"/>
      <c r="G17" s="222"/>
      <c r="H17" s="222"/>
      <c r="I17" s="222"/>
      <c r="J17" s="222"/>
      <c r="K17" s="222"/>
      <c r="L17" s="222"/>
    </row>
    <row r="18" spans="1:12" ht="15">
      <c r="A18" s="222" t="s">
        <v>455</v>
      </c>
      <c r="B18" s="221">
        <f t="shared" si="0"/>
        <v>5.9484064940512726E-2</v>
      </c>
      <c r="C18" s="221">
        <f t="shared" si="0"/>
        <v>0.22560560266314478</v>
      </c>
      <c r="D18" s="221">
        <f t="shared" si="0"/>
        <v>5.3006774138198008E-2</v>
      </c>
      <c r="E18" s="222"/>
      <c r="F18" s="222"/>
      <c r="G18" s="222"/>
      <c r="H18" s="222"/>
      <c r="I18" s="222"/>
      <c r="J18" s="222"/>
      <c r="K18" s="222"/>
      <c r="L18" s="222"/>
    </row>
    <row r="19" spans="1:12" ht="15.75" thickBot="1">
      <c r="A19" s="226" t="s">
        <v>382</v>
      </c>
      <c r="B19" s="220">
        <f t="shared" si="0"/>
        <v>1</v>
      </c>
      <c r="C19" s="220">
        <f t="shared" si="0"/>
        <v>1</v>
      </c>
      <c r="D19" s="220">
        <f t="shared" si="0"/>
        <v>1</v>
      </c>
      <c r="E19" s="222"/>
      <c r="F19" s="222"/>
      <c r="G19" s="222"/>
      <c r="H19" s="222"/>
      <c r="I19" s="222"/>
      <c r="J19" s="222"/>
      <c r="K19" s="222"/>
      <c r="L19" s="222"/>
    </row>
    <row r="20" spans="1:12" ht="15">
      <c r="A20" s="222"/>
      <c r="B20" s="222"/>
      <c r="C20" s="222"/>
      <c r="D20" s="222"/>
      <c r="E20" s="222"/>
      <c r="F20" s="222"/>
      <c r="G20" s="222"/>
      <c r="H20" s="222"/>
      <c r="I20" s="222"/>
      <c r="J20" s="222"/>
      <c r="K20" s="222"/>
      <c r="L20" s="222"/>
    </row>
    <row r="21" spans="1:12" ht="15">
      <c r="A21" s="222"/>
      <c r="B21" s="222"/>
      <c r="C21" s="222"/>
      <c r="D21" s="222"/>
      <c r="E21" s="222"/>
      <c r="F21" s="222"/>
      <c r="G21" s="222"/>
      <c r="H21" s="222"/>
      <c r="I21" s="222"/>
      <c r="J21" s="222"/>
      <c r="K21" s="222"/>
      <c r="L21" s="222"/>
    </row>
    <row r="22" spans="1:12" ht="15">
      <c r="A22" s="222"/>
      <c r="B22" s="222"/>
      <c r="C22" s="222"/>
      <c r="D22" s="222"/>
      <c r="E22" s="222"/>
      <c r="F22" s="222"/>
      <c r="G22" s="222"/>
      <c r="H22" s="222"/>
      <c r="I22" s="222"/>
      <c r="J22" s="222"/>
      <c r="K22" s="222"/>
      <c r="L22" s="222"/>
    </row>
    <row r="23" spans="1:12" ht="15">
      <c r="A23" s="222"/>
      <c r="B23" s="222"/>
      <c r="C23" s="222"/>
      <c r="D23" s="222"/>
      <c r="E23" s="222"/>
      <c r="F23" s="222"/>
      <c r="G23" s="222"/>
      <c r="H23" s="222"/>
      <c r="I23" s="222"/>
      <c r="J23" s="222"/>
      <c r="K23" s="222"/>
      <c r="L23" s="222"/>
    </row>
    <row r="24" spans="1:12" ht="15">
      <c r="A24" s="222"/>
      <c r="B24" s="222"/>
      <c r="C24" s="222"/>
      <c r="D24" s="222"/>
      <c r="E24" s="222"/>
      <c r="F24" s="222"/>
      <c r="G24" s="222"/>
      <c r="H24" s="222"/>
      <c r="I24" s="222"/>
      <c r="J24" s="222"/>
      <c r="K24" s="222"/>
      <c r="L24" s="222"/>
    </row>
    <row r="25" spans="1:12" ht="15">
      <c r="A25" s="222"/>
      <c r="B25" s="222"/>
      <c r="C25" s="222"/>
      <c r="D25" s="222"/>
      <c r="E25" s="222"/>
      <c r="F25" s="222"/>
      <c r="G25" s="222"/>
      <c r="H25" s="222"/>
      <c r="I25" s="222"/>
      <c r="J25" s="222"/>
      <c r="K25" s="222"/>
      <c r="L25" s="222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5"/>
  </sheetPr>
  <dimension ref="A1:H183"/>
  <sheetViews>
    <sheetView workbookViewId="0">
      <selection activeCell="G25" sqref="G25"/>
    </sheetView>
  </sheetViews>
  <sheetFormatPr defaultRowHeight="15"/>
  <cols>
    <col min="1" max="1" width="38" customWidth="1"/>
    <col min="2" max="2" width="17.42578125" customWidth="1"/>
    <col min="3" max="3" width="46.42578125" bestFit="1" customWidth="1"/>
    <col min="4" max="6" width="12.5703125" customWidth="1"/>
    <col min="7" max="7" width="24.85546875" bestFit="1" customWidth="1"/>
    <col min="8" max="8" width="21.85546875" customWidth="1"/>
    <col min="10" max="11" width="11.7109375" bestFit="1" customWidth="1"/>
    <col min="13" max="14" width="11.7109375" bestFit="1" customWidth="1"/>
    <col min="16" max="17" width="11.7109375" bestFit="1" customWidth="1"/>
    <col min="19" max="20" width="11.7109375" bestFit="1" customWidth="1"/>
    <col min="22" max="22" width="11.7109375" bestFit="1" customWidth="1"/>
    <col min="23" max="23" width="11.5703125" bestFit="1" customWidth="1"/>
    <col min="24" max="24" width="9" bestFit="1" customWidth="1"/>
  </cols>
  <sheetData>
    <row r="1" spans="1:8">
      <c r="A1" s="143">
        <v>2013</v>
      </c>
      <c r="B1" s="143"/>
    </row>
    <row r="2" spans="1:8" ht="15.75" thickBot="1">
      <c r="A2" s="144" t="s">
        <v>0</v>
      </c>
      <c r="B2" s="144" t="s">
        <v>397</v>
      </c>
      <c r="C2" s="144" t="s">
        <v>409</v>
      </c>
      <c r="G2" s="116"/>
    </row>
    <row r="3" spans="1:8" ht="15.75" thickTop="1">
      <c r="A3" s="151" t="s">
        <v>81</v>
      </c>
      <c r="B3" s="151" t="s">
        <v>78</v>
      </c>
      <c r="C3" s="151">
        <v>1</v>
      </c>
      <c r="G3" s="135"/>
      <c r="H3" s="49"/>
    </row>
    <row r="4" spans="1:8">
      <c r="A4" s="146" t="s">
        <v>410</v>
      </c>
      <c r="B4" s="146" t="s">
        <v>78</v>
      </c>
      <c r="C4" s="146">
        <v>6</v>
      </c>
      <c r="G4" s="159"/>
      <c r="H4" s="159"/>
    </row>
    <row r="5" spans="1:8">
      <c r="A5" s="145" t="s">
        <v>73</v>
      </c>
      <c r="B5" s="145" t="s">
        <v>78</v>
      </c>
      <c r="C5" s="145">
        <v>1</v>
      </c>
      <c r="G5" s="49"/>
      <c r="H5" s="49"/>
    </row>
    <row r="6" spans="1:8">
      <c r="A6" s="146" t="s">
        <v>28</v>
      </c>
      <c r="B6" s="146" t="s">
        <v>78</v>
      </c>
      <c r="C6" s="146">
        <v>1</v>
      </c>
      <c r="D6" s="32"/>
      <c r="G6" s="49"/>
      <c r="H6" s="49"/>
    </row>
    <row r="7" spans="1:8">
      <c r="A7" s="145" t="s">
        <v>29</v>
      </c>
      <c r="B7" s="145" t="s">
        <v>78</v>
      </c>
      <c r="C7" s="145">
        <v>3</v>
      </c>
      <c r="G7" s="49"/>
      <c r="H7" s="49"/>
    </row>
    <row r="8" spans="1:8">
      <c r="A8" s="146" t="s">
        <v>411</v>
      </c>
      <c r="B8" s="146" t="s">
        <v>78</v>
      </c>
      <c r="C8" s="146">
        <v>1</v>
      </c>
      <c r="G8" s="49"/>
      <c r="H8" s="49"/>
    </row>
    <row r="9" spans="1:8">
      <c r="A9" s="145" t="s">
        <v>412</v>
      </c>
      <c r="B9" s="145" t="s">
        <v>78</v>
      </c>
      <c r="C9" s="145">
        <v>1</v>
      </c>
      <c r="G9" s="49"/>
      <c r="H9" s="49"/>
    </row>
    <row r="10" spans="1:8">
      <c r="A10" s="146" t="s">
        <v>30</v>
      </c>
      <c r="B10" s="146" t="s">
        <v>78</v>
      </c>
      <c r="C10" s="146">
        <v>1</v>
      </c>
      <c r="G10" s="49"/>
      <c r="H10" s="49"/>
    </row>
    <row r="11" spans="1:8">
      <c r="A11" s="145" t="s">
        <v>72</v>
      </c>
      <c r="B11" s="145" t="s">
        <v>78</v>
      </c>
      <c r="C11" s="145">
        <v>1</v>
      </c>
      <c r="G11" s="49"/>
      <c r="H11" s="49"/>
    </row>
    <row r="12" spans="1:8">
      <c r="A12" s="146" t="s">
        <v>413</v>
      </c>
      <c r="B12" s="146" t="s">
        <v>78</v>
      </c>
      <c r="C12" s="146">
        <v>1</v>
      </c>
      <c r="G12" s="49"/>
      <c r="H12" s="49"/>
    </row>
    <row r="13" spans="1:8">
      <c r="A13" s="145" t="s">
        <v>31</v>
      </c>
      <c r="B13" s="145" t="s">
        <v>79</v>
      </c>
      <c r="C13" s="145">
        <v>1</v>
      </c>
      <c r="G13" s="49"/>
      <c r="H13" s="49"/>
    </row>
    <row r="14" spans="1:8">
      <c r="A14" s="146" t="s">
        <v>32</v>
      </c>
      <c r="B14" s="146" t="s">
        <v>79</v>
      </c>
      <c r="C14" s="146">
        <v>1</v>
      </c>
      <c r="G14" s="49"/>
      <c r="H14" s="49"/>
    </row>
    <row r="15" spans="1:8">
      <c r="A15" s="145" t="s">
        <v>415</v>
      </c>
      <c r="B15" s="145" t="s">
        <v>78</v>
      </c>
      <c r="C15" s="145">
        <v>4</v>
      </c>
      <c r="G15" s="49"/>
      <c r="H15" s="49"/>
    </row>
    <row r="16" spans="1:8">
      <c r="A16" s="146" t="s">
        <v>33</v>
      </c>
      <c r="B16" s="146" t="s">
        <v>78</v>
      </c>
      <c r="C16" s="146">
        <v>1</v>
      </c>
      <c r="G16" s="49"/>
      <c r="H16" s="49"/>
    </row>
    <row r="17" spans="1:8">
      <c r="A17" s="145" t="s">
        <v>71</v>
      </c>
      <c r="B17" s="145" t="s">
        <v>78</v>
      </c>
      <c r="C17" s="145">
        <v>1</v>
      </c>
      <c r="G17" s="49"/>
      <c r="H17" s="49"/>
    </row>
    <row r="18" spans="1:8">
      <c r="A18" s="146" t="s">
        <v>47</v>
      </c>
      <c r="B18" s="146" t="s">
        <v>78</v>
      </c>
      <c r="C18" s="146">
        <v>15</v>
      </c>
      <c r="G18" s="49"/>
      <c r="H18" s="49"/>
    </row>
    <row r="19" spans="1:8">
      <c r="A19" s="145" t="s">
        <v>74</v>
      </c>
      <c r="B19" s="145" t="s">
        <v>78</v>
      </c>
      <c r="C19" s="145">
        <v>1</v>
      </c>
      <c r="G19" s="49"/>
      <c r="H19" s="49"/>
    </row>
    <row r="20" spans="1:8">
      <c r="A20" s="146" t="s">
        <v>438</v>
      </c>
      <c r="B20" s="146" t="s">
        <v>78</v>
      </c>
      <c r="C20" s="146">
        <v>1</v>
      </c>
      <c r="E20" s="49"/>
      <c r="G20" s="49"/>
      <c r="H20" s="49"/>
    </row>
    <row r="21" spans="1:8">
      <c r="A21" s="145" t="s">
        <v>48</v>
      </c>
      <c r="B21" s="145" t="s">
        <v>78</v>
      </c>
      <c r="C21" s="145">
        <v>6</v>
      </c>
      <c r="E21" s="49"/>
      <c r="G21" s="49"/>
      <c r="H21" s="49"/>
    </row>
    <row r="22" spans="1:8">
      <c r="A22" s="146" t="s">
        <v>416</v>
      </c>
      <c r="B22" s="146" t="s">
        <v>78</v>
      </c>
      <c r="C22" s="146">
        <v>23</v>
      </c>
      <c r="E22" s="49"/>
      <c r="G22" s="49"/>
      <c r="H22" s="49"/>
    </row>
    <row r="23" spans="1:8">
      <c r="A23" s="145" t="s">
        <v>49</v>
      </c>
      <c r="B23" s="145" t="s">
        <v>78</v>
      </c>
      <c r="C23" s="145">
        <v>2</v>
      </c>
      <c r="E23" s="49"/>
      <c r="G23" s="2"/>
      <c r="H23" s="2"/>
    </row>
    <row r="24" spans="1:8">
      <c r="A24" s="146" t="s">
        <v>417</v>
      </c>
      <c r="B24" s="146" t="s">
        <v>78</v>
      </c>
      <c r="C24" s="146">
        <v>1</v>
      </c>
      <c r="E24" s="49"/>
      <c r="G24" s="2"/>
      <c r="H24" s="2"/>
    </row>
    <row r="25" spans="1:8">
      <c r="A25" s="145" t="s">
        <v>50</v>
      </c>
      <c r="B25" s="145" t="s">
        <v>78</v>
      </c>
      <c r="C25" s="145">
        <v>15</v>
      </c>
      <c r="E25" s="49"/>
    </row>
    <row r="26" spans="1:8" s="32" customFormat="1">
      <c r="A26" s="146" t="s">
        <v>51</v>
      </c>
      <c r="B26" s="146" t="s">
        <v>80</v>
      </c>
      <c r="C26" s="146">
        <v>1</v>
      </c>
      <c r="E26" s="49"/>
    </row>
    <row r="27" spans="1:8">
      <c r="A27" s="145" t="s">
        <v>52</v>
      </c>
      <c r="B27" s="145" t="s">
        <v>80</v>
      </c>
      <c r="C27" s="145">
        <v>1</v>
      </c>
      <c r="E27" s="49"/>
    </row>
    <row r="28" spans="1:8">
      <c r="A28" s="146" t="s">
        <v>54</v>
      </c>
      <c r="B28" s="146" t="s">
        <v>80</v>
      </c>
      <c r="C28" s="146">
        <v>1</v>
      </c>
      <c r="E28" s="49"/>
    </row>
    <row r="29" spans="1:8">
      <c r="A29" s="145" t="s">
        <v>62</v>
      </c>
      <c r="B29" s="145" t="s">
        <v>80</v>
      </c>
      <c r="C29" s="145">
        <v>1</v>
      </c>
      <c r="E29" s="49"/>
    </row>
    <row r="30" spans="1:8">
      <c r="A30" s="146" t="s">
        <v>439</v>
      </c>
      <c r="B30" s="146" t="s">
        <v>78</v>
      </c>
      <c r="C30" s="146">
        <v>3</v>
      </c>
      <c r="E30" s="49"/>
    </row>
    <row r="31" spans="1:8">
      <c r="A31" s="145" t="s">
        <v>63</v>
      </c>
      <c r="B31" s="145" t="s">
        <v>80</v>
      </c>
      <c r="C31" s="145">
        <v>1</v>
      </c>
      <c r="E31" s="49"/>
    </row>
    <row r="32" spans="1:8">
      <c r="A32" s="146" t="s">
        <v>64</v>
      </c>
      <c r="B32" s="146" t="s">
        <v>80</v>
      </c>
      <c r="C32" s="146">
        <v>1</v>
      </c>
      <c r="E32" s="49"/>
    </row>
    <row r="33" spans="1:8" s="32" customFormat="1">
      <c r="A33" s="145" t="s">
        <v>66</v>
      </c>
      <c r="B33" s="145" t="s">
        <v>78</v>
      </c>
      <c r="C33" s="145">
        <v>1</v>
      </c>
      <c r="E33" s="49"/>
    </row>
    <row r="34" spans="1:8" s="32" customFormat="1">
      <c r="A34" s="146" t="s">
        <v>407</v>
      </c>
      <c r="B34" s="146" t="s">
        <v>78</v>
      </c>
      <c r="C34" s="146">
        <v>79</v>
      </c>
      <c r="E34" s="49"/>
    </row>
    <row r="35" spans="1:8" ht="15.75" thickBot="1">
      <c r="A35" s="145" t="s">
        <v>67</v>
      </c>
      <c r="B35" s="145" t="s">
        <v>78</v>
      </c>
      <c r="C35" s="145">
        <v>1</v>
      </c>
      <c r="E35" s="49"/>
    </row>
    <row r="36" spans="1:8" ht="15.75" thickTop="1">
      <c r="A36" s="147" t="s">
        <v>379</v>
      </c>
      <c r="B36" s="147"/>
      <c r="C36" s="147">
        <f>SUM(C3:C35)</f>
        <v>179</v>
      </c>
      <c r="E36" s="49"/>
    </row>
    <row r="37" spans="1:8">
      <c r="E37" s="49"/>
    </row>
    <row r="38" spans="1:8">
      <c r="A38" s="143">
        <v>2012</v>
      </c>
      <c r="B38" s="143"/>
      <c r="E38" s="49"/>
    </row>
    <row r="39" spans="1:8" ht="15.75" thickBot="1">
      <c r="A39" s="144" t="s">
        <v>0</v>
      </c>
      <c r="B39" s="144"/>
      <c r="C39" s="144" t="s">
        <v>409</v>
      </c>
      <c r="E39" s="49"/>
      <c r="G39" s="157"/>
      <c r="H39" s="157"/>
    </row>
    <row r="40" spans="1:8" ht="15.75" thickTop="1">
      <c r="A40" s="151" t="s">
        <v>81</v>
      </c>
      <c r="B40" s="154" t="s">
        <v>78</v>
      </c>
      <c r="C40" s="151">
        <v>1</v>
      </c>
      <c r="E40" s="49"/>
      <c r="G40" s="157"/>
      <c r="H40" s="157"/>
    </row>
    <row r="41" spans="1:8">
      <c r="A41" s="155" t="s">
        <v>410</v>
      </c>
      <c r="B41" s="155" t="s">
        <v>78</v>
      </c>
      <c r="C41" s="155">
        <v>6</v>
      </c>
      <c r="E41" s="152"/>
      <c r="G41" s="157"/>
      <c r="H41" s="157"/>
    </row>
    <row r="42" spans="1:8">
      <c r="A42" s="145" t="s">
        <v>440</v>
      </c>
      <c r="B42" s="145" t="s">
        <v>78</v>
      </c>
      <c r="C42" s="145">
        <v>1</v>
      </c>
      <c r="E42" s="152"/>
      <c r="G42" s="157"/>
      <c r="H42" s="157"/>
    </row>
    <row r="43" spans="1:8">
      <c r="A43" s="146" t="s">
        <v>73</v>
      </c>
      <c r="B43" s="146" t="s">
        <v>78</v>
      </c>
      <c r="C43" s="146">
        <v>1</v>
      </c>
      <c r="E43" s="152"/>
      <c r="G43" s="157"/>
      <c r="H43" s="157"/>
    </row>
    <row r="44" spans="1:8">
      <c r="A44" s="145" t="s">
        <v>28</v>
      </c>
      <c r="B44" s="145" t="s">
        <v>78</v>
      </c>
      <c r="C44" s="145">
        <v>1</v>
      </c>
      <c r="E44" s="152"/>
      <c r="G44" s="157"/>
      <c r="H44" s="157"/>
    </row>
    <row r="45" spans="1:8">
      <c r="A45" s="155" t="s">
        <v>29</v>
      </c>
      <c r="B45" s="155" t="s">
        <v>78</v>
      </c>
      <c r="C45" s="155">
        <v>3</v>
      </c>
      <c r="E45" s="152"/>
      <c r="G45" s="157"/>
      <c r="H45" s="157"/>
    </row>
    <row r="46" spans="1:8">
      <c r="A46" s="145" t="s">
        <v>411</v>
      </c>
      <c r="B46" s="145" t="s">
        <v>78</v>
      </c>
      <c r="C46" s="145">
        <v>1</v>
      </c>
      <c r="E46" s="152"/>
      <c r="G46" s="157"/>
      <c r="H46" s="157"/>
    </row>
    <row r="47" spans="1:8">
      <c r="A47" s="155" t="s">
        <v>412</v>
      </c>
      <c r="B47" s="155" t="s">
        <v>78</v>
      </c>
      <c r="C47" s="155">
        <v>1</v>
      </c>
      <c r="E47" s="152"/>
      <c r="G47" s="157"/>
      <c r="H47" s="157"/>
    </row>
    <row r="48" spans="1:8">
      <c r="A48" s="145" t="s">
        <v>30</v>
      </c>
      <c r="B48" s="145" t="s">
        <v>78</v>
      </c>
      <c r="C48" s="145">
        <v>1</v>
      </c>
      <c r="E48" s="152"/>
    </row>
    <row r="49" spans="1:5">
      <c r="A49" s="146" t="s">
        <v>72</v>
      </c>
      <c r="B49" s="146" t="s">
        <v>78</v>
      </c>
      <c r="C49" s="146">
        <v>1</v>
      </c>
      <c r="E49" s="152"/>
    </row>
    <row r="50" spans="1:5">
      <c r="A50" s="145" t="s">
        <v>413</v>
      </c>
      <c r="B50" s="145" t="s">
        <v>78</v>
      </c>
      <c r="C50" s="145">
        <v>1</v>
      </c>
      <c r="E50" s="152"/>
    </row>
    <row r="51" spans="1:5">
      <c r="A51" s="155" t="s">
        <v>31</v>
      </c>
      <c r="B51" s="155" t="s">
        <v>79</v>
      </c>
      <c r="C51" s="155">
        <v>1</v>
      </c>
      <c r="E51" s="152"/>
    </row>
    <row r="52" spans="1:5">
      <c r="A52" s="145" t="s">
        <v>32</v>
      </c>
      <c r="B52" s="145" t="s">
        <v>79</v>
      </c>
      <c r="C52" s="145">
        <v>1</v>
      </c>
      <c r="E52" s="152"/>
    </row>
    <row r="53" spans="1:5">
      <c r="A53" s="146" t="s">
        <v>414</v>
      </c>
      <c r="B53" s="146" t="s">
        <v>78</v>
      </c>
      <c r="C53" s="146">
        <v>2</v>
      </c>
      <c r="E53" s="152"/>
    </row>
    <row r="54" spans="1:5">
      <c r="A54" s="145" t="s">
        <v>415</v>
      </c>
      <c r="B54" s="145" t="s">
        <v>78</v>
      </c>
      <c r="C54" s="145">
        <v>4</v>
      </c>
      <c r="E54" s="152"/>
    </row>
    <row r="55" spans="1:5">
      <c r="A55" s="146" t="s">
        <v>47</v>
      </c>
      <c r="B55" s="146" t="s">
        <v>78</v>
      </c>
      <c r="C55" s="146">
        <v>15</v>
      </c>
      <c r="E55" s="152"/>
    </row>
    <row r="56" spans="1:5">
      <c r="A56" s="145" t="s">
        <v>438</v>
      </c>
      <c r="B56" s="145" t="s">
        <v>78</v>
      </c>
      <c r="C56" s="145">
        <v>1</v>
      </c>
      <c r="E56" s="152"/>
    </row>
    <row r="57" spans="1:5">
      <c r="A57" s="155" t="s">
        <v>48</v>
      </c>
      <c r="B57" s="155" t="s">
        <v>78</v>
      </c>
      <c r="C57" s="155">
        <v>6</v>
      </c>
      <c r="E57" s="152"/>
    </row>
    <row r="58" spans="1:5">
      <c r="A58" s="145" t="s">
        <v>416</v>
      </c>
      <c r="B58" s="145" t="s">
        <v>78</v>
      </c>
      <c r="C58" s="145">
        <v>23</v>
      </c>
      <c r="E58" s="152"/>
    </row>
    <row r="59" spans="1:5">
      <c r="A59" s="155" t="s">
        <v>49</v>
      </c>
      <c r="B59" s="155" t="s">
        <v>78</v>
      </c>
      <c r="C59" s="155">
        <v>2</v>
      </c>
      <c r="E59" s="152"/>
    </row>
    <row r="60" spans="1:5">
      <c r="A60" s="145" t="s">
        <v>417</v>
      </c>
      <c r="B60" s="145" t="s">
        <v>78</v>
      </c>
      <c r="C60" s="145">
        <v>1</v>
      </c>
      <c r="E60" s="152"/>
    </row>
    <row r="61" spans="1:5">
      <c r="A61" s="155" t="s">
        <v>50</v>
      </c>
      <c r="B61" s="155" t="s">
        <v>78</v>
      </c>
      <c r="C61" s="155">
        <v>16</v>
      </c>
      <c r="E61" s="152"/>
    </row>
    <row r="62" spans="1:5">
      <c r="A62" s="145" t="s">
        <v>51</v>
      </c>
      <c r="B62" s="145" t="s">
        <v>80</v>
      </c>
      <c r="C62" s="145">
        <v>1</v>
      </c>
      <c r="E62" s="152"/>
    </row>
    <row r="63" spans="1:5">
      <c r="A63" s="155" t="s">
        <v>52</v>
      </c>
      <c r="B63" s="155" t="s">
        <v>80</v>
      </c>
      <c r="C63" s="155">
        <v>1</v>
      </c>
      <c r="E63" s="152"/>
    </row>
    <row r="64" spans="1:5">
      <c r="A64" s="145" t="s">
        <v>54</v>
      </c>
      <c r="B64" s="145" t="s">
        <v>80</v>
      </c>
      <c r="C64" s="145">
        <v>1</v>
      </c>
      <c r="E64" s="152"/>
    </row>
    <row r="65" spans="1:5">
      <c r="A65" s="155" t="s">
        <v>62</v>
      </c>
      <c r="B65" s="155" t="s">
        <v>80</v>
      </c>
      <c r="C65" s="155">
        <v>1</v>
      </c>
      <c r="E65" s="152"/>
    </row>
    <row r="66" spans="1:5">
      <c r="A66" s="145" t="s">
        <v>439</v>
      </c>
      <c r="B66" s="145" t="s">
        <v>78</v>
      </c>
      <c r="C66" s="145">
        <v>3</v>
      </c>
      <c r="E66" s="152"/>
    </row>
    <row r="67" spans="1:5">
      <c r="A67" s="155" t="s">
        <v>63</v>
      </c>
      <c r="B67" s="155" t="s">
        <v>80</v>
      </c>
      <c r="C67" s="155">
        <v>1</v>
      </c>
      <c r="E67" s="152"/>
    </row>
    <row r="68" spans="1:5">
      <c r="A68" s="145" t="s">
        <v>64</v>
      </c>
      <c r="B68" s="145" t="s">
        <v>80</v>
      </c>
      <c r="C68" s="145">
        <v>1</v>
      </c>
      <c r="E68" s="152"/>
    </row>
    <row r="69" spans="1:5" s="32" customFormat="1">
      <c r="A69" s="146" t="s">
        <v>66</v>
      </c>
      <c r="B69" s="146" t="s">
        <v>78</v>
      </c>
      <c r="C69" s="146">
        <v>1</v>
      </c>
      <c r="E69" s="152"/>
    </row>
    <row r="70" spans="1:5" s="32" customFormat="1">
      <c r="A70" s="145" t="s">
        <v>70</v>
      </c>
      <c r="B70" s="145" t="s">
        <v>78</v>
      </c>
      <c r="C70" s="145">
        <v>79</v>
      </c>
      <c r="E70" s="152"/>
    </row>
    <row r="71" spans="1:5" ht="15.75" thickBot="1">
      <c r="A71" s="156" t="s">
        <v>67</v>
      </c>
      <c r="B71" s="156" t="s">
        <v>78</v>
      </c>
      <c r="C71" s="156">
        <v>1</v>
      </c>
      <c r="E71" s="152"/>
    </row>
    <row r="72" spans="1:5">
      <c r="A72" s="153" t="s">
        <v>379</v>
      </c>
      <c r="B72" s="153"/>
      <c r="C72" s="153">
        <f>SUM(C40:C71)</f>
        <v>180</v>
      </c>
      <c r="E72" s="152"/>
    </row>
    <row r="73" spans="1:5">
      <c r="E73" s="152"/>
    </row>
    <row r="74" spans="1:5">
      <c r="A74" s="143">
        <v>2011</v>
      </c>
      <c r="B74" s="143"/>
      <c r="E74" s="152"/>
    </row>
    <row r="75" spans="1:5" ht="15.75" thickBot="1">
      <c r="A75" s="144" t="s">
        <v>0</v>
      </c>
      <c r="B75" s="144"/>
      <c r="C75" s="144" t="s">
        <v>409</v>
      </c>
      <c r="E75" s="152"/>
    </row>
    <row r="76" spans="1:5" ht="15.75" thickTop="1">
      <c r="A76" s="151" t="s">
        <v>81</v>
      </c>
      <c r="B76" s="151" t="s">
        <v>78</v>
      </c>
      <c r="C76" s="151">
        <v>1</v>
      </c>
      <c r="E76" s="152"/>
    </row>
    <row r="77" spans="1:5">
      <c r="A77" s="146" t="s">
        <v>410</v>
      </c>
      <c r="B77" s="146" t="s">
        <v>78</v>
      </c>
      <c r="C77" s="146">
        <v>3</v>
      </c>
      <c r="E77" s="152"/>
    </row>
    <row r="78" spans="1:5">
      <c r="A78" s="145" t="s">
        <v>418</v>
      </c>
      <c r="B78" s="145" t="s">
        <v>78</v>
      </c>
      <c r="C78" s="145">
        <v>1</v>
      </c>
      <c r="E78" s="152"/>
    </row>
    <row r="79" spans="1:5">
      <c r="A79" s="146" t="s">
        <v>27</v>
      </c>
      <c r="B79" s="146" t="s">
        <v>78</v>
      </c>
      <c r="C79" s="146">
        <v>165</v>
      </c>
      <c r="E79" s="152"/>
    </row>
    <row r="80" spans="1:5">
      <c r="A80" s="145" t="s">
        <v>28</v>
      </c>
      <c r="B80" s="145" t="s">
        <v>78</v>
      </c>
      <c r="C80" s="145">
        <v>1</v>
      </c>
      <c r="E80" s="152"/>
    </row>
    <row r="81" spans="1:5">
      <c r="A81" s="146" t="s">
        <v>29</v>
      </c>
      <c r="B81" s="146" t="s">
        <v>78</v>
      </c>
      <c r="C81" s="146">
        <v>3</v>
      </c>
      <c r="E81" s="152"/>
    </row>
    <row r="82" spans="1:5">
      <c r="A82" s="145" t="s">
        <v>411</v>
      </c>
      <c r="B82" s="145" t="s">
        <v>78</v>
      </c>
      <c r="C82" s="145">
        <v>1</v>
      </c>
      <c r="E82" s="152"/>
    </row>
    <row r="83" spans="1:5">
      <c r="A83" s="146" t="s">
        <v>412</v>
      </c>
      <c r="B83" s="146" t="s">
        <v>78</v>
      </c>
      <c r="C83" s="146">
        <v>1</v>
      </c>
      <c r="E83" s="152"/>
    </row>
    <row r="84" spans="1:5">
      <c r="A84" s="145" t="s">
        <v>30</v>
      </c>
      <c r="B84" s="145" t="s">
        <v>78</v>
      </c>
      <c r="C84" s="145">
        <v>1</v>
      </c>
      <c r="E84" s="152"/>
    </row>
    <row r="85" spans="1:5">
      <c r="A85" s="146" t="s">
        <v>413</v>
      </c>
      <c r="B85" s="146" t="s">
        <v>78</v>
      </c>
      <c r="C85" s="146">
        <v>1</v>
      </c>
      <c r="E85" s="152"/>
    </row>
    <row r="86" spans="1:5">
      <c r="A86" s="145" t="s">
        <v>31</v>
      </c>
      <c r="B86" s="145" t="s">
        <v>79</v>
      </c>
      <c r="C86" s="145">
        <v>1</v>
      </c>
      <c r="E86" s="152"/>
    </row>
    <row r="87" spans="1:5">
      <c r="A87" s="146" t="s">
        <v>32</v>
      </c>
      <c r="B87" s="146" t="s">
        <v>79</v>
      </c>
      <c r="C87" s="146">
        <v>1</v>
      </c>
      <c r="E87" s="152"/>
    </row>
    <row r="88" spans="1:5">
      <c r="A88" s="145" t="s">
        <v>414</v>
      </c>
      <c r="B88" s="145" t="s">
        <v>78</v>
      </c>
      <c r="C88" s="145">
        <v>2</v>
      </c>
      <c r="E88" s="152"/>
    </row>
    <row r="89" spans="1:5">
      <c r="A89" s="146" t="s">
        <v>415</v>
      </c>
      <c r="B89" s="146" t="s">
        <v>78</v>
      </c>
      <c r="C89" s="146">
        <v>4</v>
      </c>
      <c r="E89" s="152"/>
    </row>
    <row r="90" spans="1:5">
      <c r="A90" s="145" t="s">
        <v>438</v>
      </c>
      <c r="B90" s="145" t="s">
        <v>78</v>
      </c>
      <c r="C90" s="145">
        <v>1</v>
      </c>
      <c r="E90" s="152"/>
    </row>
    <row r="91" spans="1:5">
      <c r="A91" s="146" t="s">
        <v>48</v>
      </c>
      <c r="B91" s="146" t="s">
        <v>78</v>
      </c>
      <c r="C91" s="146">
        <v>6</v>
      </c>
      <c r="E91" s="152"/>
    </row>
    <row r="92" spans="1:5">
      <c r="A92" s="145" t="s">
        <v>416</v>
      </c>
      <c r="B92" s="145" t="s">
        <v>78</v>
      </c>
      <c r="C92" s="145">
        <v>19</v>
      </c>
      <c r="E92" s="152"/>
    </row>
    <row r="93" spans="1:5" s="32" customFormat="1">
      <c r="A93" s="146" t="s">
        <v>49</v>
      </c>
      <c r="B93" s="146" t="s">
        <v>78</v>
      </c>
      <c r="C93" s="146">
        <v>2</v>
      </c>
      <c r="E93" s="152"/>
    </row>
    <row r="94" spans="1:5">
      <c r="A94" s="145" t="s">
        <v>417</v>
      </c>
      <c r="B94" s="145" t="s">
        <v>78</v>
      </c>
      <c r="C94" s="145">
        <v>1</v>
      </c>
      <c r="E94" s="152"/>
    </row>
    <row r="95" spans="1:5">
      <c r="A95" s="146" t="s">
        <v>50</v>
      </c>
      <c r="B95" s="146" t="s">
        <v>78</v>
      </c>
      <c r="C95" s="146">
        <v>15</v>
      </c>
      <c r="E95" s="152"/>
    </row>
    <row r="96" spans="1:5">
      <c r="A96" s="145" t="s">
        <v>51</v>
      </c>
      <c r="B96" s="145" t="s">
        <v>80</v>
      </c>
      <c r="C96" s="145">
        <v>1</v>
      </c>
      <c r="E96" s="152"/>
    </row>
    <row r="97" spans="1:5">
      <c r="A97" s="146" t="s">
        <v>52</v>
      </c>
      <c r="B97" s="146" t="s">
        <v>80</v>
      </c>
      <c r="C97" s="146">
        <v>1</v>
      </c>
      <c r="E97" s="152"/>
    </row>
    <row r="98" spans="1:5">
      <c r="A98" s="145" t="s">
        <v>54</v>
      </c>
      <c r="B98" s="145" t="s">
        <v>80</v>
      </c>
      <c r="C98" s="145">
        <v>1</v>
      </c>
      <c r="E98" s="152"/>
    </row>
    <row r="99" spans="1:5">
      <c r="A99" s="146" t="s">
        <v>62</v>
      </c>
      <c r="B99" s="146" t="s">
        <v>80</v>
      </c>
      <c r="C99" s="146">
        <v>1</v>
      </c>
      <c r="E99" s="152"/>
    </row>
    <row r="100" spans="1:5">
      <c r="A100" s="145" t="s">
        <v>439</v>
      </c>
      <c r="B100" s="145" t="s">
        <v>78</v>
      </c>
      <c r="C100" s="145">
        <v>3</v>
      </c>
      <c r="E100" s="152"/>
    </row>
    <row r="101" spans="1:5">
      <c r="A101" s="146" t="s">
        <v>75</v>
      </c>
      <c r="B101" s="146" t="s">
        <v>80</v>
      </c>
      <c r="C101" s="146">
        <v>1</v>
      </c>
      <c r="E101" s="152"/>
    </row>
    <row r="102" spans="1:5">
      <c r="A102" s="145" t="s">
        <v>64</v>
      </c>
      <c r="B102" s="145" t="s">
        <v>80</v>
      </c>
      <c r="C102" s="145">
        <v>1</v>
      </c>
      <c r="E102" s="152"/>
    </row>
    <row r="103" spans="1:5">
      <c r="A103" s="146" t="s">
        <v>66</v>
      </c>
      <c r="B103" s="146" t="s">
        <v>78</v>
      </c>
      <c r="C103" s="146">
        <v>1</v>
      </c>
      <c r="E103" s="152"/>
    </row>
    <row r="104" spans="1:5">
      <c r="A104" s="145" t="s">
        <v>70</v>
      </c>
      <c r="B104" s="145" t="s">
        <v>78</v>
      </c>
      <c r="C104" s="145">
        <v>79</v>
      </c>
      <c r="E104" s="152"/>
    </row>
    <row r="105" spans="1:5" ht="15.75" thickBot="1">
      <c r="A105" s="146" t="s">
        <v>67</v>
      </c>
      <c r="B105" s="146" t="s">
        <v>78</v>
      </c>
      <c r="C105" s="146">
        <v>1</v>
      </c>
      <c r="E105" s="152"/>
    </row>
    <row r="106" spans="1:5" ht="15.75" thickTop="1">
      <c r="A106" s="147" t="s">
        <v>379</v>
      </c>
      <c r="B106" s="147"/>
      <c r="C106" s="147">
        <f>SUM(C76:C103)</f>
        <v>240</v>
      </c>
      <c r="E106" s="152"/>
    </row>
    <row r="107" spans="1:5">
      <c r="E107" s="152"/>
    </row>
    <row r="108" spans="1:5">
      <c r="A108" s="143">
        <v>2010</v>
      </c>
      <c r="B108" s="143"/>
      <c r="E108" s="152"/>
    </row>
    <row r="109" spans="1:5" ht="15.75" thickBot="1">
      <c r="A109" s="144" t="s">
        <v>0</v>
      </c>
      <c r="B109" s="144"/>
      <c r="C109" s="144" t="s">
        <v>409</v>
      </c>
      <c r="E109" s="152"/>
    </row>
    <row r="110" spans="1:5" ht="15.75" thickTop="1">
      <c r="A110" s="151" t="s">
        <v>81</v>
      </c>
      <c r="B110" s="154" t="s">
        <v>78</v>
      </c>
      <c r="C110" s="151">
        <v>1</v>
      </c>
      <c r="E110" s="152"/>
    </row>
    <row r="111" spans="1:5">
      <c r="A111" s="146" t="s">
        <v>410</v>
      </c>
      <c r="B111" s="146" t="s">
        <v>78</v>
      </c>
      <c r="C111" s="146">
        <v>3</v>
      </c>
      <c r="E111" s="152"/>
    </row>
    <row r="112" spans="1:5">
      <c r="A112" s="145" t="s">
        <v>418</v>
      </c>
      <c r="B112" s="145" t="s">
        <v>78</v>
      </c>
      <c r="C112" s="145">
        <v>1</v>
      </c>
      <c r="E112" s="152"/>
    </row>
    <row r="113" spans="1:5">
      <c r="A113" s="146" t="s">
        <v>27</v>
      </c>
      <c r="B113" s="146" t="s">
        <v>78</v>
      </c>
      <c r="C113" s="146">
        <v>18</v>
      </c>
      <c r="E113" s="152"/>
    </row>
    <row r="114" spans="1:5">
      <c r="A114" s="145" t="s">
        <v>419</v>
      </c>
      <c r="B114" s="145" t="s">
        <v>78</v>
      </c>
      <c r="C114" s="145">
        <v>3</v>
      </c>
      <c r="E114" s="152"/>
    </row>
    <row r="115" spans="1:5">
      <c r="A115" s="146" t="s">
        <v>411</v>
      </c>
      <c r="B115" s="146" t="s">
        <v>78</v>
      </c>
      <c r="C115" s="146">
        <v>1</v>
      </c>
      <c r="E115" s="152"/>
    </row>
    <row r="116" spans="1:5">
      <c r="A116" s="145" t="s">
        <v>412</v>
      </c>
      <c r="B116" s="145" t="s">
        <v>78</v>
      </c>
      <c r="C116" s="145">
        <v>1</v>
      </c>
      <c r="E116" s="152"/>
    </row>
    <row r="117" spans="1:5">
      <c r="A117" s="146" t="s">
        <v>30</v>
      </c>
      <c r="B117" s="146" t="s">
        <v>78</v>
      </c>
      <c r="C117" s="146">
        <v>1</v>
      </c>
      <c r="E117" s="152"/>
    </row>
    <row r="118" spans="1:5">
      <c r="A118" s="145" t="s">
        <v>31</v>
      </c>
      <c r="B118" s="145" t="s">
        <v>79</v>
      </c>
      <c r="C118" s="145">
        <v>1</v>
      </c>
      <c r="E118" s="152"/>
    </row>
    <row r="119" spans="1:5">
      <c r="A119" s="146" t="s">
        <v>32</v>
      </c>
      <c r="B119" s="146" t="s">
        <v>79</v>
      </c>
      <c r="C119" s="146">
        <v>1</v>
      </c>
      <c r="E119" s="152"/>
    </row>
    <row r="120" spans="1:5">
      <c r="A120" s="145" t="s">
        <v>414</v>
      </c>
      <c r="B120" s="145" t="s">
        <v>78</v>
      </c>
      <c r="C120" s="145">
        <v>2</v>
      </c>
      <c r="E120" s="152"/>
    </row>
    <row r="121" spans="1:5">
      <c r="A121" s="146" t="s">
        <v>415</v>
      </c>
      <c r="B121" s="146" t="s">
        <v>78</v>
      </c>
      <c r="C121" s="146">
        <v>4</v>
      </c>
      <c r="E121" s="152"/>
    </row>
    <row r="122" spans="1:5">
      <c r="A122" s="145" t="s">
        <v>438</v>
      </c>
      <c r="B122" s="145" t="s">
        <v>78</v>
      </c>
      <c r="C122" s="145">
        <v>1</v>
      </c>
      <c r="E122" s="152"/>
    </row>
    <row r="123" spans="1:5">
      <c r="A123" s="146" t="s">
        <v>48</v>
      </c>
      <c r="B123" s="146" t="s">
        <v>78</v>
      </c>
      <c r="C123" s="146">
        <v>6</v>
      </c>
      <c r="E123" s="152"/>
    </row>
    <row r="124" spans="1:5">
      <c r="A124" s="145" t="s">
        <v>416</v>
      </c>
      <c r="B124" s="145" t="s">
        <v>78</v>
      </c>
      <c r="C124" s="145">
        <v>19</v>
      </c>
      <c r="E124" s="152"/>
    </row>
    <row r="125" spans="1:5" s="32" customFormat="1">
      <c r="A125" s="146" t="s">
        <v>49</v>
      </c>
      <c r="B125" s="146" t="s">
        <v>78</v>
      </c>
      <c r="C125" s="146">
        <v>2</v>
      </c>
      <c r="E125" s="152"/>
    </row>
    <row r="126" spans="1:5">
      <c r="A126" s="145" t="s">
        <v>417</v>
      </c>
      <c r="B126" s="145" t="s">
        <v>78</v>
      </c>
      <c r="C126" s="145">
        <v>1</v>
      </c>
      <c r="E126" s="152"/>
    </row>
    <row r="127" spans="1:5">
      <c r="A127" s="146" t="s">
        <v>50</v>
      </c>
      <c r="B127" s="146" t="s">
        <v>78</v>
      </c>
      <c r="C127" s="146">
        <v>14</v>
      </c>
      <c r="E127" s="152"/>
    </row>
    <row r="128" spans="1:5">
      <c r="A128" s="145" t="s">
        <v>51</v>
      </c>
      <c r="B128" s="145" t="s">
        <v>80</v>
      </c>
      <c r="C128" s="145">
        <v>1</v>
      </c>
      <c r="E128" s="152"/>
    </row>
    <row r="129" spans="1:5">
      <c r="A129" s="146" t="s">
        <v>52</v>
      </c>
      <c r="B129" s="146" t="s">
        <v>80</v>
      </c>
      <c r="C129" s="146">
        <v>1</v>
      </c>
      <c r="E129" s="152"/>
    </row>
    <row r="130" spans="1:5">
      <c r="A130" s="145" t="s">
        <v>54</v>
      </c>
      <c r="B130" s="145" t="s">
        <v>80</v>
      </c>
      <c r="C130" s="145">
        <v>1</v>
      </c>
      <c r="E130" s="152"/>
    </row>
    <row r="131" spans="1:5">
      <c r="A131" s="146" t="s">
        <v>62</v>
      </c>
      <c r="B131" s="146" t="s">
        <v>80</v>
      </c>
      <c r="C131" s="146">
        <v>1</v>
      </c>
      <c r="E131" s="152"/>
    </row>
    <row r="132" spans="1:5">
      <c r="A132" s="145" t="s">
        <v>439</v>
      </c>
      <c r="B132" s="145" t="s">
        <v>78</v>
      </c>
      <c r="C132" s="145">
        <v>3</v>
      </c>
      <c r="E132" s="152"/>
    </row>
    <row r="133" spans="1:5">
      <c r="A133" s="146" t="s">
        <v>63</v>
      </c>
      <c r="B133" s="146" t="s">
        <v>80</v>
      </c>
      <c r="C133" s="146">
        <v>1</v>
      </c>
      <c r="E133" s="152"/>
    </row>
    <row r="134" spans="1:5">
      <c r="A134" s="145" t="s">
        <v>64</v>
      </c>
      <c r="B134" s="145" t="s">
        <v>80</v>
      </c>
      <c r="C134" s="145">
        <v>1</v>
      </c>
      <c r="E134" s="152"/>
    </row>
    <row r="135" spans="1:5">
      <c r="A135" s="146" t="s">
        <v>66</v>
      </c>
      <c r="B135" s="146" t="s">
        <v>78</v>
      </c>
      <c r="C135" s="146">
        <v>1</v>
      </c>
      <c r="E135" s="152"/>
    </row>
    <row r="136" spans="1:5" ht="15.75" thickBot="1">
      <c r="A136" s="145" t="s">
        <v>67</v>
      </c>
      <c r="B136" s="145" t="s">
        <v>78</v>
      </c>
      <c r="C136" s="145">
        <v>1</v>
      </c>
      <c r="E136" s="152"/>
    </row>
    <row r="137" spans="1:5" ht="15.75" thickTop="1">
      <c r="A137" s="147" t="s">
        <v>379</v>
      </c>
      <c r="B137" s="147"/>
      <c r="C137" s="147">
        <f>SUM(C111:C127)</f>
        <v>79</v>
      </c>
      <c r="E137" s="152"/>
    </row>
    <row r="138" spans="1:5">
      <c r="E138" s="152"/>
    </row>
    <row r="139" spans="1:5">
      <c r="A139" s="143">
        <v>2009</v>
      </c>
      <c r="B139" s="143"/>
      <c r="E139" s="152"/>
    </row>
    <row r="140" spans="1:5" ht="15.75" thickBot="1">
      <c r="A140" s="144" t="s">
        <v>0</v>
      </c>
      <c r="B140" s="144"/>
      <c r="C140" s="144" t="s">
        <v>409</v>
      </c>
      <c r="E140" s="152"/>
    </row>
    <row r="141" spans="1:5" ht="15.75" thickTop="1">
      <c r="A141" s="151" t="s">
        <v>81</v>
      </c>
      <c r="B141" s="151"/>
      <c r="C141" s="151">
        <v>1</v>
      </c>
      <c r="E141" s="152"/>
    </row>
    <row r="142" spans="1:5">
      <c r="A142" s="146" t="s">
        <v>410</v>
      </c>
      <c r="B142" s="146"/>
      <c r="C142" s="146">
        <v>3</v>
      </c>
      <c r="E142" s="152"/>
    </row>
    <row r="143" spans="1:5">
      <c r="A143" s="145" t="s">
        <v>76</v>
      </c>
      <c r="B143" s="145"/>
      <c r="C143" s="145">
        <v>1</v>
      </c>
      <c r="E143" s="152"/>
    </row>
    <row r="144" spans="1:5">
      <c r="A144" s="146" t="s">
        <v>418</v>
      </c>
      <c r="B144" s="146"/>
      <c r="C144" s="146">
        <v>1</v>
      </c>
      <c r="E144" s="152"/>
    </row>
    <row r="145" spans="1:5">
      <c r="A145" s="145" t="s">
        <v>27</v>
      </c>
      <c r="B145" s="145"/>
      <c r="C145" s="145">
        <v>18</v>
      </c>
      <c r="E145" s="152"/>
    </row>
    <row r="146" spans="1:5" s="32" customFormat="1">
      <c r="A146" s="146" t="s">
        <v>419</v>
      </c>
      <c r="B146" s="146"/>
      <c r="C146" s="146">
        <v>3</v>
      </c>
      <c r="E146" s="152"/>
    </row>
    <row r="147" spans="1:5">
      <c r="A147" s="145" t="s">
        <v>411</v>
      </c>
      <c r="B147" s="145"/>
      <c r="C147" s="145">
        <v>1</v>
      </c>
      <c r="E147" s="152"/>
    </row>
    <row r="148" spans="1:5">
      <c r="A148" s="146" t="s">
        <v>412</v>
      </c>
      <c r="B148" s="146"/>
      <c r="C148" s="146">
        <v>1</v>
      </c>
      <c r="E148" s="152"/>
    </row>
    <row r="149" spans="1:5">
      <c r="A149" s="145" t="s">
        <v>30</v>
      </c>
      <c r="B149" s="145"/>
      <c r="C149" s="145">
        <v>1</v>
      </c>
      <c r="E149" s="152"/>
    </row>
    <row r="150" spans="1:5">
      <c r="A150" s="146" t="s">
        <v>31</v>
      </c>
      <c r="B150" s="146"/>
      <c r="C150" s="146">
        <v>1</v>
      </c>
      <c r="E150" s="152"/>
    </row>
    <row r="151" spans="1:5">
      <c r="A151" s="145" t="s">
        <v>32</v>
      </c>
      <c r="B151" s="145"/>
      <c r="C151" s="145">
        <v>1</v>
      </c>
      <c r="E151" s="152"/>
    </row>
    <row r="152" spans="1:5">
      <c r="A152" s="146" t="s">
        <v>414</v>
      </c>
      <c r="B152" s="146"/>
      <c r="C152" s="146">
        <v>2</v>
      </c>
      <c r="E152" s="152"/>
    </row>
    <row r="153" spans="1:5">
      <c r="A153" s="145" t="s">
        <v>415</v>
      </c>
      <c r="B153" s="145"/>
      <c r="C153" s="145">
        <v>1</v>
      </c>
      <c r="E153" s="152"/>
    </row>
    <row r="154" spans="1:5">
      <c r="A154" s="146" t="s">
        <v>438</v>
      </c>
      <c r="B154" s="146"/>
      <c r="C154" s="146">
        <v>1</v>
      </c>
      <c r="E154" s="152"/>
    </row>
    <row r="155" spans="1:5" s="32" customFormat="1">
      <c r="A155" s="145" t="s">
        <v>48</v>
      </c>
      <c r="B155" s="145"/>
      <c r="C155" s="145">
        <v>6</v>
      </c>
      <c r="E155" s="152"/>
    </row>
    <row r="156" spans="1:5">
      <c r="A156" s="146" t="s">
        <v>416</v>
      </c>
      <c r="B156" s="146"/>
      <c r="C156" s="146">
        <v>19</v>
      </c>
      <c r="E156" s="152"/>
    </row>
    <row r="157" spans="1:5">
      <c r="A157" s="145" t="s">
        <v>49</v>
      </c>
      <c r="B157" s="145"/>
      <c r="C157" s="145">
        <v>2</v>
      </c>
      <c r="E157" s="152"/>
    </row>
    <row r="158" spans="1:5">
      <c r="A158" s="146" t="s">
        <v>417</v>
      </c>
      <c r="B158" s="146"/>
      <c r="C158" s="146">
        <v>1</v>
      </c>
      <c r="E158" s="152"/>
    </row>
    <row r="159" spans="1:5">
      <c r="A159" s="145" t="s">
        <v>50</v>
      </c>
      <c r="B159" s="145"/>
      <c r="C159" s="145">
        <v>14</v>
      </c>
      <c r="E159" s="152"/>
    </row>
    <row r="160" spans="1:5">
      <c r="A160" s="146" t="s">
        <v>51</v>
      </c>
      <c r="B160" s="146"/>
      <c r="C160" s="146">
        <v>1</v>
      </c>
      <c r="E160" s="152"/>
    </row>
    <row r="161" spans="1:5">
      <c r="A161" s="145" t="s">
        <v>52</v>
      </c>
      <c r="B161" s="145"/>
      <c r="C161" s="145">
        <v>1</v>
      </c>
      <c r="E161" s="152"/>
    </row>
    <row r="162" spans="1:5">
      <c r="A162" s="146" t="s">
        <v>54</v>
      </c>
      <c r="B162" s="146"/>
      <c r="C162" s="146">
        <v>1</v>
      </c>
      <c r="E162" s="152"/>
    </row>
    <row r="163" spans="1:5">
      <c r="A163" s="145" t="s">
        <v>62</v>
      </c>
      <c r="B163" s="145"/>
      <c r="C163" s="145">
        <v>1</v>
      </c>
      <c r="E163" s="152"/>
    </row>
    <row r="164" spans="1:5">
      <c r="A164" s="146" t="s">
        <v>439</v>
      </c>
      <c r="B164" s="146"/>
      <c r="C164" s="146">
        <v>3</v>
      </c>
      <c r="E164" s="152"/>
    </row>
    <row r="165" spans="1:5">
      <c r="A165" s="145" t="s">
        <v>63</v>
      </c>
      <c r="B165" s="145"/>
      <c r="C165" s="145">
        <v>1</v>
      </c>
      <c r="E165" s="152"/>
    </row>
    <row r="166" spans="1:5">
      <c r="A166" s="146" t="s">
        <v>64</v>
      </c>
      <c r="B166" s="146"/>
      <c r="C166" s="146">
        <v>1</v>
      </c>
      <c r="E166" s="152"/>
    </row>
    <row r="167" spans="1:5" ht="15.75" thickBot="1">
      <c r="A167" s="145" t="s">
        <v>66</v>
      </c>
      <c r="B167" s="145"/>
      <c r="C167" s="145">
        <v>1</v>
      </c>
      <c r="E167" s="152"/>
    </row>
    <row r="168" spans="1:5" ht="15.75" thickTop="1">
      <c r="A168" s="147" t="s">
        <v>379</v>
      </c>
      <c r="B168" s="147"/>
      <c r="C168" s="147">
        <f>SUM(C142:C159)</f>
        <v>77</v>
      </c>
      <c r="E168" s="152"/>
    </row>
    <row r="169" spans="1:5">
      <c r="E169" s="152"/>
    </row>
    <row r="170" spans="1:5">
      <c r="E170" s="152"/>
    </row>
    <row r="171" spans="1:5">
      <c r="E171" s="152"/>
    </row>
    <row r="172" spans="1:5">
      <c r="E172" s="152"/>
    </row>
    <row r="173" spans="1:5">
      <c r="E173" s="152"/>
    </row>
    <row r="174" spans="1:5">
      <c r="E174" s="152"/>
    </row>
    <row r="175" spans="1:5">
      <c r="E175" s="152"/>
    </row>
    <row r="176" spans="1:5">
      <c r="E176" s="152"/>
    </row>
    <row r="177" spans="5:5">
      <c r="E177" s="152"/>
    </row>
    <row r="178" spans="5:5">
      <c r="E178" s="152"/>
    </row>
    <row r="179" spans="5:5">
      <c r="E179" s="49"/>
    </row>
    <row r="180" spans="5:5">
      <c r="E180" s="49"/>
    </row>
    <row r="181" spans="5:5">
      <c r="E181" s="49"/>
    </row>
    <row r="182" spans="5:5">
      <c r="E182" s="49"/>
    </row>
    <row r="183" spans="5:5">
      <c r="E183" s="4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174"/>
  <sheetViews>
    <sheetView zoomScale="96" zoomScaleNormal="96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" width="28.140625" style="1" customWidth="1"/>
    <col min="3" max="3" width="12.85546875" style="4" customWidth="1"/>
    <col min="4" max="4" width="16.7109375" style="7" customWidth="1"/>
    <col min="5" max="5" width="21.42578125" style="7" customWidth="1"/>
    <col min="6" max="6" width="16.85546875" style="7" customWidth="1"/>
    <col min="7" max="7" width="20.7109375" style="8" customWidth="1"/>
    <col min="8" max="8" width="21.140625" style="7" customWidth="1"/>
    <col min="9" max="9" width="20.42578125" style="7" customWidth="1"/>
    <col min="10" max="10" width="20.7109375" style="8" customWidth="1"/>
    <col min="11" max="11" width="19.140625" style="7" customWidth="1"/>
    <col min="12" max="12" width="19" style="7" customWidth="1"/>
    <col min="13" max="13" width="21.42578125" style="8" customWidth="1"/>
    <col min="14" max="14" width="23.5703125" style="8" customWidth="1"/>
  </cols>
  <sheetData>
    <row r="1" spans="1:14" s="6" customFormat="1" ht="45" customHeight="1" thickBot="1">
      <c r="A1" s="47" t="s">
        <v>0</v>
      </c>
      <c r="B1" s="47" t="s">
        <v>77</v>
      </c>
      <c r="C1" s="48" t="s">
        <v>1</v>
      </c>
      <c r="D1" s="37" t="s">
        <v>23</v>
      </c>
      <c r="E1" s="38" t="s">
        <v>2</v>
      </c>
      <c r="F1" s="39" t="s">
        <v>3</v>
      </c>
      <c r="G1" s="40" t="s">
        <v>4</v>
      </c>
      <c r="H1" s="41" t="s">
        <v>5</v>
      </c>
      <c r="I1" s="42" t="s">
        <v>6</v>
      </c>
      <c r="J1" s="43" t="s">
        <v>7</v>
      </c>
      <c r="K1" s="44" t="s">
        <v>8</v>
      </c>
      <c r="L1" s="45" t="s">
        <v>9</v>
      </c>
      <c r="M1" s="46" t="s">
        <v>10</v>
      </c>
      <c r="N1" s="52" t="s">
        <v>24</v>
      </c>
    </row>
    <row r="2" spans="1:14" s="32" customFormat="1">
      <c r="A2" s="31" t="s">
        <v>481</v>
      </c>
      <c r="B2" s="31" t="s">
        <v>78</v>
      </c>
      <c r="C2" s="4">
        <v>2009</v>
      </c>
      <c r="D2" s="178">
        <v>928092507.25641906</v>
      </c>
      <c r="E2" s="178">
        <v>907047238.71822202</v>
      </c>
      <c r="F2" s="178"/>
      <c r="G2" s="21">
        <v>21045268.538197</v>
      </c>
      <c r="H2" s="178">
        <v>798451702.97146177</v>
      </c>
      <c r="I2" s="178">
        <v>798451702.97146177</v>
      </c>
      <c r="J2" s="21"/>
      <c r="K2" s="178">
        <v>108595535.74676</v>
      </c>
      <c r="L2" s="178">
        <v>108595535.74676</v>
      </c>
      <c r="M2" s="21"/>
      <c r="N2" s="21">
        <v>21045268.538197</v>
      </c>
    </row>
    <row r="3" spans="1:14" s="32" customFormat="1">
      <c r="A3" s="31" t="s">
        <v>481</v>
      </c>
      <c r="B3" s="31" t="s">
        <v>78</v>
      </c>
      <c r="C3" s="4">
        <v>2010</v>
      </c>
      <c r="D3" s="178">
        <v>1256265353.790484</v>
      </c>
      <c r="E3" s="178">
        <v>1236296761.5976057</v>
      </c>
      <c r="F3" s="178"/>
      <c r="G3" s="21">
        <v>19968592.192878298</v>
      </c>
      <c r="H3" s="178">
        <v>1144369247.826273</v>
      </c>
      <c r="I3" s="178">
        <v>1144369247.826273</v>
      </c>
      <c r="J3" s="21"/>
      <c r="K3" s="178">
        <v>91927513.771335497</v>
      </c>
      <c r="L3" s="178">
        <v>91927513.771335497</v>
      </c>
      <c r="M3" s="21"/>
      <c r="N3" s="21">
        <v>19968592.192878298</v>
      </c>
    </row>
    <row r="4" spans="1:14" s="32" customFormat="1">
      <c r="A4" s="31" t="s">
        <v>481</v>
      </c>
      <c r="B4" s="31" t="s">
        <v>78</v>
      </c>
      <c r="C4" s="4">
        <v>2011</v>
      </c>
      <c r="D4" s="178">
        <v>1232671757.8422501</v>
      </c>
      <c r="E4" s="178">
        <v>1232671757.8422501</v>
      </c>
      <c r="F4" s="178"/>
      <c r="G4" s="21"/>
      <c r="H4" s="178">
        <v>1101902858.98524</v>
      </c>
      <c r="I4" s="178">
        <v>1101902858.98524</v>
      </c>
      <c r="J4" s="21"/>
      <c r="K4" s="178">
        <v>104677916.412129</v>
      </c>
      <c r="L4" s="178">
        <v>104677916.412129</v>
      </c>
      <c r="M4" s="21"/>
      <c r="N4" s="21">
        <v>26090982.444890101</v>
      </c>
    </row>
    <row r="5" spans="1:14" s="32" customFormat="1">
      <c r="A5" s="31" t="s">
        <v>481</v>
      </c>
      <c r="B5" s="31" t="s">
        <v>78</v>
      </c>
      <c r="C5" s="4">
        <v>2012</v>
      </c>
      <c r="D5" s="178">
        <v>1200937156.5293074</v>
      </c>
      <c r="E5" s="178">
        <v>1180361062.6338089</v>
      </c>
      <c r="F5" s="178">
        <v>0</v>
      </c>
      <c r="G5" s="21">
        <v>20576093.895498399</v>
      </c>
      <c r="H5" s="178">
        <v>1074479839.5768499</v>
      </c>
      <c r="I5" s="178">
        <v>1074479839.5768499</v>
      </c>
      <c r="J5" s="21">
        <v>0</v>
      </c>
      <c r="K5" s="178">
        <v>105881223.056959</v>
      </c>
      <c r="L5" s="178">
        <v>105881223.056959</v>
      </c>
      <c r="M5" s="21">
        <v>0</v>
      </c>
      <c r="N5" s="21">
        <v>20576093.895498399</v>
      </c>
    </row>
    <row r="6" spans="1:14" s="32" customFormat="1" ht="15.75" thickBot="1">
      <c r="A6" s="33" t="s">
        <v>481</v>
      </c>
      <c r="B6" s="33" t="s">
        <v>78</v>
      </c>
      <c r="C6" s="10">
        <v>2013</v>
      </c>
      <c r="D6" s="179">
        <v>1339454458.8229709</v>
      </c>
      <c r="E6" s="179">
        <v>1318388809.7610879</v>
      </c>
      <c r="F6" s="179">
        <v>0</v>
      </c>
      <c r="G6" s="34">
        <v>21065649.061882898</v>
      </c>
      <c r="H6" s="179">
        <v>1194916552.9405</v>
      </c>
      <c r="I6" s="179">
        <v>1194916552.9405</v>
      </c>
      <c r="J6" s="34">
        <v>0</v>
      </c>
      <c r="K6" s="179">
        <v>123472256.82058799</v>
      </c>
      <c r="L6" s="179">
        <v>123472256.82058799</v>
      </c>
      <c r="M6" s="34">
        <v>0</v>
      </c>
      <c r="N6" s="34">
        <v>21065649.061882898</v>
      </c>
    </row>
    <row r="7" spans="1:14" s="32" customFormat="1">
      <c r="A7" s="196" t="s">
        <v>487</v>
      </c>
      <c r="B7" s="196" t="s">
        <v>78</v>
      </c>
      <c r="C7" s="197">
        <v>2012</v>
      </c>
      <c r="D7" s="190"/>
      <c r="E7" s="190">
        <v>551510020</v>
      </c>
      <c r="F7" s="190">
        <v>0</v>
      </c>
      <c r="G7" s="200">
        <v>0</v>
      </c>
      <c r="H7" s="190">
        <v>0</v>
      </c>
      <c r="I7" s="190">
        <v>259209709.40000001</v>
      </c>
      <c r="J7" s="191"/>
      <c r="K7" s="190"/>
      <c r="L7" s="190">
        <v>292300310.60000002</v>
      </c>
      <c r="M7" s="191"/>
      <c r="N7" s="192"/>
    </row>
    <row r="8" spans="1:14" s="32" customFormat="1" ht="15.75" thickBot="1">
      <c r="A8" s="198" t="s">
        <v>487</v>
      </c>
      <c r="B8" s="198" t="s">
        <v>78</v>
      </c>
      <c r="C8" s="199">
        <v>2013</v>
      </c>
      <c r="D8" s="193"/>
      <c r="E8" s="193">
        <v>586143654</v>
      </c>
      <c r="F8" s="193"/>
      <c r="G8" s="194"/>
      <c r="H8" s="193"/>
      <c r="I8" s="193">
        <v>257903207.76000002</v>
      </c>
      <c r="J8" s="194"/>
      <c r="K8" s="193"/>
      <c r="L8" s="193">
        <v>328240446.24000001</v>
      </c>
      <c r="M8" s="194"/>
      <c r="N8" s="195"/>
    </row>
    <row r="9" spans="1:14" s="32" customFormat="1">
      <c r="A9" s="31" t="s">
        <v>495</v>
      </c>
      <c r="B9" s="31" t="s">
        <v>78</v>
      </c>
      <c r="C9" s="4">
        <v>2009</v>
      </c>
      <c r="D9" s="178">
        <v>2580000000</v>
      </c>
      <c r="E9" s="178">
        <v>729000000</v>
      </c>
      <c r="F9" s="178">
        <v>1851000000</v>
      </c>
      <c r="G9" s="21">
        <v>0</v>
      </c>
      <c r="H9" s="178">
        <v>0</v>
      </c>
      <c r="I9" s="178">
        <v>0</v>
      </c>
      <c r="J9" s="21">
        <v>0</v>
      </c>
      <c r="K9" s="178">
        <v>0</v>
      </c>
      <c r="L9" s="178">
        <v>0</v>
      </c>
      <c r="M9" s="21">
        <v>0</v>
      </c>
      <c r="N9" s="21">
        <v>0</v>
      </c>
    </row>
    <row r="10" spans="1:14" s="32" customFormat="1">
      <c r="A10" s="31" t="s">
        <v>495</v>
      </c>
      <c r="B10" s="31" t="s">
        <v>78</v>
      </c>
      <c r="C10" s="4">
        <v>2010</v>
      </c>
      <c r="D10" s="178">
        <v>2610000000</v>
      </c>
      <c r="E10" s="178">
        <v>550000000</v>
      </c>
      <c r="F10" s="178">
        <v>2060000000</v>
      </c>
      <c r="G10" s="21">
        <v>0</v>
      </c>
      <c r="H10" s="178">
        <v>0</v>
      </c>
      <c r="I10" s="178">
        <v>0</v>
      </c>
      <c r="J10" s="21">
        <v>0</v>
      </c>
      <c r="K10" s="178">
        <v>0</v>
      </c>
      <c r="L10" s="178">
        <v>0</v>
      </c>
      <c r="M10" s="21">
        <v>0</v>
      </c>
      <c r="N10" s="21">
        <v>0</v>
      </c>
    </row>
    <row r="11" spans="1:14" s="32" customFormat="1">
      <c r="A11" s="31" t="s">
        <v>495</v>
      </c>
      <c r="B11" s="31" t="s">
        <v>78</v>
      </c>
      <c r="C11" s="4">
        <v>2011</v>
      </c>
      <c r="D11" s="178">
        <v>2780000000</v>
      </c>
      <c r="E11" s="178">
        <v>623000000</v>
      </c>
      <c r="F11" s="178">
        <v>2157000000</v>
      </c>
      <c r="G11" s="21">
        <v>0</v>
      </c>
      <c r="H11" s="178">
        <v>0</v>
      </c>
      <c r="I11" s="178">
        <v>458000000</v>
      </c>
      <c r="J11" s="21">
        <v>0</v>
      </c>
      <c r="K11" s="178">
        <v>0</v>
      </c>
      <c r="L11" s="178">
        <v>155000000</v>
      </c>
      <c r="M11" s="21">
        <v>0</v>
      </c>
      <c r="N11" s="21">
        <v>0</v>
      </c>
    </row>
    <row r="12" spans="1:14" s="32" customFormat="1">
      <c r="A12" s="31" t="s">
        <v>495</v>
      </c>
      <c r="B12" s="31" t="s">
        <v>78</v>
      </c>
      <c r="C12" s="4">
        <v>2012</v>
      </c>
      <c r="D12" s="182">
        <v>2670000000</v>
      </c>
      <c r="E12" s="178">
        <v>547000000</v>
      </c>
      <c r="F12" s="178">
        <v>2123000000</v>
      </c>
      <c r="G12" s="21">
        <v>0</v>
      </c>
      <c r="H12" s="178">
        <v>1632000000</v>
      </c>
      <c r="I12" s="178">
        <v>358000000</v>
      </c>
      <c r="J12" s="21">
        <v>1274000000</v>
      </c>
      <c r="K12" s="178">
        <v>1038000000</v>
      </c>
      <c r="L12" s="178">
        <v>176000000</v>
      </c>
      <c r="M12" s="21">
        <v>862000000</v>
      </c>
      <c r="N12" s="21">
        <v>0</v>
      </c>
    </row>
    <row r="13" spans="1:14" s="32" customFormat="1" ht="15.75" thickBot="1">
      <c r="A13" s="33" t="s">
        <v>495</v>
      </c>
      <c r="B13" s="33" t="s">
        <v>78</v>
      </c>
      <c r="C13" s="10">
        <v>2013</v>
      </c>
      <c r="D13" s="179">
        <v>2670000000</v>
      </c>
      <c r="E13" s="179">
        <v>498049000</v>
      </c>
      <c r="F13" s="179">
        <v>2171951000</v>
      </c>
      <c r="G13" s="34">
        <v>0</v>
      </c>
      <c r="H13" s="179">
        <v>1898000000</v>
      </c>
      <c r="I13" s="179">
        <v>228000000</v>
      </c>
      <c r="J13" s="34">
        <v>1670000000</v>
      </c>
      <c r="K13" s="179">
        <v>772000000</v>
      </c>
      <c r="L13" s="179">
        <v>261000000</v>
      </c>
      <c r="M13" s="34">
        <v>511000000</v>
      </c>
      <c r="N13" s="34">
        <v>0</v>
      </c>
    </row>
    <row r="14" spans="1:14" s="32" customFormat="1">
      <c r="A14" s="31" t="s">
        <v>490</v>
      </c>
      <c r="B14" s="31" t="s">
        <v>80</v>
      </c>
      <c r="C14" s="4">
        <v>2009</v>
      </c>
      <c r="D14" s="178">
        <v>3256000000</v>
      </c>
      <c r="E14" s="178">
        <v>663000000</v>
      </c>
      <c r="F14" s="178">
        <v>1527000000</v>
      </c>
      <c r="G14" s="21">
        <v>1066000000</v>
      </c>
      <c r="H14" s="178">
        <v>533671496.43000001</v>
      </c>
      <c r="I14" s="178">
        <v>81671496.430000007</v>
      </c>
      <c r="J14" s="21">
        <v>452000000</v>
      </c>
      <c r="K14" s="178">
        <v>1657000000</v>
      </c>
      <c r="L14" s="178">
        <v>582000000</v>
      </c>
      <c r="M14" s="21">
        <v>1075000000</v>
      </c>
      <c r="N14" s="21">
        <v>1066000000</v>
      </c>
    </row>
    <row r="15" spans="1:14" s="32" customFormat="1">
      <c r="A15" s="31" t="s">
        <v>490</v>
      </c>
      <c r="B15" s="31" t="s">
        <v>80</v>
      </c>
      <c r="C15" s="4">
        <v>2010</v>
      </c>
      <c r="D15" s="178">
        <v>3682000000</v>
      </c>
      <c r="E15" s="178">
        <v>1023000000</v>
      </c>
      <c r="F15" s="178">
        <v>1694000000</v>
      </c>
      <c r="G15" s="21">
        <v>965000000</v>
      </c>
      <c r="H15" s="178">
        <v>852367334.63</v>
      </c>
      <c r="I15" s="178">
        <v>345367334.63</v>
      </c>
      <c r="J15" s="21">
        <v>507000000</v>
      </c>
      <c r="K15" s="178">
        <v>1863000000</v>
      </c>
      <c r="L15" s="178">
        <v>676000000</v>
      </c>
      <c r="M15" s="21">
        <v>1187000000</v>
      </c>
      <c r="N15" s="21">
        <v>965000000</v>
      </c>
    </row>
    <row r="16" spans="1:14" s="32" customFormat="1">
      <c r="A16" s="31" t="s">
        <v>490</v>
      </c>
      <c r="B16" s="31" t="s">
        <v>80</v>
      </c>
      <c r="C16" s="4">
        <v>2011</v>
      </c>
      <c r="D16" s="178">
        <v>3710897733.2399998</v>
      </c>
      <c r="E16" s="178">
        <v>962897733.24000001</v>
      </c>
      <c r="F16" s="178">
        <v>1670000000</v>
      </c>
      <c r="G16" s="21">
        <v>1078000000</v>
      </c>
      <c r="H16" s="178">
        <v>1088576420.0599999</v>
      </c>
      <c r="I16" s="178">
        <v>189576420.06</v>
      </c>
      <c r="J16" s="21">
        <v>522000000</v>
      </c>
      <c r="K16" s="178">
        <v>2566725725.54</v>
      </c>
      <c r="L16" s="178">
        <v>772725725.53999996</v>
      </c>
      <c r="M16" s="21">
        <v>1148000000</v>
      </c>
      <c r="N16" s="21">
        <v>1023000000</v>
      </c>
    </row>
    <row r="17" spans="1:20" s="32" customFormat="1">
      <c r="A17" s="31" t="s">
        <v>490</v>
      </c>
      <c r="B17" s="31" t="s">
        <v>80</v>
      </c>
      <c r="C17" s="4">
        <v>2012</v>
      </c>
      <c r="D17" s="178">
        <v>3827294932.7000008</v>
      </c>
      <c r="E17" s="178">
        <v>837477911.69000006</v>
      </c>
      <c r="F17" s="178">
        <v>1860687424.6600001</v>
      </c>
      <c r="G17" s="21">
        <v>1129129596.3500001</v>
      </c>
      <c r="H17" s="178">
        <v>1122144398.98</v>
      </c>
      <c r="I17" s="178">
        <v>82990872.359999985</v>
      </c>
      <c r="J17" s="21">
        <v>460597131.27000004</v>
      </c>
      <c r="K17" s="178">
        <v>2620700850.2799997</v>
      </c>
      <c r="L17" s="178">
        <v>754487039.33000004</v>
      </c>
      <c r="M17" s="21">
        <v>1400090293.3899999</v>
      </c>
      <c r="N17" s="21">
        <v>84449683.439999998</v>
      </c>
    </row>
    <row r="18" spans="1:20" s="32" customFormat="1" ht="15.75" thickBot="1">
      <c r="A18" s="33" t="s">
        <v>490</v>
      </c>
      <c r="B18" s="33" t="s">
        <v>80</v>
      </c>
      <c r="C18" s="10">
        <v>2013</v>
      </c>
      <c r="D18" s="179">
        <v>4853167579.7000008</v>
      </c>
      <c r="E18" s="179">
        <v>1332508444.96</v>
      </c>
      <c r="F18" s="179">
        <v>2255922649.3600001</v>
      </c>
      <c r="G18" s="34">
        <v>1264736485.3800004</v>
      </c>
      <c r="H18" s="179">
        <v>1382391445.1900001</v>
      </c>
      <c r="I18" s="179">
        <v>194830410.97</v>
      </c>
      <c r="J18" s="34">
        <v>599525545.13</v>
      </c>
      <c r="K18" s="179">
        <v>3382034265.9200001</v>
      </c>
      <c r="L18" s="179">
        <v>1137678033.99</v>
      </c>
      <c r="M18" s="34">
        <v>1656397104.23</v>
      </c>
      <c r="N18" s="181">
        <v>88741868.590000004</v>
      </c>
    </row>
    <row r="19" spans="1:20" s="32" customFormat="1">
      <c r="A19" s="31" t="s">
        <v>489</v>
      </c>
      <c r="B19" s="31" t="s">
        <v>80</v>
      </c>
      <c r="C19" s="4">
        <v>2009</v>
      </c>
      <c r="D19" s="178">
        <v>1957000000</v>
      </c>
      <c r="E19" s="178">
        <v>1761659230</v>
      </c>
      <c r="F19" s="178"/>
      <c r="G19" s="21">
        <v>195340770</v>
      </c>
      <c r="H19" s="178">
        <v>50710720</v>
      </c>
      <c r="I19" s="178">
        <v>50710720</v>
      </c>
      <c r="J19" s="21"/>
      <c r="K19" s="178">
        <v>1710948510</v>
      </c>
      <c r="L19" s="178">
        <v>1710948510</v>
      </c>
      <c r="M19" s="21"/>
      <c r="N19" s="21">
        <v>195340770</v>
      </c>
    </row>
    <row r="20" spans="1:20" s="32" customFormat="1">
      <c r="A20" s="31" t="s">
        <v>489</v>
      </c>
      <c r="B20" s="31" t="s">
        <v>80</v>
      </c>
      <c r="C20" s="4">
        <v>2010</v>
      </c>
      <c r="D20" s="178">
        <v>2112473085</v>
      </c>
      <c r="E20" s="178">
        <v>1903473085</v>
      </c>
      <c r="F20" s="178"/>
      <c r="G20" s="21">
        <v>209000000</v>
      </c>
      <c r="H20" s="178">
        <v>68752868</v>
      </c>
      <c r="I20" s="178">
        <v>68752868</v>
      </c>
      <c r="J20" s="21"/>
      <c r="K20" s="178">
        <v>1834720217</v>
      </c>
      <c r="L20" s="178">
        <v>1834720217</v>
      </c>
      <c r="M20" s="21"/>
      <c r="N20" s="21">
        <v>209000000</v>
      </c>
    </row>
    <row r="21" spans="1:20" s="32" customFormat="1">
      <c r="A21" s="31" t="s">
        <v>489</v>
      </c>
      <c r="B21" s="31" t="s">
        <v>80</v>
      </c>
      <c r="C21" s="4">
        <v>2011</v>
      </c>
      <c r="D21" s="178">
        <v>2132333319</v>
      </c>
      <c r="E21" s="178">
        <v>2098747012</v>
      </c>
      <c r="F21" s="178"/>
      <c r="G21" s="21">
        <v>33586307</v>
      </c>
      <c r="H21" s="178">
        <v>111075292</v>
      </c>
      <c r="I21" s="178">
        <v>111075292</v>
      </c>
      <c r="J21" s="21"/>
      <c r="K21" s="178">
        <v>2021258027</v>
      </c>
      <c r="L21" s="178">
        <v>1987671720</v>
      </c>
      <c r="M21" s="21"/>
      <c r="N21" s="21"/>
    </row>
    <row r="22" spans="1:20" s="32" customFormat="1">
      <c r="A22" s="31" t="s">
        <v>489</v>
      </c>
      <c r="B22" s="31" t="s">
        <v>80</v>
      </c>
      <c r="C22" s="4">
        <v>2012</v>
      </c>
      <c r="D22" s="178">
        <v>2318489442</v>
      </c>
      <c r="E22" s="178">
        <v>2318489442</v>
      </c>
      <c r="F22" s="178"/>
      <c r="G22" s="21"/>
      <c r="H22" s="178">
        <v>130111116</v>
      </c>
      <c r="I22" s="178">
        <v>130111116</v>
      </c>
      <c r="J22" s="21"/>
      <c r="K22" s="178">
        <v>2141402026</v>
      </c>
      <c r="L22" s="178">
        <v>2141402026</v>
      </c>
      <c r="M22" s="21"/>
      <c r="N22" s="21">
        <v>46976300</v>
      </c>
      <c r="O22" s="49"/>
      <c r="P22" s="49"/>
      <c r="Q22" s="49"/>
      <c r="R22" s="49"/>
      <c r="S22" s="49"/>
      <c r="T22" s="49"/>
    </row>
    <row r="23" spans="1:20" s="49" customFormat="1" ht="15.75" thickBot="1">
      <c r="A23" s="33" t="s">
        <v>489</v>
      </c>
      <c r="B23" s="33" t="s">
        <v>80</v>
      </c>
      <c r="C23" s="10">
        <v>2013</v>
      </c>
      <c r="D23" s="179">
        <v>2965412396</v>
      </c>
      <c r="E23" s="179">
        <v>2965412396</v>
      </c>
      <c r="F23" s="179">
        <v>0</v>
      </c>
      <c r="G23" s="34">
        <v>0</v>
      </c>
      <c r="H23" s="179">
        <v>191026635</v>
      </c>
      <c r="I23" s="179">
        <v>191026635</v>
      </c>
      <c r="J23" s="34">
        <v>0</v>
      </c>
      <c r="K23" s="179">
        <v>2774385761</v>
      </c>
      <c r="L23" s="179">
        <v>2774385761</v>
      </c>
      <c r="M23" s="34">
        <v>0</v>
      </c>
      <c r="N23" s="34">
        <v>0</v>
      </c>
    </row>
    <row r="24" spans="1:20" s="32" customFormat="1">
      <c r="A24" s="31" t="s">
        <v>474</v>
      </c>
      <c r="B24" s="31" t="s">
        <v>79</v>
      </c>
      <c r="C24" s="4">
        <v>2009</v>
      </c>
      <c r="D24" s="178">
        <v>346572562.044469</v>
      </c>
      <c r="E24" s="178">
        <v>128963003.96715564</v>
      </c>
      <c r="F24" s="178">
        <v>133423747.57818985</v>
      </c>
      <c r="G24" s="21">
        <v>84185810.499123529</v>
      </c>
      <c r="H24" s="178">
        <v>117314383.02982086</v>
      </c>
      <c r="I24" s="178">
        <v>114822295.51252222</v>
      </c>
      <c r="J24" s="21">
        <v>2492087.517298643</v>
      </c>
      <c r="K24" s="178">
        <v>148185455.51617</v>
      </c>
      <c r="L24" s="178">
        <v>14140708.454632975</v>
      </c>
      <c r="M24" s="21">
        <v>134044747.06153703</v>
      </c>
      <c r="N24" s="21">
        <v>81072723.498478144</v>
      </c>
    </row>
    <row r="25" spans="1:20" s="32" customFormat="1">
      <c r="A25" s="31" t="s">
        <v>474</v>
      </c>
      <c r="B25" s="31" t="s">
        <v>79</v>
      </c>
      <c r="C25" s="4">
        <v>2010</v>
      </c>
      <c r="D25" s="178">
        <v>572012084.01265943</v>
      </c>
      <c r="E25" s="178">
        <v>356823630.95808959</v>
      </c>
      <c r="F25" s="178">
        <v>126394936.22326653</v>
      </c>
      <c r="G25" s="21">
        <v>88793516.831303343</v>
      </c>
      <c r="H25" s="178">
        <v>327429092.64630705</v>
      </c>
      <c r="I25" s="178">
        <v>324033754.74470544</v>
      </c>
      <c r="J25" s="21">
        <v>3395337.9016016116</v>
      </c>
      <c r="K25" s="178">
        <v>164901637.52895987</v>
      </c>
      <c r="L25" s="178">
        <v>32789876.213383842</v>
      </c>
      <c r="M25" s="21">
        <v>132111761.31557603</v>
      </c>
      <c r="N25" s="21">
        <v>79681353.837392628</v>
      </c>
    </row>
    <row r="26" spans="1:20" s="32" customFormat="1">
      <c r="A26" s="31" t="s">
        <v>474</v>
      </c>
      <c r="B26" s="31" t="s">
        <v>79</v>
      </c>
      <c r="C26" s="4">
        <v>2011</v>
      </c>
      <c r="D26" s="178">
        <v>409323715.05861139</v>
      </c>
      <c r="E26" s="178">
        <v>149474752.02885482</v>
      </c>
      <c r="F26" s="178">
        <v>149980838.59332731</v>
      </c>
      <c r="G26" s="21">
        <v>109868124.43642926</v>
      </c>
      <c r="H26" s="178">
        <v>114032327.8967538</v>
      </c>
      <c r="I26" s="178">
        <v>108211009.27637509</v>
      </c>
      <c r="J26" s="21">
        <v>5821318.6203787196</v>
      </c>
      <c r="K26" s="178">
        <v>173039781.03697026</v>
      </c>
      <c r="L26" s="178">
        <v>29038330.692064926</v>
      </c>
      <c r="M26" s="21">
        <v>144001450.34490532</v>
      </c>
      <c r="N26" s="21">
        <v>122251606.12488735</v>
      </c>
    </row>
    <row r="27" spans="1:20" s="32" customFormat="1">
      <c r="A27" s="31" t="s">
        <v>474</v>
      </c>
      <c r="B27" s="31" t="s">
        <v>79</v>
      </c>
      <c r="C27" s="4">
        <v>2012</v>
      </c>
      <c r="D27" s="178">
        <v>319467733.33333331</v>
      </c>
      <c r="E27" s="178">
        <v>82183466.666666672</v>
      </c>
      <c r="F27" s="178">
        <v>157553066.66666666</v>
      </c>
      <c r="G27" s="21">
        <v>79731200</v>
      </c>
      <c r="H27" s="178">
        <v>176100025.52533334</v>
      </c>
      <c r="I27" s="178">
        <v>84386336.74666667</v>
      </c>
      <c r="J27" s="21">
        <v>82390371.061333239</v>
      </c>
      <c r="K27" s="178">
        <v>73989767.65866667</v>
      </c>
      <c r="L27" s="178">
        <v>32155335.605333332</v>
      </c>
      <c r="M27" s="21">
        <v>39124970.720000006</v>
      </c>
      <c r="N27" s="21">
        <v>69377940.149333328</v>
      </c>
    </row>
    <row r="28" spans="1:20" s="32" customFormat="1" ht="15.75" thickBot="1">
      <c r="A28" s="33" t="s">
        <v>474</v>
      </c>
      <c r="B28" s="33" t="s">
        <v>79</v>
      </c>
      <c r="C28" s="10">
        <v>2013</v>
      </c>
      <c r="D28" s="179">
        <v>368151704.79067761</v>
      </c>
      <c r="E28" s="179">
        <v>156422097.53992233</v>
      </c>
      <c r="F28" s="179">
        <v>117582002.58955547</v>
      </c>
      <c r="G28" s="34">
        <v>94147604.661199838</v>
      </c>
      <c r="H28" s="179">
        <v>207843574.19076392</v>
      </c>
      <c r="I28" s="179">
        <v>126765651.41346569</v>
      </c>
      <c r="J28" s="34">
        <v>70367745.123003885</v>
      </c>
      <c r="K28" s="179">
        <v>75339253.204574883</v>
      </c>
      <c r="L28" s="179">
        <v>43046317.889512315</v>
      </c>
      <c r="M28" s="34">
        <v>30079510.800604232</v>
      </c>
      <c r="N28" s="34">
        <v>84968877.395338804</v>
      </c>
    </row>
    <row r="29" spans="1:20" s="32" customFormat="1">
      <c r="A29" s="31" t="s">
        <v>473</v>
      </c>
      <c r="B29" s="31" t="s">
        <v>79</v>
      </c>
      <c r="C29" s="4">
        <v>2009</v>
      </c>
      <c r="D29" s="178">
        <v>1014323399.7601254</v>
      </c>
      <c r="E29" s="178">
        <v>1014323399.7601254</v>
      </c>
      <c r="F29" s="178"/>
      <c r="G29" s="21"/>
      <c r="H29" s="178">
        <v>73060071.962358147</v>
      </c>
      <c r="I29" s="178">
        <v>73060071.962358147</v>
      </c>
      <c r="J29" s="21"/>
      <c r="K29" s="178">
        <v>941263327.79776728</v>
      </c>
      <c r="L29" s="178">
        <v>941263327.79776728</v>
      </c>
      <c r="M29" s="21"/>
      <c r="N29" s="21">
        <v>0</v>
      </c>
    </row>
    <row r="30" spans="1:20" s="32" customFormat="1">
      <c r="A30" s="31" t="s">
        <v>473</v>
      </c>
      <c r="B30" s="31" t="s">
        <v>79</v>
      </c>
      <c r="C30" s="4">
        <v>2010</v>
      </c>
      <c r="D30" s="178">
        <v>1010627916.9463892</v>
      </c>
      <c r="E30" s="178">
        <v>1010627916.9463892</v>
      </c>
      <c r="F30" s="178"/>
      <c r="G30" s="21"/>
      <c r="H30" s="178">
        <v>75965704.421214163</v>
      </c>
      <c r="I30" s="178">
        <v>75965704.421214163</v>
      </c>
      <c r="J30" s="21"/>
      <c r="K30" s="178">
        <v>934662212.52517509</v>
      </c>
      <c r="L30" s="178">
        <v>934662212.52517509</v>
      </c>
      <c r="M30" s="21"/>
      <c r="N30" s="21">
        <v>0</v>
      </c>
    </row>
    <row r="31" spans="1:20" s="32" customFormat="1">
      <c r="A31" s="31" t="s">
        <v>473</v>
      </c>
      <c r="B31" s="31" t="s">
        <v>79</v>
      </c>
      <c r="C31" s="4">
        <v>2011</v>
      </c>
      <c r="D31" s="178">
        <v>1296726341.9572554</v>
      </c>
      <c r="E31" s="178">
        <v>1296726341.9572554</v>
      </c>
      <c r="F31" s="178"/>
      <c r="G31" s="21"/>
      <c r="H31" s="178">
        <v>29859074.240719911</v>
      </c>
      <c r="I31" s="178">
        <v>29859074.240719911</v>
      </c>
      <c r="J31" s="21"/>
      <c r="K31" s="178">
        <v>1266866933.633296</v>
      </c>
      <c r="L31" s="178">
        <v>1266866933.633296</v>
      </c>
      <c r="M31" s="21"/>
      <c r="N31" s="21"/>
    </row>
    <row r="32" spans="1:20" s="32" customFormat="1">
      <c r="A32" s="31" t="s">
        <v>473</v>
      </c>
      <c r="B32" s="31" t="s">
        <v>79</v>
      </c>
      <c r="C32" s="4">
        <v>2012</v>
      </c>
      <c r="D32" s="178">
        <v>1076192378.666667</v>
      </c>
      <c r="E32" s="178">
        <v>1076192378.666667</v>
      </c>
      <c r="F32" s="178"/>
      <c r="G32" s="21"/>
      <c r="H32" s="178">
        <v>77932835.200000003</v>
      </c>
      <c r="I32" s="178">
        <v>77932835.200000003</v>
      </c>
      <c r="J32" s="21"/>
      <c r="K32" s="178">
        <v>998259543.46666694</v>
      </c>
      <c r="L32" s="178">
        <v>998259543.46666694</v>
      </c>
      <c r="M32" s="21"/>
      <c r="N32" s="21"/>
    </row>
    <row r="33" spans="1:50" s="32" customFormat="1" ht="15.75" thickBot="1">
      <c r="A33" s="33" t="s">
        <v>473</v>
      </c>
      <c r="B33" s="33" t="s">
        <v>79</v>
      </c>
      <c r="C33" s="10">
        <v>2013</v>
      </c>
      <c r="D33" s="179">
        <v>1316270648.6988444</v>
      </c>
      <c r="E33" s="179">
        <v>1316270648.6988444</v>
      </c>
      <c r="F33" s="179">
        <v>0</v>
      </c>
      <c r="G33" s="34">
        <v>0</v>
      </c>
      <c r="H33" s="179">
        <v>109257194.4174495</v>
      </c>
      <c r="I33" s="179">
        <v>109257194.4174495</v>
      </c>
      <c r="J33" s="34">
        <v>0</v>
      </c>
      <c r="K33" s="179">
        <v>1207013454.281395</v>
      </c>
      <c r="L33" s="179">
        <v>1207013454.281395</v>
      </c>
      <c r="M33" s="34">
        <v>0</v>
      </c>
      <c r="N33" s="34">
        <v>0</v>
      </c>
    </row>
    <row r="34" spans="1:50" s="32" customFormat="1">
      <c r="A34" s="89" t="s">
        <v>484</v>
      </c>
      <c r="B34" s="89" t="s">
        <v>78</v>
      </c>
      <c r="C34" s="90">
        <v>2012</v>
      </c>
      <c r="D34" s="91">
        <v>583108857.55030894</v>
      </c>
      <c r="E34" s="91">
        <v>253953961.06415179</v>
      </c>
      <c r="F34" s="91">
        <v>285522268.17980647</v>
      </c>
      <c r="G34" s="92">
        <v>43632628.306350701</v>
      </c>
      <c r="H34" s="91">
        <v>158928854.38123909</v>
      </c>
      <c r="I34" s="91">
        <v>69216256.235691369</v>
      </c>
      <c r="J34" s="92">
        <v>77820335.593572244</v>
      </c>
      <c r="K34" s="91">
        <v>274599904.92790371</v>
      </c>
      <c r="L34" s="91">
        <v>119592993.07722151</v>
      </c>
      <c r="M34" s="92">
        <v>134459263.79228386</v>
      </c>
      <c r="N34" s="92">
        <v>149421644.74726668</v>
      </c>
    </row>
    <row r="35" spans="1:50" s="32" customFormat="1" ht="15.75" thickBot="1">
      <c r="A35" s="85" t="s">
        <v>485</v>
      </c>
      <c r="B35" s="85" t="s">
        <v>78</v>
      </c>
      <c r="C35" s="93">
        <v>2013</v>
      </c>
      <c r="D35" s="87">
        <v>608348968.1050657</v>
      </c>
      <c r="E35" s="87">
        <v>190168855.53470922</v>
      </c>
      <c r="F35" s="87">
        <v>261482176.36022517</v>
      </c>
      <c r="G35" s="88">
        <v>156697936.21013135</v>
      </c>
      <c r="H35" s="87">
        <v>307223264.54033774</v>
      </c>
      <c r="I35" s="87">
        <v>98311444.652908072</v>
      </c>
      <c r="J35" s="88">
        <v>135178236.39774859</v>
      </c>
      <c r="K35" s="87">
        <v>287054409.00562853</v>
      </c>
      <c r="L35" s="87">
        <v>91857410.881801128</v>
      </c>
      <c r="M35" s="88">
        <v>126303939.96247655</v>
      </c>
      <c r="N35" s="94">
        <v>14071294.559099438</v>
      </c>
    </row>
    <row r="36" spans="1:50" s="49" customFormat="1" ht="15" customHeight="1">
      <c r="A36" s="31" t="s">
        <v>456</v>
      </c>
      <c r="B36" s="31" t="s">
        <v>78</v>
      </c>
      <c r="C36" s="4">
        <v>2009</v>
      </c>
      <c r="D36" s="178">
        <v>180760339.7855452</v>
      </c>
      <c r="E36" s="178">
        <v>180760339.7855452</v>
      </c>
      <c r="F36" s="178"/>
      <c r="G36" s="21"/>
      <c r="H36" s="178">
        <v>59607297.0338393</v>
      </c>
      <c r="I36" s="178">
        <v>59607297.0338393</v>
      </c>
      <c r="J36" s="21"/>
      <c r="K36" s="178">
        <v>139072847.68211919</v>
      </c>
      <c r="L36" s="178">
        <v>139072847.68211919</v>
      </c>
      <c r="M36" s="21"/>
      <c r="N36" s="21"/>
    </row>
    <row r="37" spans="1:50" s="49" customFormat="1" ht="15" customHeight="1">
      <c r="A37" s="31" t="s">
        <v>456</v>
      </c>
      <c r="B37" s="31" t="s">
        <v>78</v>
      </c>
      <c r="C37" s="4">
        <v>2010</v>
      </c>
      <c r="D37" s="178">
        <v>219186754.96688741</v>
      </c>
      <c r="E37" s="178">
        <v>219186754.96688741</v>
      </c>
      <c r="F37" s="178"/>
      <c r="G37" s="21"/>
      <c r="H37" s="178">
        <v>80113907.284768224</v>
      </c>
      <c r="I37" s="178">
        <v>80113907.284768224</v>
      </c>
      <c r="J37" s="21"/>
      <c r="K37" s="178">
        <v>139072847.68211919</v>
      </c>
      <c r="L37" s="178">
        <v>139072847.68211919</v>
      </c>
      <c r="M37" s="21"/>
      <c r="N37" s="21"/>
    </row>
    <row r="38" spans="1:50" s="49" customFormat="1" ht="15" customHeight="1">
      <c r="A38" s="31" t="s">
        <v>456</v>
      </c>
      <c r="B38" s="31" t="s">
        <v>78</v>
      </c>
      <c r="C38" s="4">
        <v>2011</v>
      </c>
      <c r="D38" s="178">
        <v>246021805.92339998</v>
      </c>
      <c r="E38" s="178">
        <v>246021805.92339998</v>
      </c>
      <c r="F38" s="178"/>
      <c r="G38" s="21"/>
      <c r="H38" s="178">
        <v>77374901.500300005</v>
      </c>
      <c r="I38" s="178">
        <v>77374901.500300005</v>
      </c>
      <c r="J38" s="21"/>
      <c r="K38" s="178">
        <v>168646903.42309999</v>
      </c>
      <c r="L38" s="178">
        <v>168646903.42309999</v>
      </c>
      <c r="M38" s="21"/>
      <c r="N38" s="21"/>
    </row>
    <row r="39" spans="1:50" s="49" customFormat="1" ht="15" customHeight="1">
      <c r="A39" s="31" t="s">
        <v>456</v>
      </c>
      <c r="B39" s="31" t="s">
        <v>78</v>
      </c>
      <c r="C39" s="4">
        <v>2012</v>
      </c>
      <c r="D39" s="178">
        <v>261885161.95372748</v>
      </c>
      <c r="E39" s="178">
        <v>252541131.10539845</v>
      </c>
      <c r="F39" s="178">
        <v>0</v>
      </c>
      <c r="G39" s="21">
        <v>9344030.8483290486</v>
      </c>
      <c r="H39" s="178">
        <v>76739074.550128534</v>
      </c>
      <c r="I39" s="178">
        <v>76739074.550128534</v>
      </c>
      <c r="J39" s="21">
        <v>0</v>
      </c>
      <c r="K39" s="178">
        <v>148821336.76092544</v>
      </c>
      <c r="L39" s="178">
        <v>148821336.76092544</v>
      </c>
      <c r="M39" s="21">
        <v>0</v>
      </c>
      <c r="N39" s="21">
        <v>7632390.7455012854</v>
      </c>
    </row>
    <row r="40" spans="1:50" s="49" customFormat="1" ht="15" customHeight="1" thickBot="1">
      <c r="A40" s="33" t="s">
        <v>456</v>
      </c>
      <c r="B40" s="33" t="s">
        <v>78</v>
      </c>
      <c r="C40" s="10">
        <v>2013</v>
      </c>
      <c r="D40" s="179">
        <v>279947915.56027615</v>
      </c>
      <c r="E40" s="179">
        <v>270057623.47318113</v>
      </c>
      <c r="F40" s="179">
        <v>0</v>
      </c>
      <c r="G40" s="34">
        <v>9890292.0870950613</v>
      </c>
      <c r="H40" s="179">
        <v>81963621.879978761</v>
      </c>
      <c r="I40" s="179">
        <v>81963621.879978761</v>
      </c>
      <c r="J40" s="34">
        <v>0</v>
      </c>
      <c r="K40" s="179">
        <v>188094001.59320235</v>
      </c>
      <c r="L40" s="179">
        <v>188094001.59320235</v>
      </c>
      <c r="M40" s="34">
        <v>0</v>
      </c>
      <c r="N40" s="34">
        <v>9890825.8098778538</v>
      </c>
    </row>
    <row r="41" spans="1:50" s="32" customFormat="1">
      <c r="A41" s="31" t="s">
        <v>457</v>
      </c>
      <c r="B41" s="31" t="s">
        <v>80</v>
      </c>
      <c r="C41" s="4">
        <v>2009</v>
      </c>
      <c r="D41" s="178">
        <v>4022285000</v>
      </c>
      <c r="E41" s="178">
        <v>3457919000</v>
      </c>
      <c r="F41" s="178">
        <v>238250000</v>
      </c>
      <c r="G41" s="21">
        <v>326116000</v>
      </c>
      <c r="H41" s="178">
        <v>88938000</v>
      </c>
      <c r="I41" s="178">
        <v>68212000</v>
      </c>
      <c r="J41" s="21">
        <v>20726000</v>
      </c>
      <c r="K41" s="178">
        <v>3607231000</v>
      </c>
      <c r="L41" s="178">
        <v>3389707000</v>
      </c>
      <c r="M41" s="21">
        <v>217524000</v>
      </c>
      <c r="N41" s="21"/>
    </row>
    <row r="42" spans="1:50" s="32" customFormat="1">
      <c r="A42" s="31" t="s">
        <v>457</v>
      </c>
      <c r="B42" s="31" t="s">
        <v>80</v>
      </c>
      <c r="C42" s="4">
        <v>2010</v>
      </c>
      <c r="D42" s="178">
        <v>3810286200</v>
      </c>
      <c r="E42" s="178">
        <v>3159417000</v>
      </c>
      <c r="F42" s="178">
        <v>314711200</v>
      </c>
      <c r="G42" s="21">
        <v>336158000</v>
      </c>
      <c r="H42" s="178">
        <v>103058000</v>
      </c>
      <c r="I42" s="178">
        <v>85099000</v>
      </c>
      <c r="J42" s="21">
        <v>17959000</v>
      </c>
      <c r="K42" s="178">
        <v>3371072000</v>
      </c>
      <c r="L42" s="178">
        <v>3074319000</v>
      </c>
      <c r="M42" s="21">
        <v>296753000</v>
      </c>
      <c r="N42" s="21"/>
    </row>
    <row r="43" spans="1:50" s="32" customFormat="1">
      <c r="A43" s="31" t="s">
        <v>457</v>
      </c>
      <c r="B43" s="31" t="s">
        <v>80</v>
      </c>
      <c r="C43" s="4">
        <v>2011</v>
      </c>
      <c r="D43" s="178">
        <v>3753927450</v>
      </c>
      <c r="E43" s="178">
        <v>2976533180</v>
      </c>
      <c r="F43" s="178">
        <v>291388970</v>
      </c>
      <c r="G43" s="21">
        <v>486005300</v>
      </c>
      <c r="H43" s="178">
        <v>49012920</v>
      </c>
      <c r="I43" s="178">
        <v>28127820</v>
      </c>
      <c r="J43" s="21">
        <v>20885100</v>
      </c>
      <c r="K43" s="178">
        <v>3218909230</v>
      </c>
      <c r="L43" s="178">
        <v>2948405360</v>
      </c>
      <c r="M43" s="21">
        <v>270503870</v>
      </c>
      <c r="N43" s="21"/>
    </row>
    <row r="44" spans="1:50" s="32" customFormat="1">
      <c r="A44" s="31" t="s">
        <v>457</v>
      </c>
      <c r="B44" s="31" t="s">
        <v>80</v>
      </c>
      <c r="C44" s="4">
        <v>2012</v>
      </c>
      <c r="D44" s="178">
        <v>3989570699.79</v>
      </c>
      <c r="E44" s="178">
        <v>3044069528</v>
      </c>
      <c r="F44" s="178">
        <v>365750048</v>
      </c>
      <c r="G44" s="21">
        <v>579751123.78999984</v>
      </c>
      <c r="H44" s="178">
        <v>64411850</v>
      </c>
      <c r="I44" s="178">
        <v>44170489</v>
      </c>
      <c r="J44" s="21">
        <v>20241361</v>
      </c>
      <c r="K44" s="178">
        <v>3378280225</v>
      </c>
      <c r="L44" s="178">
        <v>3032771539</v>
      </c>
      <c r="M44" s="21">
        <v>345508686</v>
      </c>
      <c r="N44" s="180">
        <v>546878623</v>
      </c>
    </row>
    <row r="45" spans="1:50" s="32" customFormat="1" ht="15.75" thickBot="1">
      <c r="A45" s="33" t="s">
        <v>457</v>
      </c>
      <c r="B45" s="33" t="s">
        <v>80</v>
      </c>
      <c r="C45" s="10">
        <v>2013</v>
      </c>
      <c r="D45" s="179">
        <v>4382346450</v>
      </c>
      <c r="E45" s="179">
        <v>3466502607</v>
      </c>
      <c r="F45" s="179">
        <v>392680506</v>
      </c>
      <c r="G45" s="34">
        <v>523163337</v>
      </c>
      <c r="H45" s="179">
        <v>88359551</v>
      </c>
      <c r="I45" s="179">
        <v>69386348</v>
      </c>
      <c r="J45" s="34">
        <v>18973203</v>
      </c>
      <c r="K45" s="179">
        <v>3822233796</v>
      </c>
      <c r="L45" s="179">
        <v>3448526493</v>
      </c>
      <c r="M45" s="34">
        <v>373707303</v>
      </c>
      <c r="N45" s="181">
        <v>471753104</v>
      </c>
    </row>
    <row r="46" spans="1:50" s="32" customFormat="1">
      <c r="A46" s="95" t="s">
        <v>458</v>
      </c>
      <c r="B46" s="95" t="s">
        <v>78</v>
      </c>
      <c r="C46" s="96">
        <v>2012</v>
      </c>
      <c r="D46" s="99">
        <v>701124000</v>
      </c>
      <c r="E46" s="97">
        <v>224359680</v>
      </c>
      <c r="F46" s="97">
        <v>434696880</v>
      </c>
      <c r="G46" s="98">
        <v>42067440</v>
      </c>
      <c r="H46" s="97">
        <v>184329300</v>
      </c>
      <c r="I46" s="97">
        <v>62750400</v>
      </c>
      <c r="J46" s="98">
        <v>121578900</v>
      </c>
      <c r="K46" s="97">
        <v>501318000</v>
      </c>
      <c r="L46" s="97">
        <v>160421760</v>
      </c>
      <c r="M46" s="98">
        <v>310817160</v>
      </c>
      <c r="N46" s="98">
        <v>3711000</v>
      </c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</row>
    <row r="47" spans="1:50" s="32" customFormat="1" ht="15.75" thickBot="1">
      <c r="A47" s="85" t="s">
        <v>458</v>
      </c>
      <c r="B47" s="100" t="s">
        <v>78</v>
      </c>
      <c r="C47" s="86">
        <v>2013</v>
      </c>
      <c r="D47" s="87">
        <v>606002000</v>
      </c>
      <c r="E47" s="87">
        <v>201825427.59669137</v>
      </c>
      <c r="F47" s="87">
        <v>402096572.40330863</v>
      </c>
      <c r="G47" s="88">
        <v>2080000</v>
      </c>
      <c r="H47" s="87">
        <v>175953000</v>
      </c>
      <c r="I47" s="87">
        <v>58801947.042698614</v>
      </c>
      <c r="J47" s="88">
        <v>117151052.95730138</v>
      </c>
      <c r="K47" s="87">
        <v>427969000</v>
      </c>
      <c r="L47" s="87">
        <v>143023480.55399275</v>
      </c>
      <c r="M47" s="88">
        <v>284945519.44600725</v>
      </c>
      <c r="N47" s="94">
        <v>2080000</v>
      </c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</row>
    <row r="48" spans="1:50" s="32" customFormat="1" ht="15.75" thickBot="1">
      <c r="A48" s="184" t="s">
        <v>459</v>
      </c>
      <c r="B48" s="184" t="s">
        <v>78</v>
      </c>
      <c r="C48" s="26">
        <v>2013</v>
      </c>
      <c r="D48" s="185">
        <v>89180378.385554969</v>
      </c>
      <c r="E48" s="185">
        <v>88141684.81147106</v>
      </c>
      <c r="F48" s="185">
        <v>0</v>
      </c>
      <c r="G48" s="186">
        <v>1038693.5740839087</v>
      </c>
      <c r="H48" s="185">
        <v>58127403.080191188</v>
      </c>
      <c r="I48" s="185">
        <v>58127403.080191188</v>
      </c>
      <c r="J48" s="186">
        <v>0</v>
      </c>
      <c r="K48" s="185">
        <v>30014281.731279872</v>
      </c>
      <c r="L48" s="185">
        <v>30014281.731279872</v>
      </c>
      <c r="M48" s="186">
        <v>0</v>
      </c>
      <c r="N48" s="187">
        <v>1038693.5740839087</v>
      </c>
    </row>
    <row r="49" spans="1:14" s="32" customFormat="1">
      <c r="A49" s="31" t="s">
        <v>460</v>
      </c>
      <c r="B49" s="31" t="s">
        <v>78</v>
      </c>
      <c r="C49" s="4">
        <v>2010</v>
      </c>
      <c r="D49" s="178">
        <v>107235856.37065637</v>
      </c>
      <c r="E49" s="178"/>
      <c r="F49" s="178"/>
      <c r="G49" s="21"/>
      <c r="H49" s="178">
        <v>77431226.254826263</v>
      </c>
      <c r="I49" s="178"/>
      <c r="J49" s="21"/>
      <c r="K49" s="178">
        <v>22704296.525096525</v>
      </c>
      <c r="L49" s="178"/>
      <c r="M49" s="21"/>
      <c r="N49" s="21">
        <v>7100333.5907335915</v>
      </c>
    </row>
    <row r="50" spans="1:14" s="32" customFormat="1">
      <c r="A50" s="31" t="s">
        <v>460</v>
      </c>
      <c r="B50" s="31" t="s">
        <v>78</v>
      </c>
      <c r="C50" s="4">
        <v>2011</v>
      </c>
      <c r="D50" s="178">
        <v>131947467.13690285</v>
      </c>
      <c r="E50" s="178"/>
      <c r="F50" s="178"/>
      <c r="G50" s="21"/>
      <c r="H50" s="178">
        <v>99323239.820455268</v>
      </c>
      <c r="I50" s="178"/>
      <c r="J50" s="21"/>
      <c r="K50" s="178">
        <v>27417577.749278612</v>
      </c>
      <c r="L50" s="178"/>
      <c r="M50" s="21"/>
      <c r="N50" s="21">
        <v>5206649.5671689641</v>
      </c>
    </row>
    <row r="51" spans="1:14" s="32" customFormat="1">
      <c r="A51" s="31" t="s">
        <v>460</v>
      </c>
      <c r="B51" s="31" t="s">
        <v>78</v>
      </c>
      <c r="C51" s="4">
        <v>2012</v>
      </c>
      <c r="D51" s="178">
        <v>159036870.54349548</v>
      </c>
      <c r="E51" s="178">
        <v>75478567.580415145</v>
      </c>
      <c r="F51" s="178">
        <v>60513470.131516397</v>
      </c>
      <c r="G51" s="21">
        <v>23044832.831563935</v>
      </c>
      <c r="H51" s="178">
        <v>122972424.33845666</v>
      </c>
      <c r="I51" s="178">
        <v>75401270.797021076</v>
      </c>
      <c r="J51" s="21"/>
      <c r="K51" s="178">
        <v>33808174.615750276</v>
      </c>
      <c r="L51" s="178">
        <v>33808174.615750276</v>
      </c>
      <c r="M51" s="21"/>
      <c r="N51" s="21">
        <v>5208201.5528442403</v>
      </c>
    </row>
    <row r="52" spans="1:14" s="32" customFormat="1" ht="15.75" thickBot="1">
      <c r="A52" s="33" t="s">
        <v>460</v>
      </c>
      <c r="B52" s="33" t="s">
        <v>78</v>
      </c>
      <c r="C52" s="10">
        <v>2013</v>
      </c>
      <c r="D52" s="179">
        <v>132356285</v>
      </c>
      <c r="E52" s="179">
        <v>67109198</v>
      </c>
      <c r="F52" s="179">
        <v>65247087</v>
      </c>
      <c r="G52" s="34">
        <v>0</v>
      </c>
      <c r="H52" s="179">
        <v>107398473.12102175</v>
      </c>
      <c r="I52" s="179">
        <v>49138117.12102174</v>
      </c>
      <c r="J52" s="34">
        <v>58260356</v>
      </c>
      <c r="K52" s="179">
        <v>24957811.87897826</v>
      </c>
      <c r="L52" s="179">
        <v>17971080.87897826</v>
      </c>
      <c r="M52" s="34">
        <v>6986731</v>
      </c>
      <c r="N52" s="181">
        <v>0</v>
      </c>
    </row>
    <row r="53" spans="1:14" s="32" customFormat="1">
      <c r="A53" s="31" t="s">
        <v>461</v>
      </c>
      <c r="B53" s="31" t="s">
        <v>78</v>
      </c>
      <c r="C53" s="4">
        <v>2009</v>
      </c>
      <c r="D53" s="178">
        <v>35381040.245091215</v>
      </c>
      <c r="E53" s="178">
        <v>35381040.245091215</v>
      </c>
      <c r="F53" s="178"/>
      <c r="G53" s="21"/>
      <c r="H53" s="178">
        <v>34354990.077983573</v>
      </c>
      <c r="I53" s="178">
        <v>34354990.077983573</v>
      </c>
      <c r="J53" s="21"/>
      <c r="K53" s="178">
        <v>1061431.2073527365</v>
      </c>
      <c r="L53" s="178">
        <v>1061431.2073527365</v>
      </c>
      <c r="M53" s="21"/>
      <c r="N53" s="21"/>
    </row>
    <row r="54" spans="1:14" s="32" customFormat="1">
      <c r="A54" s="31" t="s">
        <v>461</v>
      </c>
      <c r="B54" s="31" t="s">
        <v>78</v>
      </c>
      <c r="C54" s="4">
        <v>2010</v>
      </c>
      <c r="D54" s="178">
        <v>39946527.390728474</v>
      </c>
      <c r="E54" s="178">
        <v>39946527.390728474</v>
      </c>
      <c r="F54" s="178"/>
      <c r="G54" s="21"/>
      <c r="H54" s="178">
        <v>38724163.652572185</v>
      </c>
      <c r="I54" s="178">
        <v>38724163.652572185</v>
      </c>
      <c r="J54" s="21"/>
      <c r="K54" s="178">
        <v>1142470.6833748345</v>
      </c>
      <c r="L54" s="178">
        <v>1142470.6833748345</v>
      </c>
      <c r="M54" s="21"/>
      <c r="N54" s="21">
        <v>75898.402042383968</v>
      </c>
    </row>
    <row r="55" spans="1:14" s="32" customFormat="1">
      <c r="A55" s="31" t="s">
        <v>461</v>
      </c>
      <c r="B55" s="31" t="s">
        <v>78</v>
      </c>
      <c r="C55" s="4">
        <v>2011</v>
      </c>
      <c r="D55" s="178">
        <v>36317436.040044494</v>
      </c>
      <c r="E55" s="178">
        <v>36317436.040044494</v>
      </c>
      <c r="F55" s="178"/>
      <c r="G55" s="21"/>
      <c r="H55" s="178">
        <v>11821302.836484984</v>
      </c>
      <c r="I55" s="178">
        <v>11821302.836484984</v>
      </c>
      <c r="J55" s="21"/>
      <c r="K55" s="178">
        <v>0</v>
      </c>
      <c r="L55" s="178"/>
      <c r="M55" s="21"/>
      <c r="N55" s="21"/>
    </row>
    <row r="56" spans="1:14" s="32" customFormat="1">
      <c r="A56" s="31" t="s">
        <v>461</v>
      </c>
      <c r="B56" s="31" t="s">
        <v>78</v>
      </c>
      <c r="C56" s="4">
        <v>2012</v>
      </c>
      <c r="D56" s="178">
        <v>37103134.961439587</v>
      </c>
      <c r="E56" s="178">
        <v>37103134.961439587</v>
      </c>
      <c r="F56" s="178"/>
      <c r="G56" s="21"/>
      <c r="H56" s="178">
        <v>31930152.956298199</v>
      </c>
      <c r="I56" s="178">
        <v>31930152.956298199</v>
      </c>
      <c r="J56" s="21"/>
      <c r="K56" s="178">
        <v>5131128.5347043704</v>
      </c>
      <c r="L56" s="178">
        <v>5131128.5347043704</v>
      </c>
      <c r="M56" s="21"/>
      <c r="N56" s="180">
        <v>61966.580976863748</v>
      </c>
    </row>
    <row r="57" spans="1:14" s="32" customFormat="1" ht="15.75" thickBot="1">
      <c r="A57" s="33" t="s">
        <v>461</v>
      </c>
      <c r="B57" s="33" t="s">
        <v>78</v>
      </c>
      <c r="C57" s="10">
        <v>2013</v>
      </c>
      <c r="D57" s="179">
        <v>41457458.842272967</v>
      </c>
      <c r="E57" s="179">
        <v>40679484.8645778</v>
      </c>
      <c r="F57" s="179">
        <v>0</v>
      </c>
      <c r="G57" s="34">
        <v>777973.9776951673</v>
      </c>
      <c r="H57" s="179">
        <v>35510864.312267661</v>
      </c>
      <c r="I57" s="179">
        <v>35510864.312267661</v>
      </c>
      <c r="J57" s="34">
        <v>0</v>
      </c>
      <c r="K57" s="179">
        <v>5168620.5523101436</v>
      </c>
      <c r="L57" s="179">
        <v>5168620.5523101436</v>
      </c>
      <c r="M57" s="34">
        <v>0</v>
      </c>
      <c r="N57" s="181">
        <v>777973.9776951673</v>
      </c>
    </row>
    <row r="58" spans="1:14" s="32" customFormat="1">
      <c r="A58" s="31" t="s">
        <v>462</v>
      </c>
      <c r="B58" s="31" t="s">
        <v>78</v>
      </c>
      <c r="C58" s="4">
        <v>2009</v>
      </c>
      <c r="D58" s="178">
        <v>286526000</v>
      </c>
      <c r="E58" s="178">
        <v>286526000</v>
      </c>
      <c r="F58" s="178"/>
      <c r="G58" s="21"/>
      <c r="H58" s="178">
        <v>43072000</v>
      </c>
      <c r="I58" s="178">
        <v>43072000</v>
      </c>
      <c r="J58" s="21"/>
      <c r="K58" s="178">
        <v>237531000</v>
      </c>
      <c r="L58" s="178">
        <v>237531000</v>
      </c>
      <c r="M58" s="21"/>
      <c r="N58" s="21">
        <v>5923000</v>
      </c>
    </row>
    <row r="59" spans="1:14" s="32" customFormat="1">
      <c r="A59" s="31" t="s">
        <v>462</v>
      </c>
      <c r="B59" s="31" t="s">
        <v>78</v>
      </c>
      <c r="C59" s="4">
        <v>2010</v>
      </c>
      <c r="D59" s="178">
        <v>316095000</v>
      </c>
      <c r="E59" s="178">
        <v>316095000</v>
      </c>
      <c r="F59" s="178"/>
      <c r="G59" s="21"/>
      <c r="H59" s="178">
        <v>44472000</v>
      </c>
      <c r="I59" s="178">
        <v>44472000</v>
      </c>
      <c r="J59" s="21"/>
      <c r="K59" s="178">
        <v>265655000</v>
      </c>
      <c r="L59" s="178">
        <v>265655000</v>
      </c>
      <c r="M59" s="21"/>
      <c r="N59" s="21">
        <v>5968000</v>
      </c>
    </row>
    <row r="60" spans="1:14" s="32" customFormat="1">
      <c r="A60" s="31" t="s">
        <v>462</v>
      </c>
      <c r="B60" s="31" t="s">
        <v>78</v>
      </c>
      <c r="C60" s="4">
        <v>2011</v>
      </c>
      <c r="D60" s="178">
        <v>391256000</v>
      </c>
      <c r="E60" s="178">
        <v>391256000</v>
      </c>
      <c r="F60" s="178"/>
      <c r="G60" s="21"/>
      <c r="H60" s="178">
        <v>50877000</v>
      </c>
      <c r="I60" s="178">
        <v>50877000</v>
      </c>
      <c r="J60" s="21"/>
      <c r="K60" s="178">
        <v>333885000</v>
      </c>
      <c r="L60" s="178">
        <v>333885000</v>
      </c>
      <c r="M60" s="21"/>
      <c r="N60" s="21">
        <v>6494000</v>
      </c>
    </row>
    <row r="61" spans="1:14" s="32" customFormat="1">
      <c r="A61" s="31" t="s">
        <v>462</v>
      </c>
      <c r="B61" s="31" t="s">
        <v>78</v>
      </c>
      <c r="C61" s="4">
        <v>2012</v>
      </c>
      <c r="D61" s="178">
        <v>387106000</v>
      </c>
      <c r="E61" s="178">
        <v>387106000</v>
      </c>
      <c r="F61" s="178"/>
      <c r="G61" s="21"/>
      <c r="H61" s="178">
        <v>36270000</v>
      </c>
      <c r="I61" s="178">
        <v>36270000</v>
      </c>
      <c r="J61" s="21"/>
      <c r="K61" s="178">
        <v>343853000</v>
      </c>
      <c r="L61" s="178">
        <v>343853000</v>
      </c>
      <c r="M61" s="21"/>
      <c r="N61" s="180">
        <v>6983000</v>
      </c>
    </row>
    <row r="62" spans="1:14" s="32" customFormat="1" ht="15.75" thickBot="1">
      <c r="A62" s="33" t="s">
        <v>462</v>
      </c>
      <c r="B62" s="33" t="s">
        <v>78</v>
      </c>
      <c r="C62" s="10">
        <v>2013</v>
      </c>
      <c r="D62" s="179">
        <v>456082000</v>
      </c>
      <c r="E62" s="179">
        <v>448277000</v>
      </c>
      <c r="F62" s="179">
        <v>0</v>
      </c>
      <c r="G62" s="34">
        <v>7805000</v>
      </c>
      <c r="H62" s="179">
        <v>21674000</v>
      </c>
      <c r="I62" s="179">
        <v>21674000</v>
      </c>
      <c r="J62" s="34">
        <v>0</v>
      </c>
      <c r="K62" s="179">
        <v>426603000</v>
      </c>
      <c r="L62" s="179">
        <v>426603000</v>
      </c>
      <c r="M62" s="34">
        <v>0</v>
      </c>
      <c r="N62" s="34">
        <v>7805000</v>
      </c>
    </row>
    <row r="63" spans="1:14" s="32" customFormat="1">
      <c r="A63" s="31" t="s">
        <v>479</v>
      </c>
      <c r="B63" s="31" t="s">
        <v>78</v>
      </c>
      <c r="C63" s="4">
        <v>2009</v>
      </c>
      <c r="D63" s="178">
        <v>31562786.859999999</v>
      </c>
      <c r="E63" s="178">
        <v>28804985.859999999</v>
      </c>
      <c r="F63" s="178"/>
      <c r="G63" s="21">
        <v>2757801</v>
      </c>
      <c r="H63" s="178">
        <v>5778025</v>
      </c>
      <c r="I63" s="178">
        <v>5778025</v>
      </c>
      <c r="J63" s="21"/>
      <c r="K63" s="178">
        <v>23026960.859999999</v>
      </c>
      <c r="L63" s="178">
        <v>23026960.859999999</v>
      </c>
      <c r="M63" s="21"/>
      <c r="N63" s="21">
        <v>2757801</v>
      </c>
    </row>
    <row r="64" spans="1:14" s="32" customFormat="1">
      <c r="A64" s="31" t="s">
        <v>479</v>
      </c>
      <c r="B64" s="31" t="s">
        <v>78</v>
      </c>
      <c r="C64" s="4">
        <v>2010</v>
      </c>
      <c r="D64" s="178">
        <v>42061039.877999999</v>
      </c>
      <c r="E64" s="178">
        <v>39579479.877999999</v>
      </c>
      <c r="F64" s="178"/>
      <c r="G64" s="21">
        <v>2481560</v>
      </c>
      <c r="H64" s="178">
        <v>7977116</v>
      </c>
      <c r="I64" s="178">
        <v>7977116</v>
      </c>
      <c r="J64" s="21"/>
      <c r="K64" s="178">
        <v>31602363.877999999</v>
      </c>
      <c r="L64" s="178">
        <v>31602363.877999999</v>
      </c>
      <c r="M64" s="21"/>
      <c r="N64" s="21">
        <v>2481560</v>
      </c>
    </row>
    <row r="65" spans="1:50" s="32" customFormat="1">
      <c r="A65" s="31" t="s">
        <v>479</v>
      </c>
      <c r="B65" s="31" t="s">
        <v>78</v>
      </c>
      <c r="C65" s="4">
        <v>2011</v>
      </c>
      <c r="D65" s="178">
        <v>46381904.145000003</v>
      </c>
      <c r="E65" s="178">
        <v>43849571.145000003</v>
      </c>
      <c r="F65" s="178"/>
      <c r="G65" s="21">
        <v>2532333</v>
      </c>
      <c r="H65" s="178">
        <v>8675412</v>
      </c>
      <c r="I65" s="178">
        <v>8675412</v>
      </c>
      <c r="J65" s="21"/>
      <c r="K65" s="178">
        <v>35174159.145000003</v>
      </c>
      <c r="L65" s="178">
        <v>35174159.145000003</v>
      </c>
      <c r="M65" s="21"/>
      <c r="N65" s="21">
        <v>2532333</v>
      </c>
    </row>
    <row r="66" spans="1:50" s="32" customFormat="1">
      <c r="A66" s="31" t="s">
        <v>479</v>
      </c>
      <c r="B66" s="31" t="s">
        <v>78</v>
      </c>
      <c r="C66" s="4">
        <v>2012</v>
      </c>
      <c r="D66" s="178">
        <v>40263906.590000004</v>
      </c>
      <c r="E66" s="178">
        <v>38335628.590000004</v>
      </c>
      <c r="F66" s="178"/>
      <c r="G66" s="21">
        <v>1928278</v>
      </c>
      <c r="H66" s="178">
        <v>8742970</v>
      </c>
      <c r="I66" s="178">
        <v>8742970</v>
      </c>
      <c r="J66" s="21"/>
      <c r="K66" s="178">
        <v>29592658.590000004</v>
      </c>
      <c r="L66" s="178">
        <v>29592658.590000004</v>
      </c>
      <c r="M66" s="21"/>
      <c r="N66" s="21">
        <v>1928278</v>
      </c>
    </row>
    <row r="67" spans="1:50" s="32" customFormat="1" ht="15.75" thickBot="1">
      <c r="A67" s="33" t="s">
        <v>479</v>
      </c>
      <c r="B67" s="33" t="s">
        <v>78</v>
      </c>
      <c r="C67" s="10">
        <v>2013</v>
      </c>
      <c r="D67" s="179">
        <v>43936919.830000006</v>
      </c>
      <c r="E67" s="179">
        <v>43718638.310000002</v>
      </c>
      <c r="F67" s="179">
        <v>0</v>
      </c>
      <c r="G67" s="34">
        <v>218281.51999999996</v>
      </c>
      <c r="H67" s="179">
        <v>18478751</v>
      </c>
      <c r="I67" s="179">
        <v>18478751</v>
      </c>
      <c r="J67" s="34">
        <v>0</v>
      </c>
      <c r="K67" s="179">
        <v>24559000</v>
      </c>
      <c r="L67" s="179">
        <v>24559000</v>
      </c>
      <c r="M67" s="34">
        <v>0</v>
      </c>
      <c r="N67" s="34">
        <v>0</v>
      </c>
    </row>
    <row r="68" spans="1:50" s="32" customFormat="1">
      <c r="A68" s="95" t="s">
        <v>468</v>
      </c>
      <c r="B68" s="95" t="s">
        <v>78</v>
      </c>
      <c r="C68" s="96">
        <v>2009</v>
      </c>
      <c r="D68" s="97">
        <v>180226987.88469574</v>
      </c>
      <c r="E68" s="97">
        <v>45431632.40952678</v>
      </c>
      <c r="F68" s="97">
        <v>117748009.54366755</v>
      </c>
      <c r="G68" s="98">
        <v>17047345.931501407</v>
      </c>
      <c r="H68" s="97">
        <v>44791000</v>
      </c>
      <c r="I68" s="97">
        <v>11290918.586271914</v>
      </c>
      <c r="J68" s="98">
        <v>29263381.457856942</v>
      </c>
      <c r="K68" s="97">
        <v>60607000</v>
      </c>
      <c r="L68" s="97">
        <v>15277817.033738516</v>
      </c>
      <c r="M68" s="98">
        <v>39596476.078148194</v>
      </c>
      <c r="N68" s="98">
        <v>24023000</v>
      </c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</row>
    <row r="69" spans="1:50" s="32" customFormat="1">
      <c r="A69" s="95" t="s">
        <v>468</v>
      </c>
      <c r="B69" s="95" t="s">
        <v>78</v>
      </c>
      <c r="C69" s="96">
        <v>2010</v>
      </c>
      <c r="D69" s="97">
        <v>196094305.59417796</v>
      </c>
      <c r="E69" s="97">
        <v>61947772.744456902</v>
      </c>
      <c r="F69" s="97">
        <v>111670567.83710153</v>
      </c>
      <c r="G69" s="98">
        <v>22475965.01261951</v>
      </c>
      <c r="H69" s="97">
        <v>60718000</v>
      </c>
      <c r="I69" s="97">
        <v>23929109.057987839</v>
      </c>
      <c r="J69" s="98">
        <v>30624990.853800084</v>
      </c>
      <c r="K69" s="97">
        <v>96469000</v>
      </c>
      <c r="L69" s="97">
        <v>38018663.686469063</v>
      </c>
      <c r="M69" s="98">
        <v>48657107.326908663</v>
      </c>
      <c r="N69" s="98">
        <v>9971000</v>
      </c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</row>
    <row r="70" spans="1:50" s="32" customFormat="1">
      <c r="A70" s="31" t="s">
        <v>468</v>
      </c>
      <c r="B70" s="31" t="s">
        <v>78</v>
      </c>
      <c r="C70" s="4">
        <v>2011</v>
      </c>
      <c r="D70" s="178">
        <v>223685751</v>
      </c>
      <c r="E70" s="178">
        <v>85841873</v>
      </c>
      <c r="F70" s="178">
        <v>129677278</v>
      </c>
      <c r="G70" s="21">
        <v>8166599.9999999991</v>
      </c>
      <c r="H70" s="178">
        <v>70325585</v>
      </c>
      <c r="I70" s="178">
        <v>8330342</v>
      </c>
      <c r="J70" s="21">
        <v>61995243</v>
      </c>
      <c r="K70" s="178">
        <v>145193566</v>
      </c>
      <c r="L70" s="178">
        <v>77511531</v>
      </c>
      <c r="M70" s="21">
        <v>67682035</v>
      </c>
      <c r="N70" s="21">
        <v>8166599.9999999991</v>
      </c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</row>
    <row r="71" spans="1:50" s="32" customFormat="1">
      <c r="A71" s="31" t="s">
        <v>468</v>
      </c>
      <c r="B71" s="31" t="s">
        <v>78</v>
      </c>
      <c r="C71" s="4">
        <v>2012</v>
      </c>
      <c r="D71" s="178">
        <v>183726144</v>
      </c>
      <c r="E71" s="178">
        <v>59848320</v>
      </c>
      <c r="F71" s="178">
        <v>123029802</v>
      </c>
      <c r="G71" s="21">
        <v>848021.99999999988</v>
      </c>
      <c r="H71" s="178">
        <v>53500964.999999993</v>
      </c>
      <c r="I71" s="178">
        <v>5062512</v>
      </c>
      <c r="J71" s="21">
        <v>48438452.999999993</v>
      </c>
      <c r="K71" s="178">
        <v>129377157</v>
      </c>
      <c r="L71" s="178">
        <v>54785808</v>
      </c>
      <c r="M71" s="21">
        <v>74591349</v>
      </c>
      <c r="N71" s="21">
        <v>848021.99999999988</v>
      </c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</row>
    <row r="72" spans="1:50" s="32" customFormat="1" ht="15.75" thickBot="1">
      <c r="A72" s="85" t="s">
        <v>468</v>
      </c>
      <c r="B72" s="85" t="s">
        <v>78</v>
      </c>
      <c r="C72" s="86">
        <v>2013</v>
      </c>
      <c r="D72" s="87">
        <v>169050716.94105151</v>
      </c>
      <c r="E72" s="87">
        <v>49718066.758094519</v>
      </c>
      <c r="F72" s="87">
        <v>112922258.15167876</v>
      </c>
      <c r="G72" s="88">
        <v>6410391.7623901954</v>
      </c>
      <c r="H72" s="87">
        <v>53851566.64896442</v>
      </c>
      <c r="I72" s="87">
        <v>15092973.821291544</v>
      </c>
      <c r="J72" s="88">
        <v>37049162.092846505</v>
      </c>
      <c r="K72" s="87">
        <v>113998937.86510888</v>
      </c>
      <c r="L72" s="87">
        <v>34625092.936802976</v>
      </c>
      <c r="M72" s="88">
        <v>75873096.058832243</v>
      </c>
      <c r="N72" s="94">
        <v>1200212.4269782263</v>
      </c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</row>
    <row r="73" spans="1:50" s="32" customFormat="1">
      <c r="A73" s="31" t="s">
        <v>480</v>
      </c>
      <c r="B73" s="31" t="s">
        <v>78</v>
      </c>
      <c r="C73" s="4">
        <v>2009</v>
      </c>
      <c r="D73" s="178">
        <v>202801144.85000002</v>
      </c>
      <c r="E73" s="178">
        <v>97524913.820000008</v>
      </c>
      <c r="F73" s="178">
        <v>105276231.03000002</v>
      </c>
      <c r="G73" s="21"/>
      <c r="H73" s="178">
        <v>49872970.240000002</v>
      </c>
      <c r="I73" s="178">
        <v>24995814.530000001</v>
      </c>
      <c r="J73" s="21">
        <v>24877155.710000001</v>
      </c>
      <c r="K73" s="178">
        <v>158216816.61000001</v>
      </c>
      <c r="L73" s="178">
        <v>72529099.290000007</v>
      </c>
      <c r="M73" s="21">
        <v>85687717.320000008</v>
      </c>
      <c r="N73" s="21"/>
    </row>
    <row r="74" spans="1:50" s="32" customFormat="1">
      <c r="A74" s="31" t="s">
        <v>480</v>
      </c>
      <c r="B74" s="31" t="s">
        <v>78</v>
      </c>
      <c r="C74" s="4">
        <v>2010</v>
      </c>
      <c r="D74" s="178">
        <v>258101069.58999997</v>
      </c>
      <c r="E74" s="178">
        <v>100427506</v>
      </c>
      <c r="F74" s="178">
        <v>138956662.58999997</v>
      </c>
      <c r="G74" s="21">
        <v>18716901</v>
      </c>
      <c r="H74" s="178">
        <v>46452215.870000005</v>
      </c>
      <c r="I74" s="178">
        <v>20752773.75</v>
      </c>
      <c r="J74" s="21">
        <v>25699442.120000001</v>
      </c>
      <c r="K74" s="178">
        <v>195292863.71999997</v>
      </c>
      <c r="L74" s="178">
        <v>79674732.25</v>
      </c>
      <c r="M74" s="21">
        <v>115618131.46999998</v>
      </c>
      <c r="N74" s="21">
        <v>18716901</v>
      </c>
    </row>
    <row r="75" spans="1:50" s="32" customFormat="1">
      <c r="A75" s="31" t="s">
        <v>480</v>
      </c>
      <c r="B75" s="31" t="s">
        <v>78</v>
      </c>
      <c r="C75" s="4">
        <v>2011</v>
      </c>
      <c r="D75" s="178">
        <v>299859176.7725001</v>
      </c>
      <c r="E75" s="178">
        <v>113563710.78850004</v>
      </c>
      <c r="F75" s="178">
        <v>156550126.98400006</v>
      </c>
      <c r="G75" s="21">
        <v>29745339</v>
      </c>
      <c r="H75" s="178">
        <v>23917328.130000003</v>
      </c>
      <c r="I75" s="178">
        <v>9733123.1000000015</v>
      </c>
      <c r="J75" s="21">
        <v>14184205.030000003</v>
      </c>
      <c r="K75" s="178">
        <v>244835528.64250004</v>
      </c>
      <c r="L75" s="178">
        <v>103830587.68850003</v>
      </c>
      <c r="M75" s="21">
        <v>141004940.954</v>
      </c>
      <c r="N75" s="21">
        <v>29745339</v>
      </c>
    </row>
    <row r="76" spans="1:50" s="32" customFormat="1">
      <c r="A76" s="31" t="s">
        <v>480</v>
      </c>
      <c r="B76" s="31" t="s">
        <v>78</v>
      </c>
      <c r="C76" s="4">
        <v>2012</v>
      </c>
      <c r="D76" s="182">
        <v>273937616.66000003</v>
      </c>
      <c r="E76" s="178">
        <v>89213027.681500047</v>
      </c>
      <c r="F76" s="178">
        <v>154223267.43849999</v>
      </c>
      <c r="G76" s="21">
        <v>30501321.539999999</v>
      </c>
      <c r="H76" s="178">
        <v>27597840.920000002</v>
      </c>
      <c r="I76" s="178">
        <v>17239476.260400005</v>
      </c>
      <c r="J76" s="21">
        <v>10358364.659599999</v>
      </c>
      <c r="K76" s="178">
        <v>215838454.20000002</v>
      </c>
      <c r="L76" s="178">
        <v>71973551.42110005</v>
      </c>
      <c r="M76" s="21">
        <v>143864902.77889997</v>
      </c>
      <c r="N76" s="21">
        <v>30501321.539999999</v>
      </c>
    </row>
    <row r="77" spans="1:50" s="32" customFormat="1" ht="15.75" thickBot="1">
      <c r="A77" s="33" t="s">
        <v>480</v>
      </c>
      <c r="B77" s="33" t="s">
        <v>78</v>
      </c>
      <c r="C77" s="10">
        <v>2013</v>
      </c>
      <c r="D77" s="188">
        <v>276452877.92999995</v>
      </c>
      <c r="E77" s="179">
        <v>88781797.535799965</v>
      </c>
      <c r="F77" s="179">
        <v>159708917.3942</v>
      </c>
      <c r="G77" s="34">
        <v>27962163</v>
      </c>
      <c r="H77" s="179">
        <v>28472986.490000002</v>
      </c>
      <c r="I77" s="179">
        <v>14225076.669600001</v>
      </c>
      <c r="J77" s="34">
        <v>14247909.8204</v>
      </c>
      <c r="K77" s="179">
        <v>220017728.43999997</v>
      </c>
      <c r="L77" s="179">
        <v>74556720.86619997</v>
      </c>
      <c r="M77" s="34">
        <v>145461007.5738</v>
      </c>
      <c r="N77" s="34">
        <v>27962163</v>
      </c>
    </row>
    <row r="78" spans="1:50" s="32" customFormat="1">
      <c r="A78" s="31" t="s">
        <v>467</v>
      </c>
      <c r="B78" s="31" t="s">
        <v>78</v>
      </c>
      <c r="C78" s="4">
        <v>2011</v>
      </c>
      <c r="D78" s="178">
        <v>152249118.30714971</v>
      </c>
      <c r="E78" s="178">
        <v>14483808.913113177</v>
      </c>
      <c r="F78" s="178"/>
      <c r="G78" s="21"/>
      <c r="H78" s="178">
        <v>99709842.898364857</v>
      </c>
      <c r="I78" s="178"/>
      <c r="J78" s="21"/>
      <c r="K78" s="178">
        <v>43257454.312279575</v>
      </c>
      <c r="L78" s="178"/>
      <c r="M78" s="21"/>
      <c r="N78" s="21">
        <v>9281821.0965052899</v>
      </c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</row>
    <row r="79" spans="1:50" s="32" customFormat="1">
      <c r="A79" s="31" t="s">
        <v>467</v>
      </c>
      <c r="B79" s="31" t="s">
        <v>78</v>
      </c>
      <c r="C79" s="4">
        <v>2012</v>
      </c>
      <c r="D79" s="178">
        <v>151248613.53192836</v>
      </c>
      <c r="E79" s="178">
        <v>14435113.294248138</v>
      </c>
      <c r="F79" s="178"/>
      <c r="G79" s="21"/>
      <c r="H79" s="178">
        <v>91434004.119790837</v>
      </c>
      <c r="I79" s="178">
        <v>14561876.089367772</v>
      </c>
      <c r="J79" s="21"/>
      <c r="K79" s="178">
        <v>49221993.344953254</v>
      </c>
      <c r="L79" s="178"/>
      <c r="M79" s="21"/>
      <c r="N79" s="21">
        <v>10592616.067184281</v>
      </c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</row>
    <row r="80" spans="1:50" s="32" customFormat="1" ht="15.75" thickBot="1">
      <c r="A80" s="33" t="s">
        <v>467</v>
      </c>
      <c r="B80" s="33" t="s">
        <v>78</v>
      </c>
      <c r="C80" s="10">
        <v>2013</v>
      </c>
      <c r="D80" s="179">
        <v>172344964.95023999</v>
      </c>
      <c r="E80" s="179">
        <v>25241663.027715005</v>
      </c>
      <c r="F80" s="179">
        <v>146166222.56260499</v>
      </c>
      <c r="G80" s="34">
        <v>937079.35992000008</v>
      </c>
      <c r="H80" s="179">
        <v>103313297.946255</v>
      </c>
      <c r="I80" s="179">
        <v>14137753.417395005</v>
      </c>
      <c r="J80" s="34">
        <v>89175544.528859988</v>
      </c>
      <c r="K80" s="179">
        <v>68094587.644064993</v>
      </c>
      <c r="L80" s="179">
        <v>11103909.61032</v>
      </c>
      <c r="M80" s="34">
        <v>56990678.033744998</v>
      </c>
      <c r="N80" s="34">
        <v>937079.35992000008</v>
      </c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</row>
    <row r="81" spans="1:50" s="32" customFormat="1">
      <c r="A81" s="31" t="s">
        <v>491</v>
      </c>
      <c r="B81" s="31" t="s">
        <v>80</v>
      </c>
      <c r="C81" s="4">
        <v>2009</v>
      </c>
      <c r="D81" s="178">
        <v>1015921360.6500001</v>
      </c>
      <c r="E81" s="178">
        <v>407306091</v>
      </c>
      <c r="F81" s="178">
        <v>531064014.35000002</v>
      </c>
      <c r="G81" s="21">
        <v>77551255.300000116</v>
      </c>
      <c r="H81" s="178">
        <v>31268211</v>
      </c>
      <c r="I81" s="178">
        <v>30303115</v>
      </c>
      <c r="J81" s="21">
        <v>965096</v>
      </c>
      <c r="K81" s="178">
        <v>907101894.35000002</v>
      </c>
      <c r="L81" s="178">
        <v>377002976</v>
      </c>
      <c r="M81" s="21">
        <v>530098918.35000002</v>
      </c>
      <c r="N81" s="21">
        <v>51830121.000000119</v>
      </c>
    </row>
    <row r="82" spans="1:50" s="32" customFormat="1">
      <c r="A82" s="31" t="s">
        <v>491</v>
      </c>
      <c r="B82" s="31" t="s">
        <v>80</v>
      </c>
      <c r="C82" s="4">
        <v>2010</v>
      </c>
      <c r="D82" s="178">
        <v>840697117.3926537</v>
      </c>
      <c r="E82" s="178">
        <v>212153865.23421791</v>
      </c>
      <c r="F82" s="178">
        <v>532803284.53013629</v>
      </c>
      <c r="G82" s="21">
        <v>95739967.628299475</v>
      </c>
      <c r="H82" s="178">
        <v>6811951.5099999998</v>
      </c>
      <c r="I82" s="178">
        <v>5930405.5099999998</v>
      </c>
      <c r="J82" s="21">
        <v>881546</v>
      </c>
      <c r="K82" s="178">
        <v>738145198.25435424</v>
      </c>
      <c r="L82" s="178">
        <v>206223459.72421792</v>
      </c>
      <c r="M82" s="21">
        <v>531921738.53013629</v>
      </c>
      <c r="N82" s="21">
        <v>95584788.628299475</v>
      </c>
    </row>
    <row r="83" spans="1:50" s="32" customFormat="1">
      <c r="A83" s="31" t="s">
        <v>491</v>
      </c>
      <c r="B83" s="31" t="s">
        <v>80</v>
      </c>
      <c r="C83" s="4">
        <v>2011</v>
      </c>
      <c r="D83" s="178">
        <v>972683519.03301156</v>
      </c>
      <c r="E83" s="178">
        <v>222139482</v>
      </c>
      <c r="F83" s="178">
        <v>553485573.03301156</v>
      </c>
      <c r="G83" s="21">
        <v>197058464</v>
      </c>
      <c r="H83" s="178">
        <v>12687950</v>
      </c>
      <c r="I83" s="178">
        <v>2005950</v>
      </c>
      <c r="J83" s="21">
        <v>3646082</v>
      </c>
      <c r="K83" s="178">
        <v>959995569.03301156</v>
      </c>
      <c r="L83" s="178">
        <v>220133532</v>
      </c>
      <c r="M83" s="21">
        <v>549839491.03301156</v>
      </c>
      <c r="N83" s="21">
        <v>197058464</v>
      </c>
    </row>
    <row r="84" spans="1:50" s="32" customFormat="1">
      <c r="A84" s="31" t="s">
        <v>491</v>
      </c>
      <c r="B84" s="31" t="s">
        <v>80</v>
      </c>
      <c r="C84" s="4">
        <v>2012</v>
      </c>
      <c r="D84" s="178">
        <v>907394984.81835532</v>
      </c>
      <c r="E84" s="178">
        <v>190370467.79000002</v>
      </c>
      <c r="F84" s="178">
        <v>717024517.02835524</v>
      </c>
      <c r="G84" s="21"/>
      <c r="H84" s="178">
        <v>9198902.1559999995</v>
      </c>
      <c r="I84" s="178">
        <v>4157193.18</v>
      </c>
      <c r="J84" s="21">
        <v>5041708.9759999998</v>
      </c>
      <c r="K84" s="178">
        <v>898196082.6623553</v>
      </c>
      <c r="L84" s="178">
        <v>186213274.61000001</v>
      </c>
      <c r="M84" s="21">
        <v>711982808.05235529</v>
      </c>
      <c r="N84" s="21"/>
    </row>
    <row r="85" spans="1:50" s="32" customFormat="1" ht="15.75" thickBot="1">
      <c r="A85" s="33" t="s">
        <v>491</v>
      </c>
      <c r="B85" s="33" t="s">
        <v>80</v>
      </c>
      <c r="C85" s="10">
        <v>2013</v>
      </c>
      <c r="D85" s="179">
        <v>1219014216</v>
      </c>
      <c r="E85" s="179">
        <v>382014648</v>
      </c>
      <c r="F85" s="179">
        <v>836679836</v>
      </c>
      <c r="G85" s="34">
        <v>319732</v>
      </c>
      <c r="H85" s="179">
        <v>31352606</v>
      </c>
      <c r="I85" s="179">
        <v>11886066</v>
      </c>
      <c r="J85" s="34">
        <v>19466631</v>
      </c>
      <c r="K85" s="179">
        <v>1187341876</v>
      </c>
      <c r="L85" s="179">
        <v>370148078</v>
      </c>
      <c r="M85" s="34">
        <v>817213204</v>
      </c>
      <c r="N85" s="34">
        <v>319732</v>
      </c>
    </row>
    <row r="86" spans="1:50" s="49" customFormat="1" ht="15" customHeight="1">
      <c r="A86" s="31" t="s">
        <v>464</v>
      </c>
      <c r="B86" s="31" t="s">
        <v>78</v>
      </c>
      <c r="C86" s="4">
        <v>2009</v>
      </c>
      <c r="D86" s="178">
        <v>37781543.382997371</v>
      </c>
      <c r="E86" s="178">
        <v>36993844.872918494</v>
      </c>
      <c r="F86" s="178"/>
      <c r="G86" s="21">
        <v>787698.51007887814</v>
      </c>
      <c r="H86" s="178">
        <v>9255212.0946538132</v>
      </c>
      <c r="I86" s="178">
        <v>9255212.0946538132</v>
      </c>
      <c r="J86" s="21"/>
      <c r="K86" s="178">
        <v>26536401.402278703</v>
      </c>
      <c r="L86" s="178">
        <v>26536401.402278703</v>
      </c>
      <c r="M86" s="21"/>
      <c r="N86" s="21">
        <v>1989929.8860648554</v>
      </c>
    </row>
    <row r="87" spans="1:50" s="49" customFormat="1" ht="15" customHeight="1">
      <c r="A87" s="31" t="s">
        <v>464</v>
      </c>
      <c r="B87" s="31" t="s">
        <v>78</v>
      </c>
      <c r="C87" s="4">
        <v>2010</v>
      </c>
      <c r="D87" s="178">
        <v>34144725.29605902</v>
      </c>
      <c r="E87" s="178">
        <v>33236327.897495631</v>
      </c>
      <c r="F87" s="178"/>
      <c r="G87" s="21">
        <v>908397.39856338571</v>
      </c>
      <c r="H87" s="178">
        <v>10732904.290429043</v>
      </c>
      <c r="I87" s="178">
        <v>10732904.290429043</v>
      </c>
      <c r="J87" s="21"/>
      <c r="K87" s="178">
        <v>22083515.822170451</v>
      </c>
      <c r="L87" s="178">
        <v>22083515.822170451</v>
      </c>
      <c r="M87" s="21"/>
      <c r="N87" s="21">
        <v>1328305.1834595224</v>
      </c>
    </row>
    <row r="88" spans="1:50" s="49" customFormat="1" ht="15" customHeight="1">
      <c r="A88" s="31" t="s">
        <v>464</v>
      </c>
      <c r="B88" s="31" t="s">
        <v>78</v>
      </c>
      <c r="C88" s="4">
        <v>2011</v>
      </c>
      <c r="D88" s="178">
        <v>46472100.149999999</v>
      </c>
      <c r="E88" s="178">
        <v>45698132.549999997</v>
      </c>
      <c r="F88" s="178"/>
      <c r="G88" s="21">
        <v>773967.6</v>
      </c>
      <c r="H88" s="178">
        <v>16895604.600000001</v>
      </c>
      <c r="I88" s="178">
        <v>16895604.600000001</v>
      </c>
      <c r="J88" s="21"/>
      <c r="K88" s="178">
        <v>29075622.450000003</v>
      </c>
      <c r="L88" s="178">
        <v>29075622.450000003</v>
      </c>
      <c r="M88" s="21"/>
      <c r="N88" s="21">
        <v>500873.09999999404</v>
      </c>
    </row>
    <row r="89" spans="1:50" s="32" customFormat="1" ht="15" customHeight="1">
      <c r="A89" s="31" t="s">
        <v>464</v>
      </c>
      <c r="B89" s="31" t="s">
        <v>78</v>
      </c>
      <c r="C89" s="4">
        <v>2012</v>
      </c>
      <c r="D89" s="178">
        <v>46791868.494795837</v>
      </c>
      <c r="E89" s="178">
        <v>43999661.729383506</v>
      </c>
      <c r="F89" s="178">
        <v>0</v>
      </c>
      <c r="G89" s="21">
        <v>2792206.7654123297</v>
      </c>
      <c r="H89" s="178">
        <v>11892340.872698158</v>
      </c>
      <c r="I89" s="178">
        <v>11892340.872698158</v>
      </c>
      <c r="J89" s="21">
        <v>0</v>
      </c>
      <c r="K89" s="178">
        <v>32107320.856685348</v>
      </c>
      <c r="L89" s="178">
        <v>32107320.856685348</v>
      </c>
      <c r="M89" s="21">
        <v>0</v>
      </c>
      <c r="N89" s="178">
        <v>2792206.7654123297</v>
      </c>
    </row>
    <row r="90" spans="1:50" s="32" customFormat="1" ht="15" customHeight="1" thickBot="1">
      <c r="A90" s="33" t="s">
        <v>464</v>
      </c>
      <c r="B90" s="33" t="s">
        <v>78</v>
      </c>
      <c r="C90" s="10">
        <v>2013</v>
      </c>
      <c r="D90" s="179">
        <v>41742193.748786643</v>
      </c>
      <c r="E90" s="179">
        <v>37896341.487089887</v>
      </c>
      <c r="F90" s="179">
        <v>0</v>
      </c>
      <c r="G90" s="34">
        <v>3845852.2616967577</v>
      </c>
      <c r="H90" s="179">
        <v>11504767.035527082</v>
      </c>
      <c r="I90" s="179">
        <v>11504767.035527082</v>
      </c>
      <c r="J90" s="34">
        <v>0</v>
      </c>
      <c r="K90" s="179">
        <v>26391574.451562803</v>
      </c>
      <c r="L90" s="179">
        <v>26391574.451562803</v>
      </c>
      <c r="M90" s="34">
        <v>0</v>
      </c>
      <c r="N90" s="179">
        <v>3845852.2616967577</v>
      </c>
    </row>
    <row r="91" spans="1:50" s="32" customFormat="1" ht="15" customHeight="1">
      <c r="A91" s="95" t="s">
        <v>465</v>
      </c>
      <c r="B91" s="95" t="s">
        <v>78</v>
      </c>
      <c r="C91" s="96">
        <v>2009</v>
      </c>
      <c r="D91" s="97">
        <v>61438612.933458298</v>
      </c>
      <c r="E91" s="97">
        <v>25759661.667738553</v>
      </c>
      <c r="F91" s="97">
        <v>25080700.719015591</v>
      </c>
      <c r="G91" s="98">
        <v>2016557.3258356764</v>
      </c>
      <c r="H91" s="97">
        <v>9119025.3045923151</v>
      </c>
      <c r="I91" s="97">
        <v>3870913.8877015254</v>
      </c>
      <c r="J91" s="98">
        <v>3768886.1747789495</v>
      </c>
      <c r="K91" s="97">
        <v>43200562.324273668</v>
      </c>
      <c r="L91" s="97">
        <v>21888747.780037027</v>
      </c>
      <c r="M91" s="98">
        <v>21311814.544236641</v>
      </c>
      <c r="N91" s="98">
        <v>9119025.3045923151</v>
      </c>
    </row>
    <row r="92" spans="1:50" s="32" customFormat="1" ht="15" customHeight="1">
      <c r="A92" s="95" t="s">
        <v>465</v>
      </c>
      <c r="B92" s="95" t="s">
        <v>78</v>
      </c>
      <c r="C92" s="96">
        <v>2010</v>
      </c>
      <c r="D92" s="97">
        <v>50176061.776061781</v>
      </c>
      <c r="E92" s="97">
        <v>19096799.712191597</v>
      </c>
      <c r="F92" s="97">
        <v>29473084.457692578</v>
      </c>
      <c r="G92" s="98">
        <v>1637065.6370656372</v>
      </c>
      <c r="H92" s="97">
        <v>11586100.386100387</v>
      </c>
      <c r="I92" s="97">
        <v>5474185.1698116707</v>
      </c>
      <c r="J92" s="98">
        <v>8448594.7529682536</v>
      </c>
      <c r="K92" s="97">
        <v>38214671.814671814</v>
      </c>
      <c r="L92" s="97">
        <v>13622614.542379927</v>
      </c>
      <c r="M92" s="98">
        <v>21024489.704724327</v>
      </c>
      <c r="N92" s="98">
        <v>375289.57528957532</v>
      </c>
    </row>
    <row r="93" spans="1:50" s="32" customFormat="1" ht="15" customHeight="1">
      <c r="A93" s="95" t="s">
        <v>465</v>
      </c>
      <c r="B93" s="95" t="s">
        <v>78</v>
      </c>
      <c r="C93" s="96">
        <v>2011</v>
      </c>
      <c r="D93" s="97">
        <v>82029496.633536384</v>
      </c>
      <c r="E93" s="97">
        <v>47679033.685088962</v>
      </c>
      <c r="F93" s="97">
        <v>32790668.142419841</v>
      </c>
      <c r="G93" s="98">
        <v>1559794.8060275728</v>
      </c>
      <c r="H93" s="97">
        <v>12564924.655338248</v>
      </c>
      <c r="I93" s="97">
        <v>10419726.269008625</v>
      </c>
      <c r="J93" s="98">
        <v>7166038.3991542459</v>
      </c>
      <c r="K93" s="97">
        <v>68998076.306508496</v>
      </c>
      <c r="L93" s="97">
        <v>37259307.416080341</v>
      </c>
      <c r="M93" s="98">
        <v>25624629.743265595</v>
      </c>
      <c r="N93" s="98">
        <v>466495.67168964411</v>
      </c>
    </row>
    <row r="94" spans="1:50" s="32" customFormat="1">
      <c r="A94" s="95" t="s">
        <v>465</v>
      </c>
      <c r="B94" s="95" t="s">
        <v>78</v>
      </c>
      <c r="C94" s="96">
        <v>2012</v>
      </c>
      <c r="D94" s="97">
        <v>69207732.530502304</v>
      </c>
      <c r="E94" s="97">
        <v>36004715.642590195</v>
      </c>
      <c r="F94" s="97">
        <v>31704046.835622448</v>
      </c>
      <c r="G94" s="98">
        <v>1498970.0522896531</v>
      </c>
      <c r="H94" s="97">
        <v>15194105.530026937</v>
      </c>
      <c r="I94" s="97">
        <v>9058685.6819051094</v>
      </c>
      <c r="J94" s="98">
        <v>7976649.44723449</v>
      </c>
      <c r="K94" s="97">
        <v>53497068.610362858</v>
      </c>
      <c r="L94" s="97">
        <v>26946029.960685086</v>
      </c>
      <c r="M94" s="98">
        <v>23727397.388387959</v>
      </c>
      <c r="N94" s="98">
        <v>516558.39011250198</v>
      </c>
    </row>
    <row r="95" spans="1:50" s="32" customFormat="1" ht="15.75" thickBot="1">
      <c r="A95" s="85" t="s">
        <v>465</v>
      </c>
      <c r="B95" s="85" t="s">
        <v>78</v>
      </c>
      <c r="C95" s="86">
        <v>2013</v>
      </c>
      <c r="D95" s="87">
        <v>61263289.555972487</v>
      </c>
      <c r="E95" s="87">
        <v>34183958.724202625</v>
      </c>
      <c r="F95" s="87">
        <v>25787898.686679177</v>
      </c>
      <c r="G95" s="88">
        <v>1291432.1450906817</v>
      </c>
      <c r="H95" s="87">
        <v>15494058.786741715</v>
      </c>
      <c r="I95" s="87">
        <v>8831613.5084427763</v>
      </c>
      <c r="J95" s="88">
        <v>6662445.2782989377</v>
      </c>
      <c r="K95" s="87">
        <v>44477798.624140091</v>
      </c>
      <c r="L95" s="87">
        <v>25352345.215759847</v>
      </c>
      <c r="M95" s="88">
        <v>19125453.40838024</v>
      </c>
      <c r="N95" s="88">
        <v>1291432.1450906817</v>
      </c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</row>
    <row r="96" spans="1:50" s="32" customFormat="1">
      <c r="A96" s="31" t="s">
        <v>482</v>
      </c>
      <c r="B96" s="31" t="s">
        <v>78</v>
      </c>
      <c r="C96" s="4">
        <v>2009</v>
      </c>
      <c r="D96" s="178">
        <v>156448197.91136017</v>
      </c>
      <c r="E96" s="178">
        <v>156448197.91136017</v>
      </c>
      <c r="F96" s="178"/>
      <c r="G96" s="21"/>
      <c r="H96" s="178">
        <v>6610258.5328578707</v>
      </c>
      <c r="I96" s="178">
        <v>6610258.5328578707</v>
      </c>
      <c r="J96" s="21"/>
      <c r="K96" s="178">
        <v>148217969.94396332</v>
      </c>
      <c r="L96" s="178">
        <v>148217969.94396332</v>
      </c>
      <c r="M96" s="21"/>
      <c r="N96" s="21">
        <v>1619969.4345389709</v>
      </c>
    </row>
    <row r="97" spans="1:14" s="32" customFormat="1">
      <c r="A97" s="31" t="s">
        <v>482</v>
      </c>
      <c r="B97" s="31" t="s">
        <v>78</v>
      </c>
      <c r="C97" s="4">
        <v>2010</v>
      </c>
      <c r="D97" s="178">
        <v>210729657.75064927</v>
      </c>
      <c r="E97" s="178">
        <v>210729657.75064927</v>
      </c>
      <c r="F97" s="178"/>
      <c r="G97" s="21"/>
      <c r="H97" s="178">
        <v>41772120.490298249</v>
      </c>
      <c r="I97" s="178">
        <v>41772120.490298249</v>
      </c>
      <c r="J97" s="21"/>
      <c r="K97" s="178">
        <v>167787372.00800622</v>
      </c>
      <c r="L97" s="178">
        <v>167787372.00800622</v>
      </c>
      <c r="M97" s="21"/>
      <c r="N97" s="21">
        <v>1170165.2523447967</v>
      </c>
    </row>
    <row r="98" spans="1:14" s="32" customFormat="1">
      <c r="A98" s="31" t="s">
        <v>482</v>
      </c>
      <c r="B98" s="31" t="s">
        <v>78</v>
      </c>
      <c r="C98" s="4">
        <v>2011</v>
      </c>
      <c r="D98" s="178">
        <v>218805243.44569287</v>
      </c>
      <c r="E98" s="178">
        <v>218805243.44569287</v>
      </c>
      <c r="F98" s="178"/>
      <c r="G98" s="21"/>
      <c r="H98" s="178">
        <v>9192973.0693775639</v>
      </c>
      <c r="I98" s="178">
        <v>9192973.0693775639</v>
      </c>
      <c r="J98" s="21"/>
      <c r="K98" s="178">
        <v>207163545.56803995</v>
      </c>
      <c r="L98" s="178">
        <v>207163545.56803995</v>
      </c>
      <c r="M98" s="21"/>
      <c r="N98" s="21">
        <v>2448724.8082753699</v>
      </c>
    </row>
    <row r="99" spans="1:14" s="32" customFormat="1">
      <c r="A99" s="31" t="s">
        <v>482</v>
      </c>
      <c r="B99" s="31" t="s">
        <v>78</v>
      </c>
      <c r="C99" s="4">
        <v>2012</v>
      </c>
      <c r="D99" s="178">
        <v>238963727.8991048</v>
      </c>
      <c r="E99" s="178">
        <v>238963727.8991048</v>
      </c>
      <c r="F99" s="178"/>
      <c r="G99" s="21"/>
      <c r="H99" s="178">
        <v>7343425.1447619377</v>
      </c>
      <c r="I99" s="178">
        <v>7343425.1447619377</v>
      </c>
      <c r="J99" s="21"/>
      <c r="K99" s="178">
        <v>228975755.59717521</v>
      </c>
      <c r="L99" s="178">
        <v>228975755.59717521</v>
      </c>
      <c r="M99" s="21"/>
      <c r="N99" s="21">
        <v>2644547.1571676489</v>
      </c>
    </row>
    <row r="100" spans="1:14" s="32" customFormat="1" ht="15.75" thickBot="1">
      <c r="A100" s="33" t="s">
        <v>482</v>
      </c>
      <c r="B100" s="33" t="s">
        <v>78</v>
      </c>
      <c r="C100" s="10">
        <v>2013</v>
      </c>
      <c r="D100" s="179">
        <v>320832255.64933294</v>
      </c>
      <c r="E100" s="179">
        <v>320832255.64933294</v>
      </c>
      <c r="F100" s="179">
        <v>0</v>
      </c>
      <c r="G100" s="34">
        <v>0</v>
      </c>
      <c r="H100" s="179">
        <v>8803260.2777021509</v>
      </c>
      <c r="I100" s="179">
        <v>8803260.2777021509</v>
      </c>
      <c r="J100" s="34">
        <v>0</v>
      </c>
      <c r="K100" s="179">
        <v>308867921.31772393</v>
      </c>
      <c r="L100" s="179">
        <v>308867921.31772393</v>
      </c>
      <c r="M100" s="34">
        <v>0</v>
      </c>
      <c r="N100" s="34">
        <v>3161074.0539068878</v>
      </c>
    </row>
    <row r="101" spans="1:14" s="49" customFormat="1" ht="15" customHeight="1">
      <c r="A101" s="196" t="s">
        <v>463</v>
      </c>
      <c r="B101" s="196" t="s">
        <v>78</v>
      </c>
      <c r="C101" s="197">
        <v>2009</v>
      </c>
      <c r="D101" s="190">
        <v>99979693.845673233</v>
      </c>
      <c r="E101" s="190">
        <v>9848484.8484848477</v>
      </c>
      <c r="F101" s="190">
        <v>90131208.997188389</v>
      </c>
      <c r="G101" s="191"/>
      <c r="H101" s="190">
        <v>70901280.84973447</v>
      </c>
      <c r="I101" s="190">
        <v>2780133.4544622251</v>
      </c>
      <c r="J101" s="191">
        <v>68121147.39527224</v>
      </c>
      <c r="K101" s="190">
        <v>28730084.348641053</v>
      </c>
      <c r="L101" s="190">
        <v>7068351.394022624</v>
      </c>
      <c r="M101" s="191">
        <v>21661732.954618428</v>
      </c>
      <c r="N101" s="191">
        <v>1429240.8622305528</v>
      </c>
    </row>
    <row r="102" spans="1:14" s="49" customFormat="1" ht="15" customHeight="1">
      <c r="A102" s="196" t="s">
        <v>463</v>
      </c>
      <c r="B102" s="196" t="s">
        <v>78</v>
      </c>
      <c r="C102" s="197">
        <v>2010</v>
      </c>
      <c r="D102" s="190">
        <v>101359073.35907336</v>
      </c>
      <c r="E102" s="190">
        <v>15355984.555984557</v>
      </c>
      <c r="F102" s="190">
        <v>86003088.803088799</v>
      </c>
      <c r="G102" s="191"/>
      <c r="H102" s="190">
        <v>75868725.868725881</v>
      </c>
      <c r="I102" s="190">
        <v>8354020.5131433709</v>
      </c>
      <c r="J102" s="191">
        <v>67514705.355582505</v>
      </c>
      <c r="K102" s="190">
        <v>25195366.795366794</v>
      </c>
      <c r="L102" s="190">
        <v>7001964.0428411867</v>
      </c>
      <c r="M102" s="191">
        <v>18193402.752525609</v>
      </c>
      <c r="N102" s="191">
        <v>315057.91505791509</v>
      </c>
    </row>
    <row r="103" spans="1:14" s="49" customFormat="1" ht="15" customHeight="1">
      <c r="A103" s="196" t="s">
        <v>463</v>
      </c>
      <c r="B103" s="196" t="s">
        <v>78</v>
      </c>
      <c r="C103" s="197">
        <v>2011</v>
      </c>
      <c r="D103" s="190">
        <v>100541840.3334402</v>
      </c>
      <c r="E103" s="190">
        <v>14363578.069894196</v>
      </c>
      <c r="F103" s="190">
        <v>86178262.263546005</v>
      </c>
      <c r="G103" s="191"/>
      <c r="H103" s="190">
        <v>72981724.911830708</v>
      </c>
      <c r="I103" s="190">
        <v>5998075.3384662801</v>
      </c>
      <c r="J103" s="191">
        <v>66983649.573364429</v>
      </c>
      <c r="K103" s="190">
        <v>26985644.31788877</v>
      </c>
      <c r="L103" s="190">
        <v>8337129.582867139</v>
      </c>
      <c r="M103" s="191">
        <v>18648514.735021632</v>
      </c>
      <c r="N103" s="191">
        <v>229240.14107085601</v>
      </c>
    </row>
    <row r="104" spans="1:14" s="49" customFormat="1" ht="15" customHeight="1">
      <c r="A104" s="196" t="s">
        <v>463</v>
      </c>
      <c r="B104" s="196" t="s">
        <v>78</v>
      </c>
      <c r="C104" s="197">
        <v>2012</v>
      </c>
      <c r="D104" s="190">
        <v>94206940.263032809</v>
      </c>
      <c r="E104" s="190">
        <v>12389478.688005071</v>
      </c>
      <c r="F104" s="190">
        <v>81817461.575027734</v>
      </c>
      <c r="G104" s="191"/>
      <c r="H104" s="190">
        <v>69705276.501346856</v>
      </c>
      <c r="I104" s="190">
        <v>4306710.1343098693</v>
      </c>
      <c r="J104" s="191">
        <v>65398566.367036991</v>
      </c>
      <c r="K104" s="190">
        <v>24303596.894311517</v>
      </c>
      <c r="L104" s="190">
        <v>8082768.5536952009</v>
      </c>
      <c r="M104" s="191">
        <v>16220828.340616317</v>
      </c>
      <c r="N104" s="191">
        <v>198066.86737442561</v>
      </c>
    </row>
    <row r="105" spans="1:14" s="49" customFormat="1" ht="15" customHeight="1" thickBot="1">
      <c r="A105" s="85" t="s">
        <v>463</v>
      </c>
      <c r="B105" s="85" t="s">
        <v>78</v>
      </c>
      <c r="C105" s="86">
        <v>2013</v>
      </c>
      <c r="D105" s="87">
        <v>99530956.848030031</v>
      </c>
      <c r="E105" s="87">
        <v>13918073.796122577</v>
      </c>
      <c r="F105" s="87">
        <v>85462789.243277058</v>
      </c>
      <c r="G105" s="88">
        <v>148530.33145716073</v>
      </c>
      <c r="H105" s="87">
        <v>75284552.845528468</v>
      </c>
      <c r="I105" s="87">
        <v>8425747.8384307679</v>
      </c>
      <c r="J105" s="88">
        <v>66858805.007097699</v>
      </c>
      <c r="K105" s="87">
        <v>24096310.19387117</v>
      </c>
      <c r="L105" s="87">
        <v>5491894.2394552147</v>
      </c>
      <c r="M105" s="88">
        <v>18604415.954415955</v>
      </c>
      <c r="N105" s="94">
        <v>148530.33145716073</v>
      </c>
    </row>
    <row r="106" spans="1:14" s="32" customFormat="1" ht="15.75" thickBot="1">
      <c r="A106" s="184" t="s">
        <v>477</v>
      </c>
      <c r="B106" s="184" t="s">
        <v>78</v>
      </c>
      <c r="C106" s="26">
        <v>2013</v>
      </c>
      <c r="D106" s="185">
        <v>1229368476</v>
      </c>
      <c r="E106" s="185">
        <v>665011550</v>
      </c>
      <c r="F106" s="185">
        <v>509685502</v>
      </c>
      <c r="G106" s="186">
        <v>54671424</v>
      </c>
      <c r="H106" s="185">
        <v>7274470</v>
      </c>
      <c r="I106" s="185">
        <v>5465611</v>
      </c>
      <c r="J106" s="186">
        <v>1808859</v>
      </c>
      <c r="K106" s="179">
        <v>1137033188</v>
      </c>
      <c r="L106" s="185">
        <v>644351242</v>
      </c>
      <c r="M106" s="186">
        <v>492681946</v>
      </c>
      <c r="N106" s="186">
        <v>85060819</v>
      </c>
    </row>
    <row r="107" spans="1:14" s="32" customFormat="1">
      <c r="A107" s="31" t="s">
        <v>472</v>
      </c>
      <c r="B107" s="31" t="s">
        <v>78</v>
      </c>
      <c r="C107" s="4">
        <v>2010</v>
      </c>
      <c r="D107" s="178">
        <v>40097297.297297299</v>
      </c>
      <c r="E107" s="178"/>
      <c r="F107" s="178"/>
      <c r="G107" s="21"/>
      <c r="H107" s="178">
        <v>111196.9111969112</v>
      </c>
      <c r="I107" s="178"/>
      <c r="J107" s="21"/>
      <c r="K107" s="178">
        <v>26667181.467181467</v>
      </c>
      <c r="L107" s="178">
        <v>0</v>
      </c>
      <c r="M107" s="21">
        <v>26667181.467181467</v>
      </c>
      <c r="N107" s="21">
        <v>80308.880308880325</v>
      </c>
    </row>
    <row r="108" spans="1:14" s="32" customFormat="1">
      <c r="A108" s="31" t="s">
        <v>472</v>
      </c>
      <c r="B108" s="31" t="s">
        <v>78</v>
      </c>
      <c r="C108" s="4">
        <v>2011</v>
      </c>
      <c r="D108" s="178">
        <v>42829432.510420002</v>
      </c>
      <c r="E108" s="178">
        <v>10072138.505931389</v>
      </c>
      <c r="F108" s="178">
        <v>32540878.486694455</v>
      </c>
      <c r="G108" s="21">
        <v>205193.97242705995</v>
      </c>
      <c r="H108" s="178">
        <v>6086886.8226995831</v>
      </c>
      <c r="I108" s="178">
        <v>5896120.5514588011</v>
      </c>
      <c r="J108" s="21">
        <v>190766.27124078228</v>
      </c>
      <c r="K108" s="178">
        <v>36526130.169926263</v>
      </c>
      <c r="L108" s="178">
        <v>4176017.954472587</v>
      </c>
      <c r="M108" s="21">
        <v>32350112.215453673</v>
      </c>
      <c r="N108" s="21">
        <v>706957.35812760494</v>
      </c>
    </row>
    <row r="109" spans="1:14" s="32" customFormat="1">
      <c r="A109" s="31" t="s">
        <v>472</v>
      </c>
      <c r="B109" s="31" t="s">
        <v>78</v>
      </c>
      <c r="C109" s="4">
        <v>2012</v>
      </c>
      <c r="D109" s="178">
        <v>42240532.403739505</v>
      </c>
      <c r="E109" s="178">
        <v>12758675.328791</v>
      </c>
      <c r="F109" s="178">
        <v>29077800.665504675</v>
      </c>
      <c r="G109" s="21">
        <v>185390.58786246236</v>
      </c>
      <c r="H109" s="178">
        <v>2725400.0950720962</v>
      </c>
      <c r="I109" s="178">
        <v>2522579.6228806847</v>
      </c>
      <c r="J109" s="21"/>
      <c r="K109" s="178">
        <v>39313896.371414989</v>
      </c>
      <c r="L109" s="178">
        <v>10236095.705910316</v>
      </c>
      <c r="M109" s="21">
        <v>29077800.665504675</v>
      </c>
      <c r="N109" s="21">
        <v>720963.39724290918</v>
      </c>
    </row>
    <row r="110" spans="1:14" s="32" customFormat="1" ht="15.75" thickBot="1">
      <c r="A110" s="33" t="s">
        <v>472</v>
      </c>
      <c r="B110" s="33" t="s">
        <v>78</v>
      </c>
      <c r="C110" s="10">
        <v>2013</v>
      </c>
      <c r="D110" s="179">
        <v>41282051.282051288</v>
      </c>
      <c r="E110" s="179">
        <v>13291119.449656036</v>
      </c>
      <c r="F110" s="179">
        <v>27978424.015009385</v>
      </c>
      <c r="G110" s="34">
        <v>12507.817385866167</v>
      </c>
      <c r="H110" s="179">
        <v>4199499.6873045657</v>
      </c>
      <c r="I110" s="179">
        <v>3519387.1169480928</v>
      </c>
      <c r="J110" s="34">
        <v>680112.57035647286</v>
      </c>
      <c r="K110" s="179">
        <v>37070043.777360857</v>
      </c>
      <c r="L110" s="179">
        <v>9771732.3327079434</v>
      </c>
      <c r="M110" s="34">
        <v>27298311.444652911</v>
      </c>
      <c r="N110" s="34">
        <v>12507.817385866167</v>
      </c>
    </row>
    <row r="111" spans="1:14" s="32" customFormat="1">
      <c r="A111" s="31" t="s">
        <v>469</v>
      </c>
      <c r="B111" s="31" t="s">
        <v>78</v>
      </c>
      <c r="C111" s="4">
        <v>2009</v>
      </c>
      <c r="D111" s="178">
        <v>149296165.743487</v>
      </c>
      <c r="E111" s="178">
        <v>149296165.743487</v>
      </c>
      <c r="F111" s="178"/>
      <c r="G111" s="21"/>
      <c r="H111" s="178">
        <v>5180762</v>
      </c>
      <c r="I111" s="178">
        <v>5180762</v>
      </c>
      <c r="J111" s="21"/>
      <c r="K111" s="178">
        <v>144115403.743487</v>
      </c>
      <c r="L111" s="178">
        <v>144115403.743487</v>
      </c>
      <c r="M111" s="21"/>
      <c r="N111" s="21"/>
    </row>
    <row r="112" spans="1:14" s="32" customFormat="1">
      <c r="A112" s="31" t="s">
        <v>469</v>
      </c>
      <c r="B112" s="31" t="s">
        <v>78</v>
      </c>
      <c r="C112" s="4">
        <v>2010</v>
      </c>
      <c r="D112" s="178">
        <v>153534959.80586076</v>
      </c>
      <c r="E112" s="178">
        <v>153534959.80586076</v>
      </c>
      <c r="F112" s="178"/>
      <c r="G112" s="21"/>
      <c r="H112" s="178">
        <v>4756483</v>
      </c>
      <c r="I112" s="178">
        <v>4756483</v>
      </c>
      <c r="J112" s="21"/>
      <c r="K112" s="178">
        <v>148778476.80586076</v>
      </c>
      <c r="L112" s="178">
        <v>148778476.80586076</v>
      </c>
      <c r="M112" s="21"/>
      <c r="N112" s="21"/>
    </row>
    <row r="113" spans="1:14" s="32" customFormat="1">
      <c r="A113" s="31" t="s">
        <v>469</v>
      </c>
      <c r="B113" s="31" t="s">
        <v>78</v>
      </c>
      <c r="C113" s="4">
        <v>2011</v>
      </c>
      <c r="D113" s="178">
        <v>181479900</v>
      </c>
      <c r="E113" s="178">
        <v>181479900</v>
      </c>
      <c r="F113" s="178"/>
      <c r="G113" s="21"/>
      <c r="H113" s="178">
        <v>6556410</v>
      </c>
      <c r="I113" s="178">
        <v>6556410</v>
      </c>
      <c r="J113" s="21"/>
      <c r="K113" s="178">
        <v>174923490</v>
      </c>
      <c r="L113" s="178">
        <v>174923490</v>
      </c>
      <c r="M113" s="21"/>
      <c r="N113" s="21"/>
    </row>
    <row r="114" spans="1:14" s="32" customFormat="1">
      <c r="A114" s="31" t="s">
        <v>469</v>
      </c>
      <c r="B114" s="31" t="s">
        <v>78</v>
      </c>
      <c r="C114" s="4">
        <v>2012</v>
      </c>
      <c r="D114" s="178">
        <v>279061164.42813712</v>
      </c>
      <c r="E114" s="178">
        <v>279061164.42813712</v>
      </c>
      <c r="F114" s="178"/>
      <c r="G114" s="21"/>
      <c r="H114" s="178">
        <v>4632513.1810193323</v>
      </c>
      <c r="I114" s="178">
        <v>4632513.1810193323</v>
      </c>
      <c r="J114" s="21"/>
      <c r="K114" s="178">
        <v>274428651.24711782</v>
      </c>
      <c r="L114" s="178">
        <v>274428651.24711782</v>
      </c>
      <c r="M114" s="21"/>
      <c r="N114" s="21"/>
    </row>
    <row r="115" spans="1:14" s="32" customFormat="1" ht="15.75" thickBot="1">
      <c r="A115" s="33" t="s">
        <v>469</v>
      </c>
      <c r="B115" s="33" t="s">
        <v>78</v>
      </c>
      <c r="C115" s="10">
        <v>2013</v>
      </c>
      <c r="D115" s="179">
        <v>334065567.69975901</v>
      </c>
      <c r="E115" s="179">
        <v>334065567.69975901</v>
      </c>
      <c r="F115" s="179">
        <v>0</v>
      </c>
      <c r="G115" s="34">
        <v>0</v>
      </c>
      <c r="H115" s="179">
        <v>2875739.2823052686</v>
      </c>
      <c r="I115" s="179">
        <v>2875739.2823052686</v>
      </c>
      <c r="J115" s="34">
        <v>0</v>
      </c>
      <c r="K115" s="179">
        <v>331189828.41745377</v>
      </c>
      <c r="L115" s="179">
        <v>331189828.41745377</v>
      </c>
      <c r="M115" s="34">
        <v>0</v>
      </c>
      <c r="N115" s="34">
        <v>0</v>
      </c>
    </row>
    <row r="116" spans="1:14" s="32" customFormat="1">
      <c r="A116" s="31" t="s">
        <v>471</v>
      </c>
      <c r="B116" s="31" t="s">
        <v>78</v>
      </c>
      <c r="C116" s="4">
        <v>2012</v>
      </c>
      <c r="D116" s="178">
        <v>41898272.856916495</v>
      </c>
      <c r="E116" s="178">
        <v>41830137.854539692</v>
      </c>
      <c r="F116" s="178">
        <v>0</v>
      </c>
      <c r="G116" s="183">
        <v>68135.002376802411</v>
      </c>
      <c r="H116" s="178">
        <v>5818412.2959911264</v>
      </c>
      <c r="I116" s="178">
        <v>5818412.2959911264</v>
      </c>
      <c r="J116" s="183">
        <v>0</v>
      </c>
      <c r="K116" s="178">
        <v>36011725.55854857</v>
      </c>
      <c r="L116" s="178">
        <v>36011725.55854857</v>
      </c>
      <c r="M116" s="183">
        <v>0</v>
      </c>
      <c r="N116" s="183">
        <v>68135.002376802411</v>
      </c>
    </row>
    <row r="117" spans="1:14" s="32" customFormat="1" ht="15.75" thickBot="1">
      <c r="A117" s="33" t="s">
        <v>471</v>
      </c>
      <c r="B117" s="33" t="s">
        <v>78</v>
      </c>
      <c r="C117" s="10">
        <v>2013</v>
      </c>
      <c r="D117" s="179">
        <v>37768918.073796123</v>
      </c>
      <c r="E117" s="179">
        <v>37626641.651031896</v>
      </c>
      <c r="F117" s="179">
        <v>0</v>
      </c>
      <c r="G117" s="34">
        <v>142276.42276422767</v>
      </c>
      <c r="H117" s="179">
        <v>2856472.795497186</v>
      </c>
      <c r="I117" s="179">
        <v>2856472.795497186</v>
      </c>
      <c r="J117" s="34">
        <v>0</v>
      </c>
      <c r="K117" s="179">
        <v>34770168.85553471</v>
      </c>
      <c r="L117" s="179">
        <v>34770168.85553471</v>
      </c>
      <c r="M117" s="34">
        <v>0</v>
      </c>
      <c r="N117" s="34">
        <v>142276.42276422767</v>
      </c>
    </row>
    <row r="118" spans="1:14" s="32" customFormat="1">
      <c r="A118" s="31" t="s">
        <v>492</v>
      </c>
      <c r="B118" s="31" t="s">
        <v>78</v>
      </c>
      <c r="C118" s="4">
        <v>2009</v>
      </c>
      <c r="D118" s="178">
        <v>3881819.7438300531</v>
      </c>
      <c r="E118" s="178">
        <v>3881819.7438300531</v>
      </c>
      <c r="F118" s="178"/>
      <c r="G118" s="21"/>
      <c r="H118" s="178">
        <v>1883528.5848172447</v>
      </c>
      <c r="I118" s="178">
        <v>1883528.5848172447</v>
      </c>
      <c r="J118" s="21"/>
      <c r="K118" s="178">
        <v>1995709.1533895659</v>
      </c>
      <c r="L118" s="178">
        <v>1995709.1533895659</v>
      </c>
      <c r="M118" s="21"/>
      <c r="N118" s="21">
        <v>2582.0056232427369</v>
      </c>
    </row>
    <row r="119" spans="1:14" s="32" customFormat="1">
      <c r="A119" s="31" t="s">
        <v>492</v>
      </c>
      <c r="B119" s="31" t="s">
        <v>78</v>
      </c>
      <c r="C119" s="4">
        <v>2010</v>
      </c>
      <c r="D119" s="178">
        <v>4480812.355212355</v>
      </c>
      <c r="E119" s="178">
        <v>4480812.355212355</v>
      </c>
      <c r="F119" s="178"/>
      <c r="G119" s="21"/>
      <c r="H119" s="178">
        <v>1253501.1583011583</v>
      </c>
      <c r="I119" s="178">
        <v>1253501.1583011583</v>
      </c>
      <c r="J119" s="21"/>
      <c r="K119" s="178">
        <v>3226075.6756756757</v>
      </c>
      <c r="L119" s="178">
        <v>3226075.6756756757</v>
      </c>
      <c r="M119" s="21"/>
      <c r="N119" s="21">
        <v>1235.5212355212357</v>
      </c>
    </row>
    <row r="120" spans="1:14" s="32" customFormat="1">
      <c r="A120" s="31" t="s">
        <v>492</v>
      </c>
      <c r="B120" s="31" t="s">
        <v>78</v>
      </c>
      <c r="C120" s="4">
        <v>2011</v>
      </c>
      <c r="D120" s="178">
        <v>5878512.3436999032</v>
      </c>
      <c r="E120" s="178">
        <v>5878512.3436999032</v>
      </c>
      <c r="F120" s="178"/>
      <c r="G120" s="21"/>
      <c r="H120" s="178">
        <v>2324462.9689002885</v>
      </c>
      <c r="I120" s="178">
        <v>2324462.9689002885</v>
      </c>
      <c r="J120" s="21"/>
      <c r="K120" s="178">
        <v>3552446.2968900288</v>
      </c>
      <c r="L120" s="178">
        <v>3552446.2968900288</v>
      </c>
      <c r="M120" s="21"/>
      <c r="N120" s="21">
        <v>1603.0779095864059</v>
      </c>
    </row>
    <row r="121" spans="1:14" s="32" customFormat="1">
      <c r="A121" s="31" t="s">
        <v>492</v>
      </c>
      <c r="B121" s="31" t="s">
        <v>78</v>
      </c>
      <c r="C121" s="4">
        <v>2012</v>
      </c>
      <c r="D121" s="182">
        <v>7876723.1817461578</v>
      </c>
      <c r="E121" s="178">
        <v>7876723.1817461578</v>
      </c>
      <c r="F121" s="178"/>
      <c r="G121" s="21"/>
      <c r="H121" s="178">
        <v>1974330.5339882744</v>
      </c>
      <c r="I121" s="178">
        <v>1974330.5339882744</v>
      </c>
      <c r="J121" s="21"/>
      <c r="K121" s="178">
        <v>5900808.1128188875</v>
      </c>
      <c r="L121" s="178">
        <v>5900808.1128188875</v>
      </c>
      <c r="M121" s="21"/>
      <c r="N121" s="21">
        <v>1584.5349389954049</v>
      </c>
    </row>
    <row r="122" spans="1:14" s="32" customFormat="1" ht="15.75" thickBot="1">
      <c r="A122" s="33" t="s">
        <v>492</v>
      </c>
      <c r="B122" s="33" t="s">
        <v>78</v>
      </c>
      <c r="C122" s="10">
        <v>2013</v>
      </c>
      <c r="D122" s="179">
        <v>8653846.153846154</v>
      </c>
      <c r="E122" s="179">
        <v>8650719.1994996872</v>
      </c>
      <c r="F122" s="179">
        <v>0</v>
      </c>
      <c r="G122" s="34">
        <v>3126.9543464665417</v>
      </c>
      <c r="H122" s="179">
        <v>2695434.6466541593</v>
      </c>
      <c r="I122" s="179">
        <v>2695434.6466541593</v>
      </c>
      <c r="J122" s="34">
        <v>0</v>
      </c>
      <c r="K122" s="179">
        <v>5955284.5528455293</v>
      </c>
      <c r="L122" s="179">
        <v>5955284.5528455293</v>
      </c>
      <c r="M122" s="34">
        <v>0</v>
      </c>
      <c r="N122" s="181">
        <v>3126.9543464665417</v>
      </c>
    </row>
    <row r="123" spans="1:14" s="32" customFormat="1">
      <c r="A123" s="95" t="s">
        <v>494</v>
      </c>
      <c r="B123" s="95" t="s">
        <v>78</v>
      </c>
      <c r="C123" s="96">
        <v>2009</v>
      </c>
      <c r="D123" s="97">
        <v>115342452.95086806</v>
      </c>
      <c r="E123" s="97">
        <v>58935931</v>
      </c>
      <c r="F123" s="97">
        <v>19357422.537036188</v>
      </c>
      <c r="G123" s="98">
        <v>37049099.413831875</v>
      </c>
      <c r="H123" s="97">
        <v>21075577</v>
      </c>
      <c r="I123" s="97">
        <v>20927096</v>
      </c>
      <c r="J123" s="98">
        <v>8132776.9477981292</v>
      </c>
      <c r="K123" s="97">
        <v>29087959</v>
      </c>
      <c r="L123" s="97">
        <v>38008835</v>
      </c>
      <c r="M123" s="98">
        <v>11224645.589238061</v>
      </c>
      <c r="N123" s="98">
        <v>2534217</v>
      </c>
    </row>
    <row r="124" spans="1:14" s="32" customFormat="1">
      <c r="A124" s="95" t="s">
        <v>494</v>
      </c>
      <c r="B124" s="95" t="s">
        <v>78</v>
      </c>
      <c r="C124" s="96">
        <v>2010</v>
      </c>
      <c r="D124" s="97">
        <v>124525777.34032315</v>
      </c>
      <c r="E124" s="97">
        <v>65817865</v>
      </c>
      <c r="F124" s="97">
        <v>16646118.693650126</v>
      </c>
      <c r="G124" s="98">
        <v>42061793.646673016</v>
      </c>
      <c r="H124" s="97">
        <v>22305683</v>
      </c>
      <c r="I124" s="97">
        <v>26693181</v>
      </c>
      <c r="J124" s="98">
        <v>6748569.7259198735</v>
      </c>
      <c r="K124" s="97">
        <v>32713834</v>
      </c>
      <c r="L124" s="97">
        <v>39124684</v>
      </c>
      <c r="M124" s="98">
        <v>9897548.9677302521</v>
      </c>
      <c r="N124" s="98">
        <v>2109092</v>
      </c>
    </row>
    <row r="125" spans="1:14" s="32" customFormat="1">
      <c r="A125" s="95" t="s">
        <v>494</v>
      </c>
      <c r="B125" s="95" t="s">
        <v>78</v>
      </c>
      <c r="C125" s="96">
        <v>2011</v>
      </c>
      <c r="D125" s="97">
        <v>102426936.78607213</v>
      </c>
      <c r="E125" s="97">
        <v>52768035</v>
      </c>
      <c r="F125" s="97">
        <v>12334508.50252888</v>
      </c>
      <c r="G125" s="98">
        <v>37324393.283543251</v>
      </c>
      <c r="H125" s="97">
        <v>19062564</v>
      </c>
      <c r="I125" s="97">
        <v>14253044</v>
      </c>
      <c r="J125" s="98">
        <v>4693137.788944209</v>
      </c>
      <c r="K125" s="97">
        <v>31037682</v>
      </c>
      <c r="L125" s="97">
        <v>38514991</v>
      </c>
      <c r="M125" s="98">
        <v>7641370.7135846708</v>
      </c>
      <c r="N125" s="98">
        <v>2727164</v>
      </c>
    </row>
    <row r="126" spans="1:14" s="32" customFormat="1">
      <c r="A126" s="95" t="s">
        <v>494</v>
      </c>
      <c r="B126" s="95" t="s">
        <v>78</v>
      </c>
      <c r="C126" s="96">
        <v>2012</v>
      </c>
      <c r="D126" s="97">
        <v>56713115</v>
      </c>
      <c r="E126" s="97">
        <v>5788209.325624913</v>
      </c>
      <c r="F126" s="97">
        <v>12980727.365670975</v>
      </c>
      <c r="G126" s="98">
        <v>37944178.308704108</v>
      </c>
      <c r="H126" s="97">
        <v>14821254</v>
      </c>
      <c r="I126" s="97">
        <v>1677317.4732287975</v>
      </c>
      <c r="J126" s="98">
        <v>3761577.9942976558</v>
      </c>
      <c r="K126" s="97">
        <v>36325009</v>
      </c>
      <c r="L126" s="97">
        <v>4110891.8523961152</v>
      </c>
      <c r="M126" s="98">
        <v>9219149.37137332</v>
      </c>
      <c r="N126" s="98">
        <v>5566852</v>
      </c>
    </row>
    <row r="127" spans="1:14" s="32" customFormat="1" ht="15.75" thickBot="1">
      <c r="A127" s="85" t="s">
        <v>494</v>
      </c>
      <c r="B127" s="85" t="s">
        <v>78</v>
      </c>
      <c r="C127" s="86">
        <v>2013</v>
      </c>
      <c r="D127" s="87">
        <v>60120870.999999993</v>
      </c>
      <c r="E127" s="87">
        <v>4583550.0872690622</v>
      </c>
      <c r="F127" s="87">
        <v>12022910.272494495</v>
      </c>
      <c r="G127" s="88">
        <v>43514410.640236437</v>
      </c>
      <c r="H127" s="87">
        <v>16714814</v>
      </c>
      <c r="I127" s="87">
        <v>1441015.3920484304</v>
      </c>
      <c r="J127" s="88">
        <v>3779864.6093129809</v>
      </c>
      <c r="K127" s="87">
        <v>36451299</v>
      </c>
      <c r="L127" s="87">
        <v>3142534.695220632</v>
      </c>
      <c r="M127" s="88">
        <v>8243045.6631815145</v>
      </c>
      <c r="N127" s="88">
        <v>6954758</v>
      </c>
    </row>
    <row r="128" spans="1:14" s="32" customFormat="1">
      <c r="A128" s="31" t="s">
        <v>478</v>
      </c>
      <c r="B128" s="31" t="s">
        <v>78</v>
      </c>
      <c r="C128" s="4">
        <v>2009</v>
      </c>
      <c r="D128" s="178">
        <v>58840289.11693424</v>
      </c>
      <c r="E128" s="178">
        <v>58676199.423973896</v>
      </c>
      <c r="F128" s="178">
        <v>0</v>
      </c>
      <c r="G128" s="183">
        <v>164089.69296034178</v>
      </c>
      <c r="H128" s="178">
        <v>1785727.3301843584</v>
      </c>
      <c r="I128" s="178">
        <v>1785727.3301843584</v>
      </c>
      <c r="J128" s="21">
        <v>0</v>
      </c>
      <c r="K128" s="178">
        <v>56890472.09378954</v>
      </c>
      <c r="L128" s="178">
        <v>56890472.09378954</v>
      </c>
      <c r="M128" s="183">
        <v>0</v>
      </c>
      <c r="N128" s="189">
        <v>164089.69296034178</v>
      </c>
    </row>
    <row r="129" spans="1:50" s="32" customFormat="1">
      <c r="A129" s="31" t="s">
        <v>478</v>
      </c>
      <c r="B129" s="31" t="s">
        <v>78</v>
      </c>
      <c r="C129" s="4">
        <v>2010</v>
      </c>
      <c r="D129" s="178">
        <v>49496343.131204091</v>
      </c>
      <c r="E129" s="178">
        <v>49377042.505114339</v>
      </c>
      <c r="F129" s="178">
        <v>0</v>
      </c>
      <c r="G129" s="21">
        <v>119300.62608974802</v>
      </c>
      <c r="H129" s="178">
        <v>1261225</v>
      </c>
      <c r="I129" s="178">
        <v>1261225</v>
      </c>
      <c r="J129" s="21">
        <v>0</v>
      </c>
      <c r="K129" s="178">
        <v>48115817.505114339</v>
      </c>
      <c r="L129" s="178">
        <v>48115817.505114339</v>
      </c>
      <c r="M129" s="21">
        <v>0</v>
      </c>
      <c r="N129" s="180">
        <v>119300.62608974802</v>
      </c>
    </row>
    <row r="130" spans="1:50" s="32" customFormat="1">
      <c r="A130" s="31" t="s">
        <v>478</v>
      </c>
      <c r="B130" s="31" t="s">
        <v>78</v>
      </c>
      <c r="C130" s="4">
        <v>2011</v>
      </c>
      <c r="D130" s="178">
        <v>60068303.374196082</v>
      </c>
      <c r="E130" s="178">
        <v>58739563.219756804</v>
      </c>
      <c r="F130" s="178">
        <v>0</v>
      </c>
      <c r="G130" s="21">
        <v>1328740.1544392772</v>
      </c>
      <c r="H130" s="178">
        <v>1298629.2530617178</v>
      </c>
      <c r="I130" s="178">
        <v>1298629.2530617178</v>
      </c>
      <c r="J130" s="21">
        <v>0</v>
      </c>
      <c r="K130" s="178">
        <v>57440933.966695085</v>
      </c>
      <c r="L130" s="178">
        <v>57440933.966695085</v>
      </c>
      <c r="M130" s="21">
        <v>0</v>
      </c>
      <c r="N130" s="180">
        <v>1328740.1544392772</v>
      </c>
    </row>
    <row r="131" spans="1:50" s="32" customFormat="1">
      <c r="A131" s="31" t="s">
        <v>478</v>
      </c>
      <c r="B131" s="31" t="s">
        <v>78</v>
      </c>
      <c r="C131" s="4">
        <v>2012</v>
      </c>
      <c r="D131" s="178">
        <v>63473317.256055489</v>
      </c>
      <c r="E131" s="178">
        <v>62122060.94253055</v>
      </c>
      <c r="F131" s="178">
        <v>0</v>
      </c>
      <c r="G131" s="21">
        <v>1351256.313524937</v>
      </c>
      <c r="H131" s="178">
        <v>878925.17760127503</v>
      </c>
      <c r="I131" s="178">
        <v>878925.17760127503</v>
      </c>
      <c r="J131" s="21">
        <v>0</v>
      </c>
      <c r="K131" s="178">
        <v>61243135.764929272</v>
      </c>
      <c r="L131" s="178">
        <v>61243135.764929272</v>
      </c>
      <c r="M131" s="21">
        <v>0</v>
      </c>
      <c r="N131" s="180">
        <v>1351256.313524937</v>
      </c>
    </row>
    <row r="132" spans="1:50" s="32" customFormat="1" ht="15.75" thickBot="1">
      <c r="A132" s="33" t="s">
        <v>478</v>
      </c>
      <c r="B132" s="33" t="s">
        <v>78</v>
      </c>
      <c r="C132" s="10">
        <v>2013</v>
      </c>
      <c r="D132" s="179">
        <v>52106000.958648629</v>
      </c>
      <c r="E132" s="179">
        <v>51744446.262881547</v>
      </c>
      <c r="F132" s="179">
        <v>0</v>
      </c>
      <c r="G132" s="34">
        <v>361554.69576708536</v>
      </c>
      <c r="H132" s="179">
        <v>719889.30900104786</v>
      </c>
      <c r="I132" s="179">
        <v>719889.30900104786</v>
      </c>
      <c r="J132" s="34">
        <v>0</v>
      </c>
      <c r="K132" s="179">
        <v>51024556.953880496</v>
      </c>
      <c r="L132" s="179">
        <v>51024556.953880496</v>
      </c>
      <c r="M132" s="34">
        <v>0</v>
      </c>
      <c r="N132" s="181">
        <v>361554.69576708536</v>
      </c>
    </row>
    <row r="133" spans="1:50" s="32" customFormat="1">
      <c r="A133" s="31" t="s">
        <v>475</v>
      </c>
      <c r="B133" s="31" t="s">
        <v>78</v>
      </c>
      <c r="C133" s="4">
        <v>2009</v>
      </c>
      <c r="D133" s="178">
        <v>23157536.554797381</v>
      </c>
      <c r="E133" s="178">
        <v>21464759.782760061</v>
      </c>
      <c r="F133" s="178"/>
      <c r="G133" s="21">
        <v>1692776.7720373208</v>
      </c>
      <c r="H133" s="178">
        <v>0</v>
      </c>
      <c r="I133" s="178"/>
      <c r="J133" s="21"/>
      <c r="K133" s="178">
        <v>0</v>
      </c>
      <c r="L133" s="178"/>
      <c r="M133" s="21"/>
      <c r="N133" s="21"/>
    </row>
    <row r="134" spans="1:50" s="32" customFormat="1">
      <c r="A134" s="31" t="s">
        <v>475</v>
      </c>
      <c r="B134" s="31" t="s">
        <v>78</v>
      </c>
      <c r="C134" s="4">
        <v>2010</v>
      </c>
      <c r="D134" s="178">
        <v>24118709.933774833</v>
      </c>
      <c r="E134" s="178">
        <v>22100528.476821192</v>
      </c>
      <c r="F134" s="178"/>
      <c r="G134" s="21">
        <v>2018181.4569536424</v>
      </c>
      <c r="H134" s="178">
        <v>0</v>
      </c>
      <c r="I134" s="178"/>
      <c r="J134" s="21"/>
      <c r="K134" s="178">
        <v>0</v>
      </c>
      <c r="L134" s="178"/>
      <c r="M134" s="21"/>
      <c r="N134" s="21"/>
    </row>
    <row r="135" spans="1:50" s="32" customFormat="1">
      <c r="A135" s="31" t="s">
        <v>475</v>
      </c>
      <c r="B135" s="31" t="s">
        <v>78</v>
      </c>
      <c r="C135" s="4">
        <v>2011</v>
      </c>
      <c r="D135" s="178">
        <v>25664834.538375974</v>
      </c>
      <c r="E135" s="178">
        <v>23643701.334816463</v>
      </c>
      <c r="F135" s="178"/>
      <c r="G135" s="21">
        <v>2021133.2035595106</v>
      </c>
      <c r="H135" s="178">
        <v>0</v>
      </c>
      <c r="I135" s="178"/>
      <c r="J135" s="21"/>
      <c r="K135" s="178">
        <v>0</v>
      </c>
      <c r="L135" s="178"/>
      <c r="M135" s="21"/>
      <c r="N135" s="21"/>
    </row>
    <row r="136" spans="1:50" s="32" customFormat="1">
      <c r="A136" s="31" t="s">
        <v>475</v>
      </c>
      <c r="B136" s="31" t="s">
        <v>78</v>
      </c>
      <c r="C136" s="4">
        <v>2012</v>
      </c>
      <c r="D136" s="178">
        <v>28658078.406169664</v>
      </c>
      <c r="E136" s="178">
        <v>26402722.365038559</v>
      </c>
      <c r="F136" s="178"/>
      <c r="G136" s="21">
        <v>2255356.0411311053</v>
      </c>
      <c r="H136" s="178">
        <v>0</v>
      </c>
      <c r="I136" s="178"/>
      <c r="J136" s="21"/>
      <c r="K136" s="178">
        <v>0</v>
      </c>
      <c r="L136" s="178"/>
      <c r="M136" s="21"/>
      <c r="N136" s="21"/>
    </row>
    <row r="137" spans="1:50" s="32" customFormat="1" ht="15.75" thickBot="1">
      <c r="A137" s="198" t="s">
        <v>475</v>
      </c>
      <c r="B137" s="198" t="s">
        <v>78</v>
      </c>
      <c r="C137" s="199">
        <v>2013</v>
      </c>
      <c r="D137" s="193">
        <v>22295144</v>
      </c>
      <c r="E137" s="193">
        <v>20965700</v>
      </c>
      <c r="F137" s="193">
        <v>0</v>
      </c>
      <c r="G137" s="194">
        <v>1329444</v>
      </c>
      <c r="H137" s="193">
        <v>668854.31999999995</v>
      </c>
      <c r="I137" s="193">
        <v>668854.31999999995</v>
      </c>
      <c r="J137" s="194">
        <v>0</v>
      </c>
      <c r="K137" s="193">
        <v>20296845.68</v>
      </c>
      <c r="L137" s="193">
        <v>20296845.68</v>
      </c>
      <c r="M137" s="194">
        <v>0</v>
      </c>
      <c r="N137" s="194">
        <v>1329444</v>
      </c>
    </row>
    <row r="138" spans="1:50" s="32" customFormat="1">
      <c r="A138" s="95" t="s">
        <v>496</v>
      </c>
      <c r="B138" s="95" t="s">
        <v>78</v>
      </c>
      <c r="C138" s="96">
        <v>2010</v>
      </c>
      <c r="D138" s="97">
        <v>38094543.046357617</v>
      </c>
      <c r="E138" s="97">
        <v>38094543.046357617</v>
      </c>
      <c r="F138" s="97">
        <v>24844421.230825052</v>
      </c>
      <c r="G138" s="98">
        <v>7371515.1518501583</v>
      </c>
      <c r="H138" s="97">
        <v>13067454.304635761</v>
      </c>
      <c r="I138" s="97">
        <v>13067454.304635761</v>
      </c>
      <c r="J138" s="98">
        <v>8607432.2352407593</v>
      </c>
      <c r="K138" s="97">
        <v>24650337.748344369</v>
      </c>
      <c r="L138" s="97">
        <v>24650337.748344369</v>
      </c>
      <c r="M138" s="98">
        <v>16236988.995584292</v>
      </c>
      <c r="N138" s="98">
        <v>376750.99337748345</v>
      </c>
    </row>
    <row r="139" spans="1:50" s="32" customFormat="1">
      <c r="A139" s="95" t="s">
        <v>496</v>
      </c>
      <c r="B139" s="95" t="s">
        <v>78</v>
      </c>
      <c r="C139" s="96">
        <v>2011</v>
      </c>
      <c r="D139" s="97">
        <v>109586497.60078621</v>
      </c>
      <c r="E139" s="97">
        <v>56902303.948832043</v>
      </c>
      <c r="F139" s="97">
        <v>32989568.865024202</v>
      </c>
      <c r="G139" s="98">
        <v>19694624.786929972</v>
      </c>
      <c r="H139" s="97">
        <v>12446877.085650723</v>
      </c>
      <c r="I139" s="97">
        <v>12446877.085650723</v>
      </c>
      <c r="J139" s="98">
        <v>7247052.1594520872</v>
      </c>
      <c r="K139" s="97">
        <v>44213003.337041162</v>
      </c>
      <c r="L139" s="97">
        <v>44213003.337041162</v>
      </c>
      <c r="M139" s="98">
        <v>25742516.705572113</v>
      </c>
      <c r="N139" s="98">
        <v>242423.52614015574</v>
      </c>
    </row>
    <row r="140" spans="1:50" s="32" customFormat="1">
      <c r="A140" s="95" t="s">
        <v>496</v>
      </c>
      <c r="B140" s="95" t="s">
        <v>78</v>
      </c>
      <c r="C140" s="96">
        <v>2012</v>
      </c>
      <c r="D140" s="97">
        <v>54649095.115681224</v>
      </c>
      <c r="E140" s="97">
        <v>2257579.5259268382</v>
      </c>
      <c r="F140" s="97">
        <v>34598961.342502132</v>
      </c>
      <c r="G140" s="98">
        <v>17792554.247252256</v>
      </c>
      <c r="H140" s="97">
        <v>10669017.994858611</v>
      </c>
      <c r="I140" s="97">
        <v>444879.34514922538</v>
      </c>
      <c r="J140" s="98">
        <v>6818082.4144285498</v>
      </c>
      <c r="K140" s="97">
        <v>43471856.041131102</v>
      </c>
      <c r="L140" s="97">
        <v>1812700.1807776124</v>
      </c>
      <c r="M140" s="98">
        <v>27780878.928073589</v>
      </c>
      <c r="N140" s="105">
        <v>508221.0796915167</v>
      </c>
    </row>
    <row r="141" spans="1:50" s="32" customFormat="1" ht="15.75" thickBot="1">
      <c r="A141" s="85" t="s">
        <v>496</v>
      </c>
      <c r="B141" s="85" t="s">
        <v>78</v>
      </c>
      <c r="C141" s="86">
        <v>2013</v>
      </c>
      <c r="D141" s="87">
        <v>58576350.238980353</v>
      </c>
      <c r="E141" s="87">
        <v>1760623.4813998996</v>
      </c>
      <c r="F141" s="87">
        <v>36319899.052459359</v>
      </c>
      <c r="G141" s="88">
        <v>19603564.570190318</v>
      </c>
      <c r="H141" s="87">
        <v>12622107.010090282</v>
      </c>
      <c r="I141" s="87">
        <v>383866.65272889193</v>
      </c>
      <c r="J141" s="88">
        <v>7918784.5805812627</v>
      </c>
      <c r="K141" s="87">
        <v>45269814.126394056</v>
      </c>
      <c r="L141" s="87">
        <v>1376756.8286710076</v>
      </c>
      <c r="M141" s="88">
        <v>28401114.471878093</v>
      </c>
      <c r="N141" s="94">
        <v>684429.102496017</v>
      </c>
    </row>
    <row r="142" spans="1:50" s="32" customFormat="1">
      <c r="A142" s="201" t="s">
        <v>466</v>
      </c>
      <c r="B142" s="201" t="s">
        <v>78</v>
      </c>
      <c r="C142" s="202">
        <v>2009</v>
      </c>
      <c r="D142" s="203">
        <v>927870777.28843665</v>
      </c>
      <c r="E142" s="203">
        <v>14454028.280506391</v>
      </c>
      <c r="F142" s="203">
        <v>32743354.498259299</v>
      </c>
      <c r="G142" s="204">
        <v>187881</v>
      </c>
      <c r="H142" s="203">
        <v>424310939.32449657</v>
      </c>
      <c r="I142" s="203">
        <v>5689483</v>
      </c>
      <c r="J142" s="204">
        <v>6617120</v>
      </c>
      <c r="K142" s="203">
        <v>444474525.47833341</v>
      </c>
      <c r="L142" s="203">
        <v>955679</v>
      </c>
      <c r="M142" s="204">
        <v>580972</v>
      </c>
      <c r="N142" s="204">
        <v>84434692.570434317</v>
      </c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</row>
    <row r="143" spans="1:50" s="32" customFormat="1">
      <c r="A143" s="201" t="s">
        <v>466</v>
      </c>
      <c r="B143" s="201" t="s">
        <v>78</v>
      </c>
      <c r="C143" s="202">
        <v>2010</v>
      </c>
      <c r="D143" s="203">
        <v>3152317880.7947016</v>
      </c>
      <c r="E143" s="203">
        <v>422410596.02649009</v>
      </c>
      <c r="F143" s="203">
        <v>1160210596.02649</v>
      </c>
      <c r="G143" s="204">
        <v>1569696688.7417219</v>
      </c>
      <c r="H143" s="203">
        <v>1337748344.3708608</v>
      </c>
      <c r="I143" s="203">
        <v>299911523.17880797</v>
      </c>
      <c r="J143" s="204">
        <v>441080649.00662243</v>
      </c>
      <c r="K143" s="203">
        <v>1430463576.1589403</v>
      </c>
      <c r="L143" s="203">
        <v>122499072.84768212</v>
      </c>
      <c r="M143" s="204">
        <v>555884913.90728486</v>
      </c>
      <c r="N143" s="204">
        <v>384105960.26490068</v>
      </c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</row>
    <row r="144" spans="1:50" s="32" customFormat="1" ht="15.75" thickBot="1">
      <c r="A144" s="205" t="s">
        <v>466</v>
      </c>
      <c r="B144" s="205" t="s">
        <v>78</v>
      </c>
      <c r="C144" s="206">
        <v>2011</v>
      </c>
      <c r="D144" s="207">
        <v>3045897079.2767735</v>
      </c>
      <c r="E144" s="207">
        <v>408150208.62308764</v>
      </c>
      <c r="F144" s="207">
        <v>1258205257.3018081</v>
      </c>
      <c r="G144" s="208">
        <v>1379541613.3518775</v>
      </c>
      <c r="H144" s="207">
        <v>1418636995.8275383</v>
      </c>
      <c r="I144" s="207">
        <v>289786648.12239224</v>
      </c>
      <c r="J144" s="208">
        <v>538461615.85535479</v>
      </c>
      <c r="K144" s="207">
        <v>1349095966.620306</v>
      </c>
      <c r="L144" s="207">
        <v>118363560.50069542</v>
      </c>
      <c r="M144" s="208">
        <v>587059357.71905422</v>
      </c>
      <c r="N144" s="208">
        <v>278164116.82892907</v>
      </c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</row>
    <row r="145" spans="1:14" s="32" customFormat="1">
      <c r="A145" s="31" t="s">
        <v>476</v>
      </c>
      <c r="B145" s="31" t="s">
        <v>78</v>
      </c>
      <c r="C145" s="4">
        <v>2009</v>
      </c>
      <c r="D145" s="178">
        <v>91700154.574571788</v>
      </c>
      <c r="E145" s="178">
        <v>91700154.574571788</v>
      </c>
      <c r="F145" s="178"/>
      <c r="G145" s="21"/>
      <c r="H145" s="178">
        <v>10737384.765353015</v>
      </c>
      <c r="I145" s="178">
        <v>10737384.765353015</v>
      </c>
      <c r="J145" s="21"/>
      <c r="K145" s="178">
        <v>79551512.324188843</v>
      </c>
      <c r="L145" s="178">
        <v>79551512.324188843</v>
      </c>
      <c r="M145" s="21"/>
      <c r="N145" s="21">
        <v>1411257.4850299403</v>
      </c>
    </row>
    <row r="146" spans="1:14" s="32" customFormat="1">
      <c r="A146" s="31" t="s">
        <v>476</v>
      </c>
      <c r="B146" s="31" t="s">
        <v>78</v>
      </c>
      <c r="C146" s="4">
        <v>2010</v>
      </c>
      <c r="D146" s="178">
        <v>97253802.64900662</v>
      </c>
      <c r="E146" s="178">
        <v>97253802.64900662</v>
      </c>
      <c r="F146" s="178"/>
      <c r="G146" s="21"/>
      <c r="H146" s="178">
        <v>18262614.569536425</v>
      </c>
      <c r="I146" s="178">
        <v>18262614.569536425</v>
      </c>
      <c r="J146" s="21"/>
      <c r="K146" s="178">
        <v>97120646.357615888</v>
      </c>
      <c r="L146" s="178">
        <v>97120646.357615888</v>
      </c>
      <c r="M146" s="21"/>
      <c r="N146" s="21">
        <v>999956.29139072844</v>
      </c>
    </row>
    <row r="147" spans="1:14" s="32" customFormat="1">
      <c r="A147" s="31" t="s">
        <v>476</v>
      </c>
      <c r="B147" s="31" t="s">
        <v>78</v>
      </c>
      <c r="C147" s="4">
        <v>2011</v>
      </c>
      <c r="D147" s="178">
        <v>84854676.028921023</v>
      </c>
      <c r="E147" s="178">
        <v>84854676.028921023</v>
      </c>
      <c r="F147" s="178"/>
      <c r="G147" s="21"/>
      <c r="H147" s="178">
        <v>11334993.047830924</v>
      </c>
      <c r="I147" s="178">
        <v>11334993.047830924</v>
      </c>
      <c r="J147" s="21"/>
      <c r="K147" s="178">
        <v>72246934.09343715</v>
      </c>
      <c r="L147" s="178">
        <v>72246934.09343715</v>
      </c>
      <c r="M147" s="21"/>
      <c r="N147" s="21">
        <v>1272748.8876529478</v>
      </c>
    </row>
    <row r="148" spans="1:14" s="32" customFormat="1" ht="15.75" thickBot="1">
      <c r="A148" s="33" t="s">
        <v>476</v>
      </c>
      <c r="B148" s="33" t="s">
        <v>78</v>
      </c>
      <c r="C148" s="10">
        <v>2012</v>
      </c>
      <c r="D148" s="179">
        <v>77736191.516709507</v>
      </c>
      <c r="E148" s="179">
        <v>77736191.516709507</v>
      </c>
      <c r="F148" s="179"/>
      <c r="G148" s="34"/>
      <c r="H148" s="179">
        <v>4862480.7197943442</v>
      </c>
      <c r="I148" s="179">
        <v>4862480.7197943442</v>
      </c>
      <c r="J148" s="34"/>
      <c r="K148" s="179">
        <v>72313079.691516712</v>
      </c>
      <c r="L148" s="179">
        <v>72313079.691516712</v>
      </c>
      <c r="M148" s="34"/>
      <c r="N148" s="34">
        <v>560631.10539845761</v>
      </c>
    </row>
    <row r="149" spans="1:14" s="32" customFormat="1">
      <c r="A149" s="31" t="s">
        <v>470</v>
      </c>
      <c r="B149" s="31" t="s">
        <v>78</v>
      </c>
      <c r="C149" s="4">
        <v>2009</v>
      </c>
      <c r="D149" s="178">
        <v>145411669.52999994</v>
      </c>
      <c r="E149" s="178">
        <v>127117385.56184447</v>
      </c>
      <c r="F149" s="178">
        <v>18119020.988155492</v>
      </c>
      <c r="G149" s="21">
        <v>175262.98</v>
      </c>
      <c r="H149" s="178">
        <v>13525296.129999956</v>
      </c>
      <c r="I149" s="178">
        <v>11194036.131844463</v>
      </c>
      <c r="J149" s="21">
        <v>2331259.9981554933</v>
      </c>
      <c r="K149" s="178">
        <v>131711110.42</v>
      </c>
      <c r="L149" s="178">
        <v>115923349.43000001</v>
      </c>
      <c r="M149" s="21">
        <v>15787760.989999998</v>
      </c>
      <c r="N149" s="21">
        <v>175262.98</v>
      </c>
    </row>
    <row r="150" spans="1:14" s="32" customFormat="1">
      <c r="A150" s="31" t="s">
        <v>470</v>
      </c>
      <c r="B150" s="31" t="s">
        <v>78</v>
      </c>
      <c r="C150" s="4">
        <v>2010</v>
      </c>
      <c r="D150" s="178">
        <v>167479804.06000003</v>
      </c>
      <c r="E150" s="178">
        <v>137993810.43256325</v>
      </c>
      <c r="F150" s="178">
        <v>29463532.127436776</v>
      </c>
      <c r="G150" s="21">
        <v>22461.499999999902</v>
      </c>
      <c r="H150" s="178">
        <v>15061362</v>
      </c>
      <c r="I150" s="178">
        <v>14213231.822563224</v>
      </c>
      <c r="J150" s="21">
        <v>848130.17743677704</v>
      </c>
      <c r="K150" s="178">
        <v>152395980.56</v>
      </c>
      <c r="L150" s="178">
        <v>123780578.61000001</v>
      </c>
      <c r="M150" s="21">
        <v>28615401.949999999</v>
      </c>
      <c r="N150" s="21">
        <v>22461.499999999902</v>
      </c>
    </row>
    <row r="151" spans="1:14" s="32" customFormat="1">
      <c r="A151" s="31" t="s">
        <v>470</v>
      </c>
      <c r="B151" s="31" t="s">
        <v>78</v>
      </c>
      <c r="C151" s="4">
        <v>2011</v>
      </c>
      <c r="D151" s="178">
        <v>144240273</v>
      </c>
      <c r="E151" s="178">
        <v>108456966</v>
      </c>
      <c r="F151" s="178">
        <v>35783307</v>
      </c>
      <c r="G151" s="21"/>
      <c r="H151" s="178">
        <v>12090135</v>
      </c>
      <c r="I151" s="178">
        <v>9593317</v>
      </c>
      <c r="J151" s="21">
        <v>2496818</v>
      </c>
      <c r="K151" s="178">
        <v>132150138</v>
      </c>
      <c r="L151" s="178">
        <v>98863649</v>
      </c>
      <c r="M151" s="21">
        <v>33286489</v>
      </c>
      <c r="N151" s="21"/>
    </row>
    <row r="152" spans="1:14" s="32" customFormat="1" ht="15.75" thickBot="1">
      <c r="A152" s="33" t="s">
        <v>470</v>
      </c>
      <c r="B152" s="33" t="s">
        <v>78</v>
      </c>
      <c r="C152" s="10">
        <v>2012</v>
      </c>
      <c r="D152" s="179">
        <v>142907717</v>
      </c>
      <c r="E152" s="179">
        <v>107946680</v>
      </c>
      <c r="F152" s="179">
        <v>34961037</v>
      </c>
      <c r="G152" s="34"/>
      <c r="H152" s="179">
        <v>18761588</v>
      </c>
      <c r="I152" s="179">
        <v>14982573</v>
      </c>
      <c r="J152" s="34">
        <v>3779015</v>
      </c>
      <c r="K152" s="188">
        <v>124146129</v>
      </c>
      <c r="L152" s="179">
        <v>92964107</v>
      </c>
      <c r="M152" s="34">
        <v>31182022</v>
      </c>
      <c r="N152" s="34"/>
    </row>
    <row r="153" spans="1:14" s="32" customFormat="1">
      <c r="A153" s="31" t="s">
        <v>483</v>
      </c>
      <c r="B153" s="31" t="s">
        <v>78</v>
      </c>
      <c r="C153" s="4">
        <v>2009</v>
      </c>
      <c r="D153" s="178">
        <v>1235376911.8403254</v>
      </c>
      <c r="E153" s="178">
        <v>248998020.83689499</v>
      </c>
      <c r="F153" s="178">
        <v>746994062.51068497</v>
      </c>
      <c r="G153" s="21">
        <v>239384828.49274552</v>
      </c>
      <c r="H153" s="178">
        <v>485920768.56887901</v>
      </c>
      <c r="I153" s="178">
        <v>121480192.14221975</v>
      </c>
      <c r="J153" s="21">
        <v>364440576.42665923</v>
      </c>
      <c r="K153" s="178">
        <v>510071314.77870101</v>
      </c>
      <c r="L153" s="178">
        <v>127517828.69467525</v>
      </c>
      <c r="M153" s="21">
        <v>382553486.08402574</v>
      </c>
      <c r="N153" s="21">
        <v>239384828.49274552</v>
      </c>
    </row>
    <row r="154" spans="1:14" s="32" customFormat="1">
      <c r="A154" s="31" t="s">
        <v>483</v>
      </c>
      <c r="B154" s="31" t="s">
        <v>78</v>
      </c>
      <c r="C154" s="4">
        <v>2010</v>
      </c>
      <c r="D154" s="178">
        <v>1180855654.2926345</v>
      </c>
      <c r="E154" s="178">
        <v>234014834.25990176</v>
      </c>
      <c r="F154" s="178">
        <v>702044502.77970529</v>
      </c>
      <c r="G154" s="21">
        <v>244796317.2530275</v>
      </c>
      <c r="H154" s="178">
        <v>466438890.80983996</v>
      </c>
      <c r="I154" s="178">
        <v>116609722.70246001</v>
      </c>
      <c r="J154" s="21">
        <v>349829168.10737997</v>
      </c>
      <c r="K154" s="178">
        <v>469620446.22976708</v>
      </c>
      <c r="L154" s="178">
        <v>117405111.55744176</v>
      </c>
      <c r="M154" s="21">
        <v>352215334.67232531</v>
      </c>
      <c r="N154" s="21">
        <v>244796317.2530275</v>
      </c>
    </row>
    <row r="155" spans="1:14" s="32" customFormat="1">
      <c r="A155" s="31" t="s">
        <v>483</v>
      </c>
      <c r="B155" s="31" t="s">
        <v>78</v>
      </c>
      <c r="C155" s="4">
        <v>2011</v>
      </c>
      <c r="D155" s="178">
        <v>1263147566.0992711</v>
      </c>
      <c r="E155" s="178">
        <v>248261162.82813799</v>
      </c>
      <c r="F155" s="178">
        <v>744783488.48441398</v>
      </c>
      <c r="G155" s="21">
        <v>270102914.78671902</v>
      </c>
      <c r="H155" s="178">
        <v>518399442.24421191</v>
      </c>
      <c r="I155" s="178">
        <v>129599860.56105299</v>
      </c>
      <c r="J155" s="21">
        <v>388799581.68315893</v>
      </c>
      <c r="K155" s="178">
        <v>474645209.06834006</v>
      </c>
      <c r="L155" s="178">
        <v>118661302.267085</v>
      </c>
      <c r="M155" s="21">
        <v>355983906.80125505</v>
      </c>
      <c r="N155" s="21">
        <v>270102914.78671902</v>
      </c>
    </row>
    <row r="156" spans="1:14" s="32" customFormat="1">
      <c r="A156" s="211" t="s">
        <v>483</v>
      </c>
      <c r="B156" s="211" t="s">
        <v>78</v>
      </c>
      <c r="C156" s="212">
        <v>2012</v>
      </c>
      <c r="D156" s="213">
        <v>647349708.07778096</v>
      </c>
      <c r="E156" s="213"/>
      <c r="F156" s="213"/>
      <c r="G156" s="214"/>
      <c r="H156" s="213">
        <v>278042323.87597692</v>
      </c>
      <c r="I156" s="213"/>
      <c r="J156" s="214"/>
      <c r="K156" s="213">
        <v>256177720.78350627</v>
      </c>
      <c r="L156" s="213"/>
      <c r="M156" s="214"/>
      <c r="N156" s="214">
        <v>113288116.91219601</v>
      </c>
    </row>
    <row r="157" spans="1:14" s="32" customFormat="1" ht="15.75" thickBot="1">
      <c r="A157" s="215" t="s">
        <v>483</v>
      </c>
      <c r="B157" s="215" t="s">
        <v>78</v>
      </c>
      <c r="C157" s="216">
        <v>2013</v>
      </c>
      <c r="D157" s="217">
        <v>660339734.2240442</v>
      </c>
      <c r="E157" s="217">
        <v>0</v>
      </c>
      <c r="F157" s="217">
        <v>0</v>
      </c>
      <c r="G157" s="218">
        <v>0</v>
      </c>
      <c r="H157" s="217">
        <v>157213265.31318426</v>
      </c>
      <c r="I157" s="217">
        <v>0</v>
      </c>
      <c r="J157" s="218">
        <v>0</v>
      </c>
      <c r="K157" s="217">
        <v>245628562.61137545</v>
      </c>
      <c r="L157" s="217">
        <v>0</v>
      </c>
      <c r="M157" s="218">
        <v>0</v>
      </c>
      <c r="N157" s="219">
        <v>257497906.29947877</v>
      </c>
    </row>
    <row r="158" spans="1:14" s="32" customFormat="1">
      <c r="A158" s="31" t="s">
        <v>486</v>
      </c>
      <c r="B158" s="31" t="s">
        <v>78</v>
      </c>
      <c r="C158" s="4">
        <v>2010</v>
      </c>
      <c r="D158" s="178">
        <v>450149806.94980699</v>
      </c>
      <c r="E158" s="178"/>
      <c r="F158" s="178"/>
      <c r="G158" s="21"/>
      <c r="H158" s="178">
        <v>134972972.97297299</v>
      </c>
      <c r="I158" s="178"/>
      <c r="J158" s="21"/>
      <c r="K158" s="178">
        <v>310875675.67567569</v>
      </c>
      <c r="L158" s="178"/>
      <c r="M158" s="21"/>
      <c r="N158" s="21">
        <v>4301158.3011583015</v>
      </c>
    </row>
    <row r="159" spans="1:14" s="32" customFormat="1" ht="15.75" thickBot="1">
      <c r="A159" s="33" t="s">
        <v>486</v>
      </c>
      <c r="B159" s="33" t="s">
        <v>78</v>
      </c>
      <c r="C159" s="10">
        <v>2011</v>
      </c>
      <c r="D159" s="179">
        <v>532532863.09714651</v>
      </c>
      <c r="E159" s="179"/>
      <c r="F159" s="179"/>
      <c r="G159" s="34"/>
      <c r="H159" s="179">
        <v>192532863.09714651</v>
      </c>
      <c r="I159" s="179"/>
      <c r="J159" s="34"/>
      <c r="K159" s="179">
        <v>335229240.14107084</v>
      </c>
      <c r="L159" s="179"/>
      <c r="M159" s="34"/>
      <c r="N159" s="34">
        <v>4770759.8589291442</v>
      </c>
    </row>
    <row r="160" spans="1:14" s="32" customFormat="1">
      <c r="A160" s="31" t="s">
        <v>493</v>
      </c>
      <c r="B160" s="31" t="s">
        <v>80</v>
      </c>
      <c r="C160" s="4">
        <v>2009</v>
      </c>
      <c r="D160" s="178">
        <v>129196978</v>
      </c>
      <c r="E160" s="178">
        <v>129196978</v>
      </c>
      <c r="F160" s="178"/>
      <c r="G160" s="21"/>
      <c r="H160" s="178">
        <v>150000</v>
      </c>
      <c r="I160" s="178">
        <v>150000</v>
      </c>
      <c r="J160" s="21"/>
      <c r="K160" s="178">
        <v>129046978</v>
      </c>
      <c r="L160" s="178">
        <v>129046978</v>
      </c>
      <c r="M160" s="21"/>
      <c r="N160" s="21">
        <v>0</v>
      </c>
    </row>
    <row r="161" spans="1:14" s="32" customFormat="1">
      <c r="A161" s="31" t="s">
        <v>493</v>
      </c>
      <c r="B161" s="31" t="s">
        <v>80</v>
      </c>
      <c r="C161" s="4">
        <v>2010</v>
      </c>
      <c r="D161" s="178">
        <v>205280079</v>
      </c>
      <c r="E161" s="178">
        <v>205280079</v>
      </c>
      <c r="F161" s="178"/>
      <c r="G161" s="21"/>
      <c r="H161" s="178">
        <v>480000</v>
      </c>
      <c r="I161" s="178">
        <v>480000</v>
      </c>
      <c r="J161" s="21"/>
      <c r="K161" s="178">
        <v>203683523</v>
      </c>
      <c r="L161" s="178">
        <v>203683523</v>
      </c>
      <c r="M161" s="21"/>
      <c r="N161" s="21">
        <v>1116556</v>
      </c>
    </row>
    <row r="162" spans="1:14" s="32" customFormat="1">
      <c r="A162" s="31" t="s">
        <v>493</v>
      </c>
      <c r="B162" s="31" t="s">
        <v>80</v>
      </c>
      <c r="C162" s="4">
        <v>2011</v>
      </c>
      <c r="D162" s="178">
        <v>181714997</v>
      </c>
      <c r="E162" s="178">
        <v>181714997</v>
      </c>
      <c r="F162" s="178"/>
      <c r="G162" s="21"/>
      <c r="H162" s="178">
        <v>6727631</v>
      </c>
      <c r="I162" s="178">
        <v>6727631</v>
      </c>
      <c r="J162" s="21"/>
      <c r="K162" s="178">
        <v>168087366</v>
      </c>
      <c r="L162" s="178">
        <v>168087366</v>
      </c>
      <c r="M162" s="21"/>
      <c r="N162" s="21">
        <v>6900000</v>
      </c>
    </row>
    <row r="163" spans="1:14" s="32" customFormat="1">
      <c r="A163" s="31" t="s">
        <v>493</v>
      </c>
      <c r="B163" s="31" t="s">
        <v>80</v>
      </c>
      <c r="C163" s="4">
        <v>2012</v>
      </c>
      <c r="D163" s="178">
        <v>124182035</v>
      </c>
      <c r="E163" s="178">
        <v>124182035</v>
      </c>
      <c r="F163" s="178"/>
      <c r="G163" s="21"/>
      <c r="H163" s="178">
        <v>0</v>
      </c>
      <c r="I163" s="178">
        <v>0</v>
      </c>
      <c r="J163" s="21"/>
      <c r="K163" s="178">
        <v>123719037</v>
      </c>
      <c r="L163" s="178">
        <v>123719037</v>
      </c>
      <c r="M163" s="21"/>
      <c r="N163" s="21">
        <v>462998</v>
      </c>
    </row>
    <row r="164" spans="1:14" s="32" customFormat="1" ht="15.75" thickBot="1">
      <c r="A164" s="33" t="s">
        <v>493</v>
      </c>
      <c r="B164" s="33" t="s">
        <v>80</v>
      </c>
      <c r="C164" s="10">
        <v>2013</v>
      </c>
      <c r="D164" s="179">
        <v>223398827</v>
      </c>
      <c r="E164" s="179">
        <v>223398827</v>
      </c>
      <c r="F164" s="179"/>
      <c r="G164" s="34"/>
      <c r="H164" s="179">
        <v>0</v>
      </c>
      <c r="I164" s="179">
        <v>0</v>
      </c>
      <c r="J164" s="34"/>
      <c r="K164" s="179">
        <v>223223827</v>
      </c>
      <c r="L164" s="179">
        <v>223223827</v>
      </c>
      <c r="M164" s="34"/>
      <c r="N164" s="34">
        <v>175000</v>
      </c>
    </row>
    <row r="165" spans="1:14" s="32" customFormat="1">
      <c r="A165" s="31" t="s">
        <v>488</v>
      </c>
      <c r="B165" s="31" t="s">
        <v>80</v>
      </c>
      <c r="C165" s="4">
        <v>2009</v>
      </c>
      <c r="D165" s="178">
        <v>103324417</v>
      </c>
      <c r="E165" s="178">
        <v>103324417</v>
      </c>
      <c r="F165" s="178"/>
      <c r="G165" s="21"/>
      <c r="H165" s="178">
        <v>0</v>
      </c>
      <c r="I165" s="178">
        <v>0</v>
      </c>
      <c r="J165" s="21"/>
      <c r="K165" s="178">
        <v>103324417</v>
      </c>
      <c r="L165" s="178">
        <v>103324417</v>
      </c>
      <c r="M165" s="21"/>
      <c r="N165" s="21">
        <v>1663970</v>
      </c>
    </row>
    <row r="166" spans="1:14" s="32" customFormat="1">
      <c r="A166" s="31" t="s">
        <v>488</v>
      </c>
      <c r="B166" s="31" t="s">
        <v>80</v>
      </c>
      <c r="C166" s="4">
        <v>2010</v>
      </c>
      <c r="D166" s="178">
        <v>130148026</v>
      </c>
      <c r="E166" s="178">
        <v>130148026</v>
      </c>
      <c r="F166" s="178"/>
      <c r="G166" s="21"/>
      <c r="H166" s="178">
        <v>1553876</v>
      </c>
      <c r="I166" s="178">
        <v>1553876</v>
      </c>
      <c r="J166" s="21"/>
      <c r="K166" s="178">
        <v>124233565</v>
      </c>
      <c r="L166" s="178">
        <v>124233565</v>
      </c>
      <c r="M166" s="21"/>
      <c r="N166" s="21">
        <v>0</v>
      </c>
    </row>
    <row r="167" spans="1:14" s="32" customFormat="1">
      <c r="A167" s="31" t="s">
        <v>488</v>
      </c>
      <c r="B167" s="31" t="s">
        <v>80</v>
      </c>
      <c r="C167" s="4">
        <v>2011</v>
      </c>
      <c r="D167" s="178">
        <v>36460744</v>
      </c>
      <c r="E167" s="178">
        <v>36460744</v>
      </c>
      <c r="F167" s="178"/>
      <c r="G167" s="21"/>
      <c r="H167" s="178">
        <v>0</v>
      </c>
      <c r="I167" s="178">
        <v>0</v>
      </c>
      <c r="J167" s="21"/>
      <c r="K167" s="178">
        <v>36460744</v>
      </c>
      <c r="L167" s="178">
        <v>36460744</v>
      </c>
      <c r="M167" s="21"/>
      <c r="N167" s="21">
        <v>4360585</v>
      </c>
    </row>
    <row r="168" spans="1:14" s="32" customFormat="1">
      <c r="A168" s="31" t="s">
        <v>488</v>
      </c>
      <c r="B168" s="31" t="s">
        <v>80</v>
      </c>
      <c r="C168" s="4">
        <v>2012</v>
      </c>
      <c r="D168" s="178">
        <v>36320147</v>
      </c>
      <c r="E168" s="178">
        <v>36320147</v>
      </c>
      <c r="F168" s="178"/>
      <c r="G168" s="21"/>
      <c r="H168" s="178">
        <v>0</v>
      </c>
      <c r="I168" s="178">
        <v>0</v>
      </c>
      <c r="J168" s="21"/>
      <c r="K168" s="178">
        <v>35860145</v>
      </c>
      <c r="L168" s="178">
        <v>35860145</v>
      </c>
      <c r="M168" s="21"/>
      <c r="N168" s="180">
        <v>0</v>
      </c>
    </row>
    <row r="169" spans="1:14" s="32" customFormat="1" ht="15.75" thickBot="1">
      <c r="A169" s="33" t="s">
        <v>488</v>
      </c>
      <c r="B169" s="33" t="s">
        <v>80</v>
      </c>
      <c r="C169" s="10">
        <v>2013</v>
      </c>
      <c r="D169" s="179">
        <v>57211783</v>
      </c>
      <c r="E169" s="179">
        <v>57211783</v>
      </c>
      <c r="F169" s="179">
        <v>0</v>
      </c>
      <c r="G169" s="34">
        <v>0</v>
      </c>
      <c r="H169" s="179">
        <v>0</v>
      </c>
      <c r="I169" s="179">
        <v>0</v>
      </c>
      <c r="J169" s="34">
        <v>0</v>
      </c>
      <c r="K169" s="179">
        <v>57211783</v>
      </c>
      <c r="L169" s="179">
        <v>57211783</v>
      </c>
      <c r="M169" s="34">
        <v>0</v>
      </c>
      <c r="N169" s="34">
        <v>0</v>
      </c>
    </row>
    <row r="170" spans="1:14" ht="15.75" customHeight="1">
      <c r="N170" s="9"/>
    </row>
    <row r="171" spans="1:14">
      <c r="A171" s="210" t="s">
        <v>503</v>
      </c>
    </row>
    <row r="172" spans="1:14">
      <c r="A172" s="95"/>
      <c r="B172" s="80" t="s">
        <v>504</v>
      </c>
    </row>
    <row r="173" spans="1:14">
      <c r="A173" s="196"/>
      <c r="B173" s="80" t="s">
        <v>505</v>
      </c>
    </row>
    <row r="174" spans="1:14">
      <c r="A174" s="209"/>
      <c r="B174" s="80" t="s">
        <v>516</v>
      </c>
    </row>
  </sheetData>
  <autoFilter ref="A1:N169">
    <filterColumn colId="0"/>
    <filterColumn colId="1"/>
    <filterColumn colId="2"/>
  </autoFilter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0"/>
  <sheetViews>
    <sheetView zoomScaleNormal="100" workbookViewId="0">
      <pane ySplit="2" topLeftCell="A3" activePane="bottomLeft" state="frozen"/>
      <selection activeCell="C825" sqref="C825:C828"/>
      <selection pane="bottomLeft" activeCell="C21" sqref="C21"/>
    </sheetView>
  </sheetViews>
  <sheetFormatPr defaultRowHeight="15"/>
  <cols>
    <col min="1" max="2" width="33.140625" style="1" customWidth="1"/>
    <col min="3" max="3" width="10.5703125" style="35" customWidth="1"/>
    <col min="4" max="4" width="26.140625" style="12" customWidth="1"/>
    <col min="5" max="5" width="31.5703125" style="12" customWidth="1"/>
    <col min="6" max="6" width="28.85546875" style="12" customWidth="1"/>
    <col min="7" max="7" width="28.28515625" style="12" customWidth="1"/>
    <col min="8" max="8" width="21.5703125" style="12" customWidth="1"/>
    <col min="9" max="9" width="27.28515625" style="58" customWidth="1"/>
    <col min="10" max="10" width="30.5703125" style="12" customWidth="1"/>
    <col min="11" max="11" width="25.85546875" style="12" customWidth="1"/>
    <col min="12" max="12" width="32.42578125" style="58" customWidth="1"/>
    <col min="13" max="16384" width="9.140625" style="2"/>
  </cols>
  <sheetData>
    <row r="1" spans="1:12" ht="15.75" thickBot="1">
      <c r="A1" s="56"/>
      <c r="B1" s="130"/>
      <c r="C1" s="36"/>
      <c r="D1" s="260" t="s">
        <v>68</v>
      </c>
      <c r="E1" s="261"/>
      <c r="F1" s="261"/>
      <c r="G1" s="261"/>
      <c r="H1" s="261"/>
      <c r="I1" s="262"/>
      <c r="J1" s="263" t="s">
        <v>69</v>
      </c>
      <c r="K1" s="264"/>
      <c r="L1" s="265"/>
    </row>
    <row r="2" spans="1:12" ht="45" customHeight="1" thickBot="1">
      <c r="A2" s="17" t="s">
        <v>0</v>
      </c>
      <c r="B2" s="17" t="s">
        <v>397</v>
      </c>
      <c r="C2" s="17" t="s">
        <v>1</v>
      </c>
      <c r="D2" s="42" t="s">
        <v>11</v>
      </c>
      <c r="E2" s="42" t="s">
        <v>12</v>
      </c>
      <c r="F2" s="42" t="s">
        <v>13</v>
      </c>
      <c r="G2" s="42" t="s">
        <v>14</v>
      </c>
      <c r="H2" s="42" t="s">
        <v>15</v>
      </c>
      <c r="I2" s="62" t="s">
        <v>19</v>
      </c>
      <c r="J2" s="45" t="s">
        <v>16</v>
      </c>
      <c r="K2" s="45" t="s">
        <v>17</v>
      </c>
      <c r="L2" s="57" t="s">
        <v>18</v>
      </c>
    </row>
    <row r="3" spans="1:12" ht="15" customHeight="1">
      <c r="A3" s="1" t="s">
        <v>481</v>
      </c>
      <c r="B3" s="1" t="s">
        <v>78</v>
      </c>
      <c r="C3" s="35">
        <v>2009</v>
      </c>
      <c r="D3" s="12">
        <v>685671804.50792897</v>
      </c>
      <c r="E3" s="12">
        <v>42793223.574769102</v>
      </c>
      <c r="F3" s="12">
        <v>34253036.025791302</v>
      </c>
      <c r="H3" s="12">
        <v>35733638.862972379</v>
      </c>
      <c r="I3" s="63">
        <v>798451702.97146177</v>
      </c>
      <c r="J3" s="12">
        <v>102647053.09168926</v>
      </c>
      <c r="K3" s="12">
        <v>5948482.6550707426</v>
      </c>
      <c r="L3" s="58">
        <v>108595535.74676</v>
      </c>
    </row>
    <row r="4" spans="1:12" ht="15" customHeight="1">
      <c r="A4" s="1" t="s">
        <v>481</v>
      </c>
      <c r="B4" s="1" t="s">
        <v>78</v>
      </c>
      <c r="C4" s="35">
        <v>2010</v>
      </c>
      <c r="D4" s="12">
        <v>923088963.99399996</v>
      </c>
      <c r="E4" s="12">
        <v>73247513.653763399</v>
      </c>
      <c r="F4" s="12">
        <v>85253215.809996605</v>
      </c>
      <c r="H4" s="12">
        <v>62779554.368513018</v>
      </c>
      <c r="I4" s="63">
        <v>1144369247.826273</v>
      </c>
      <c r="J4" s="12">
        <v>87971602.353331089</v>
      </c>
      <c r="K4" s="12">
        <v>3955909.9266809858</v>
      </c>
      <c r="L4" s="58">
        <v>91927512.280012071</v>
      </c>
    </row>
    <row r="5" spans="1:12" ht="15" customHeight="1">
      <c r="A5" s="1" t="s">
        <v>481</v>
      </c>
      <c r="B5" s="1" t="s">
        <v>78</v>
      </c>
      <c r="C5" s="35">
        <v>2011</v>
      </c>
      <c r="D5" s="12">
        <v>952437380.84382999</v>
      </c>
      <c r="E5" s="12">
        <v>50652093.849109598</v>
      </c>
      <c r="F5" s="12">
        <v>58305260.502608404</v>
      </c>
      <c r="H5" s="12">
        <v>82974512.630725026</v>
      </c>
      <c r="I5" s="63">
        <v>1144369247.826273</v>
      </c>
      <c r="J5" s="12">
        <v>103981408.97525457</v>
      </c>
      <c r="K5" s="12">
        <v>696506.68799999997</v>
      </c>
      <c r="L5" s="58">
        <v>104677915.66325456</v>
      </c>
    </row>
    <row r="6" spans="1:12" ht="15" customHeight="1">
      <c r="A6" s="1" t="s">
        <v>481</v>
      </c>
      <c r="B6" s="1" t="s">
        <v>78</v>
      </c>
      <c r="C6" s="35">
        <v>2012</v>
      </c>
      <c r="D6" s="12">
        <v>960436630.57393706</v>
      </c>
      <c r="E6" s="12">
        <v>69149076.673550844</v>
      </c>
      <c r="F6" s="12">
        <v>44894132.329361998</v>
      </c>
      <c r="I6" s="63">
        <v>1074479839.5768499</v>
      </c>
      <c r="J6" s="12">
        <v>102226687.29329105</v>
      </c>
      <c r="K6" s="12">
        <v>3654538.3252683999</v>
      </c>
      <c r="L6" s="58">
        <v>105881225.61855945</v>
      </c>
    </row>
    <row r="7" spans="1:12" ht="15.75" customHeight="1" thickBot="1">
      <c r="A7" s="5" t="s">
        <v>481</v>
      </c>
      <c r="B7" s="5" t="s">
        <v>78</v>
      </c>
      <c r="C7" s="53">
        <v>2013</v>
      </c>
      <c r="D7" s="14">
        <v>1045486312.79558</v>
      </c>
      <c r="E7" s="14">
        <v>49547458.542600296</v>
      </c>
      <c r="F7" s="14">
        <v>62782843.808184303</v>
      </c>
      <c r="G7" s="14">
        <v>0</v>
      </c>
      <c r="H7" s="14">
        <v>37099937.794126399</v>
      </c>
      <c r="I7" s="64">
        <v>1194916552.9404912</v>
      </c>
      <c r="J7" s="14">
        <v>82747496.504478812</v>
      </c>
      <c r="K7" s="14">
        <v>40724756.830306187</v>
      </c>
      <c r="L7" s="59">
        <v>123472253.334785</v>
      </c>
    </row>
    <row r="8" spans="1:12" ht="15" customHeight="1">
      <c r="A8" s="1" t="s">
        <v>487</v>
      </c>
      <c r="B8" s="1" t="s">
        <v>78</v>
      </c>
      <c r="C8" s="35">
        <v>2012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58">
        <v>0</v>
      </c>
      <c r="J8" s="12">
        <v>0</v>
      </c>
      <c r="K8" s="12">
        <v>0</v>
      </c>
      <c r="L8" s="61">
        <v>0</v>
      </c>
    </row>
    <row r="9" spans="1:12" ht="15.75" customHeight="1" thickBot="1">
      <c r="A9" s="5" t="s">
        <v>487</v>
      </c>
      <c r="B9" s="5" t="s">
        <v>78</v>
      </c>
      <c r="C9" s="53">
        <v>2013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59">
        <v>0</v>
      </c>
      <c r="J9" s="14">
        <v>0</v>
      </c>
      <c r="K9" s="14">
        <v>0</v>
      </c>
      <c r="L9" s="59">
        <v>0</v>
      </c>
    </row>
    <row r="10" spans="1:12" ht="15" customHeight="1">
      <c r="A10" s="50" t="s">
        <v>495</v>
      </c>
      <c r="B10" s="50" t="s">
        <v>78</v>
      </c>
      <c r="C10" s="55">
        <v>2012</v>
      </c>
      <c r="D10" s="51"/>
      <c r="E10" s="51"/>
      <c r="F10" s="51"/>
      <c r="G10" s="51"/>
      <c r="H10" s="51"/>
      <c r="I10" s="65">
        <v>1904950000</v>
      </c>
      <c r="J10" s="51"/>
      <c r="K10" s="51"/>
      <c r="L10" s="61">
        <v>0</v>
      </c>
    </row>
    <row r="11" spans="1:12" ht="15.75" customHeight="1" thickBot="1">
      <c r="A11" s="5" t="s">
        <v>495</v>
      </c>
      <c r="B11" s="5" t="s">
        <v>78</v>
      </c>
      <c r="C11" s="53">
        <v>2013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59">
        <v>228000000</v>
      </c>
      <c r="J11" s="14">
        <v>67000000</v>
      </c>
      <c r="K11" s="14">
        <v>194000000</v>
      </c>
      <c r="L11" s="59">
        <v>261000000</v>
      </c>
    </row>
    <row r="12" spans="1:12" ht="15" customHeight="1">
      <c r="A12" s="1" t="s">
        <v>490</v>
      </c>
      <c r="B12" s="1" t="s">
        <v>80</v>
      </c>
      <c r="C12" s="35">
        <v>2009</v>
      </c>
      <c r="D12" s="12">
        <v>-126226.16</v>
      </c>
      <c r="E12" s="12">
        <v>0</v>
      </c>
      <c r="F12" s="12">
        <v>0</v>
      </c>
      <c r="G12" s="12">
        <v>81797722.590000004</v>
      </c>
      <c r="I12" s="63">
        <v>81671496.430000007</v>
      </c>
      <c r="J12" s="12">
        <v>357888847.42000008</v>
      </c>
      <c r="K12" s="12">
        <v>223900586.17999998</v>
      </c>
      <c r="L12" s="58">
        <v>581789433.60000002</v>
      </c>
    </row>
    <row r="13" spans="1:12" ht="15" customHeight="1">
      <c r="A13" s="1" t="s">
        <v>490</v>
      </c>
      <c r="B13" s="1" t="s">
        <v>80</v>
      </c>
      <c r="C13" s="35">
        <v>2010</v>
      </c>
      <c r="D13" s="12">
        <v>986954.07</v>
      </c>
      <c r="E13" s="12">
        <v>0</v>
      </c>
      <c r="F13" s="12">
        <v>0</v>
      </c>
      <c r="G13" s="12">
        <v>344380380.56</v>
      </c>
      <c r="I13" s="63">
        <v>345367334.63</v>
      </c>
      <c r="J13" s="12">
        <v>428517682.48000002</v>
      </c>
      <c r="K13" s="12">
        <v>249728139.21000004</v>
      </c>
      <c r="L13" s="58">
        <v>678245821.69000006</v>
      </c>
    </row>
    <row r="14" spans="1:12" ht="15" customHeight="1">
      <c r="A14" s="1" t="s">
        <v>490</v>
      </c>
      <c r="B14" s="1" t="s">
        <v>80</v>
      </c>
      <c r="C14" s="35">
        <v>2011</v>
      </c>
      <c r="D14" s="12">
        <v>595587.64</v>
      </c>
      <c r="G14" s="12">
        <v>189576420.06</v>
      </c>
      <c r="I14" s="63">
        <v>190172007.69999999</v>
      </c>
      <c r="J14" s="12">
        <v>609711827.55999994</v>
      </c>
      <c r="K14" s="12">
        <v>163013897.98000002</v>
      </c>
      <c r="L14" s="58">
        <v>772725725.53999996</v>
      </c>
    </row>
    <row r="15" spans="1:12" ht="15" customHeight="1">
      <c r="A15" s="1" t="s">
        <v>490</v>
      </c>
      <c r="B15" s="1" t="s">
        <v>80</v>
      </c>
      <c r="C15" s="35">
        <v>2012</v>
      </c>
      <c r="D15" s="12">
        <v>2427298.06</v>
      </c>
      <c r="G15" s="12">
        <v>80451579.309999987</v>
      </c>
      <c r="I15" s="63">
        <v>82878877.36999999</v>
      </c>
      <c r="J15" s="12">
        <v>577216435.33000004</v>
      </c>
      <c r="K15" s="12">
        <v>180304487.44999999</v>
      </c>
      <c r="L15" s="58">
        <v>757520922.77999997</v>
      </c>
    </row>
    <row r="16" spans="1:12" ht="15.75" customHeight="1" thickBot="1">
      <c r="A16" s="5" t="s">
        <v>490</v>
      </c>
      <c r="B16" s="5" t="s">
        <v>80</v>
      </c>
      <c r="C16" s="53">
        <v>2013</v>
      </c>
      <c r="D16" s="14">
        <v>0</v>
      </c>
      <c r="E16" s="14">
        <v>0</v>
      </c>
      <c r="F16" s="14">
        <v>0</v>
      </c>
      <c r="G16" s="14">
        <v>194830411</v>
      </c>
      <c r="H16" s="14">
        <v>0</v>
      </c>
      <c r="I16" s="59">
        <v>194830410.97</v>
      </c>
      <c r="J16" s="14">
        <v>778245008.29999995</v>
      </c>
      <c r="K16" s="14">
        <v>359433025.68999994</v>
      </c>
      <c r="L16" s="59">
        <v>1137678033.99</v>
      </c>
    </row>
    <row r="17" spans="1:13" ht="15" customHeight="1">
      <c r="A17" s="1" t="s">
        <v>489</v>
      </c>
      <c r="B17" s="1" t="s">
        <v>80</v>
      </c>
      <c r="C17" s="35">
        <v>2009</v>
      </c>
      <c r="D17" s="12">
        <v>10975962</v>
      </c>
      <c r="E17" s="12">
        <v>10333625</v>
      </c>
      <c r="F17" s="12">
        <v>801680</v>
      </c>
      <c r="G17" s="12">
        <v>28599453</v>
      </c>
      <c r="I17" s="63">
        <v>50710720</v>
      </c>
      <c r="J17" s="12">
        <v>1596721189</v>
      </c>
      <c r="K17" s="12">
        <v>114227321</v>
      </c>
      <c r="L17" s="58">
        <v>1710948510</v>
      </c>
    </row>
    <row r="18" spans="1:13" ht="15" customHeight="1">
      <c r="A18" s="1" t="s">
        <v>489</v>
      </c>
      <c r="B18" s="1" t="s">
        <v>80</v>
      </c>
      <c r="C18" s="35">
        <v>2010</v>
      </c>
      <c r="D18" s="12">
        <v>17533640</v>
      </c>
      <c r="E18" s="12">
        <v>7909603</v>
      </c>
      <c r="F18" s="12">
        <v>8733616</v>
      </c>
      <c r="G18" s="12">
        <v>34576009</v>
      </c>
      <c r="I18" s="63">
        <v>68752868</v>
      </c>
      <c r="J18" s="12">
        <v>1710094268</v>
      </c>
      <c r="K18" s="12">
        <v>124625949</v>
      </c>
      <c r="L18" s="58">
        <v>1834720217</v>
      </c>
    </row>
    <row r="19" spans="1:13" ht="15" customHeight="1">
      <c r="A19" s="1" t="s">
        <v>489</v>
      </c>
      <c r="B19" s="1" t="s">
        <v>80</v>
      </c>
      <c r="C19" s="35">
        <v>2011</v>
      </c>
      <c r="D19" s="12">
        <v>27453841</v>
      </c>
      <c r="E19" s="12">
        <v>7663440</v>
      </c>
      <c r="F19" s="12">
        <v>27133894</v>
      </c>
      <c r="G19" s="12">
        <v>48824117</v>
      </c>
      <c r="I19" s="63">
        <v>111075292</v>
      </c>
      <c r="J19" s="12">
        <v>1840046607</v>
      </c>
      <c r="K19" s="12">
        <v>147625113</v>
      </c>
      <c r="L19" s="58">
        <v>1987671720</v>
      </c>
    </row>
    <row r="20" spans="1:13" ht="15" customHeight="1">
      <c r="A20" s="1" t="s">
        <v>489</v>
      </c>
      <c r="B20" s="1" t="s">
        <v>80</v>
      </c>
      <c r="C20" s="35">
        <v>2012</v>
      </c>
      <c r="D20" s="12">
        <v>77300000</v>
      </c>
      <c r="E20" s="12">
        <v>13888618</v>
      </c>
      <c r="F20" s="12">
        <v>30088057</v>
      </c>
      <c r="H20" s="12">
        <v>8834441</v>
      </c>
      <c r="I20" s="63">
        <v>130111116</v>
      </c>
      <c r="J20" s="12">
        <v>1996503901</v>
      </c>
      <c r="K20" s="12">
        <v>144889126</v>
      </c>
      <c r="L20" s="58">
        <v>2141393027</v>
      </c>
    </row>
    <row r="21" spans="1:13" ht="15.75" customHeight="1" thickBot="1">
      <c r="A21" s="5" t="s">
        <v>489</v>
      </c>
      <c r="B21" s="5" t="s">
        <v>80</v>
      </c>
      <c r="C21" s="53">
        <v>2013</v>
      </c>
      <c r="D21" s="14">
        <v>129741698</v>
      </c>
      <c r="E21" s="14">
        <v>13406080.000000002</v>
      </c>
      <c r="F21" s="14">
        <v>47878857.142857142</v>
      </c>
      <c r="G21" s="14">
        <v>0</v>
      </c>
      <c r="H21" s="14">
        <v>0</v>
      </c>
      <c r="I21" s="59">
        <v>191026635</v>
      </c>
      <c r="J21" s="14">
        <v>2633172432</v>
      </c>
      <c r="K21" s="14">
        <v>141213329</v>
      </c>
      <c r="L21" s="59">
        <v>2774385761</v>
      </c>
      <c r="M21" s="49"/>
    </row>
    <row r="22" spans="1:13" ht="15" customHeight="1">
      <c r="A22" s="1" t="s">
        <v>497</v>
      </c>
      <c r="B22" s="1" t="s">
        <v>79</v>
      </c>
      <c r="C22" s="35">
        <v>2009</v>
      </c>
      <c r="D22" s="12">
        <v>488720.12178245222</v>
      </c>
      <c r="E22" s="12">
        <v>165143.51877479471</v>
      </c>
      <c r="F22" s="12">
        <v>221505.16652827756</v>
      </c>
      <c r="G22" s="12">
        <v>102301983.89150287</v>
      </c>
      <c r="I22" s="63">
        <v>103177352.6985884</v>
      </c>
      <c r="J22" s="12">
        <v>10310158.38176954</v>
      </c>
      <c r="K22" s="12">
        <v>2396440.6033766954</v>
      </c>
      <c r="L22" s="58">
        <v>12706598.985146236</v>
      </c>
    </row>
    <row r="23" spans="1:13" ht="15" customHeight="1">
      <c r="A23" s="1" t="s">
        <v>497</v>
      </c>
      <c r="B23" s="1" t="s">
        <v>79</v>
      </c>
      <c r="C23" s="35">
        <v>2010</v>
      </c>
      <c r="D23" s="12">
        <v>1860583.0152488737</v>
      </c>
      <c r="E23" s="12">
        <v>0</v>
      </c>
      <c r="F23" s="12">
        <v>8037646.3891819343</v>
      </c>
      <c r="G23" s="12">
        <v>287141689.53677952</v>
      </c>
      <c r="I23" s="63">
        <v>297039918.94121033</v>
      </c>
      <c r="J23" s="12">
        <v>27716103.701927692</v>
      </c>
      <c r="K23" s="12">
        <v>2342191.2438860652</v>
      </c>
      <c r="L23" s="58">
        <v>30058294.945813756</v>
      </c>
    </row>
    <row r="24" spans="1:13" ht="15" customHeight="1">
      <c r="A24" s="1" t="s">
        <v>497</v>
      </c>
      <c r="B24" s="1" t="s">
        <v>79</v>
      </c>
      <c r="C24" s="35">
        <v>2011</v>
      </c>
      <c r="D24" s="12">
        <v>6491976.6794409379</v>
      </c>
      <c r="E24" s="12">
        <v>1088.6947700631199</v>
      </c>
      <c r="F24" s="12">
        <v>616724.25608656451</v>
      </c>
      <c r="G24" s="12">
        <v>101101219.64607751</v>
      </c>
      <c r="I24" s="63">
        <v>108211009.27637509</v>
      </c>
      <c r="J24" s="12">
        <v>28330865.103697028</v>
      </c>
      <c r="K24" s="12">
        <v>707465.58836789895</v>
      </c>
      <c r="L24" s="58">
        <v>29038330.692064926</v>
      </c>
    </row>
    <row r="25" spans="1:13" ht="15" customHeight="1">
      <c r="A25" s="1" t="s">
        <v>497</v>
      </c>
      <c r="B25" s="1" t="s">
        <v>79</v>
      </c>
      <c r="C25" s="35">
        <v>2012</v>
      </c>
      <c r="D25" s="12">
        <v>-96960.128000000113</v>
      </c>
      <c r="E25" s="12">
        <v>-789.58933333333334</v>
      </c>
      <c r="F25" s="12">
        <v>2839899.8933333331</v>
      </c>
      <c r="G25" s="12">
        <v>81644186.570666671</v>
      </c>
      <c r="H25" s="12">
        <v>0</v>
      </c>
      <c r="I25" s="58">
        <v>84386336.74666667</v>
      </c>
      <c r="J25" s="12">
        <v>31199303.616</v>
      </c>
      <c r="K25" s="12">
        <v>956031.98933333333</v>
      </c>
      <c r="L25" s="58">
        <v>32155335.605333332</v>
      </c>
    </row>
    <row r="26" spans="1:13" ht="15.75" customHeight="1" thickBot="1">
      <c r="A26" s="5" t="s">
        <v>497</v>
      </c>
      <c r="B26" s="5" t="s">
        <v>79</v>
      </c>
      <c r="C26" s="53">
        <v>2013</v>
      </c>
      <c r="D26" s="14">
        <v>1004540.3862753561</v>
      </c>
      <c r="E26" s="14">
        <v>0</v>
      </c>
      <c r="F26" s="14">
        <v>1471326.2947777298</v>
      </c>
      <c r="G26" s="14">
        <v>124289784.73241261</v>
      </c>
      <c r="H26" s="14">
        <v>0</v>
      </c>
      <c r="I26" s="59">
        <v>126765651.41346569</v>
      </c>
      <c r="J26" s="14">
        <v>42028843.946914122</v>
      </c>
      <c r="K26" s="14">
        <v>1017473.9425981874</v>
      </c>
      <c r="L26" s="59">
        <v>43046317.889512315</v>
      </c>
    </row>
    <row r="27" spans="1:13" ht="15" customHeight="1">
      <c r="A27" s="1" t="s">
        <v>473</v>
      </c>
      <c r="B27" s="1" t="s">
        <v>79</v>
      </c>
      <c r="C27" s="35">
        <v>2009</v>
      </c>
      <c r="D27" s="12">
        <v>15062470.707629854</v>
      </c>
      <c r="E27" s="12">
        <v>7179714.9183504004</v>
      </c>
      <c r="F27" s="12">
        <v>2502494.6950825718</v>
      </c>
      <c r="G27" s="12">
        <v>48315391.641295321</v>
      </c>
      <c r="I27" s="63">
        <v>73060071.962358147</v>
      </c>
      <c r="J27" s="12">
        <v>933406155.54940486</v>
      </c>
      <c r="K27" s="12">
        <v>7857172.248362394</v>
      </c>
      <c r="L27" s="58">
        <v>941263327.79776728</v>
      </c>
    </row>
    <row r="28" spans="1:13" ht="15" customHeight="1">
      <c r="A28" s="1" t="s">
        <v>473</v>
      </c>
      <c r="B28" s="1" t="s">
        <v>79</v>
      </c>
      <c r="C28" s="35">
        <v>2010</v>
      </c>
      <c r="D28" s="12">
        <v>11916277.932291167</v>
      </c>
      <c r="E28" s="12">
        <v>4150157.2839742978</v>
      </c>
      <c r="F28" s="12">
        <v>5436490.8410856435</v>
      </c>
      <c r="G28" s="12">
        <v>54462778.363863051</v>
      </c>
      <c r="I28" s="63">
        <v>75965704.421214163</v>
      </c>
      <c r="J28" s="12">
        <v>925685690.99453342</v>
      </c>
      <c r="K28" s="12">
        <v>8976521.5306416042</v>
      </c>
      <c r="L28" s="58">
        <v>934662212.52517498</v>
      </c>
    </row>
    <row r="29" spans="1:13" ht="15" customHeight="1">
      <c r="A29" s="1" t="s">
        <v>473</v>
      </c>
      <c r="B29" s="1" t="s">
        <v>79</v>
      </c>
      <c r="C29" s="35">
        <v>2011</v>
      </c>
      <c r="D29" s="12">
        <v>15410055.124310946</v>
      </c>
      <c r="E29" s="12">
        <v>9037584.926884139</v>
      </c>
      <c r="F29" s="12">
        <v>5413167.6040494936</v>
      </c>
      <c r="G29" s="12">
        <v>61020978.62767154</v>
      </c>
      <c r="I29" s="63">
        <v>90881786.282916114</v>
      </c>
      <c r="J29" s="12">
        <v>1198332596.1754782</v>
      </c>
      <c r="K29" s="12">
        <v>7513358.8301462317</v>
      </c>
      <c r="L29" s="58">
        <v>1205845955.0056245</v>
      </c>
    </row>
    <row r="30" spans="1:13" ht="15" customHeight="1">
      <c r="A30" s="1" t="s">
        <v>473</v>
      </c>
      <c r="B30" s="1" t="s">
        <v>79</v>
      </c>
      <c r="C30" s="35">
        <v>2012</v>
      </c>
      <c r="D30" s="12">
        <v>17451886.933333334</v>
      </c>
      <c r="E30" s="12">
        <v>7563655.4666666668</v>
      </c>
      <c r="F30" s="12">
        <v>6651185.0666666664</v>
      </c>
      <c r="G30" s="12">
        <v>46266107.733333334</v>
      </c>
      <c r="I30" s="63">
        <v>77932835.200000003</v>
      </c>
      <c r="J30" s="12">
        <v>986846309.33333361</v>
      </c>
      <c r="K30" s="12">
        <v>11413234.133333333</v>
      </c>
      <c r="L30" s="58">
        <v>998259543.46666694</v>
      </c>
    </row>
    <row r="31" spans="1:13" ht="15.75" customHeight="1" thickBot="1">
      <c r="A31" s="5" t="s">
        <v>473</v>
      </c>
      <c r="B31" s="5" t="s">
        <v>79</v>
      </c>
      <c r="C31" s="53">
        <v>2013</v>
      </c>
      <c r="D31" s="14">
        <v>13219034.186372962</v>
      </c>
      <c r="E31" s="14">
        <v>5619344.422848504</v>
      </c>
      <c r="F31" s="14">
        <v>5481479.6890184637</v>
      </c>
      <c r="G31" s="14">
        <v>43211950.199762441</v>
      </c>
      <c r="H31" s="14">
        <v>41725385.919447139</v>
      </c>
      <c r="I31" s="59">
        <v>109257194.41744952</v>
      </c>
      <c r="J31" s="14">
        <v>1207013454.281395</v>
      </c>
      <c r="K31" s="14">
        <v>0</v>
      </c>
      <c r="L31" s="59">
        <v>1207013454.281395</v>
      </c>
    </row>
    <row r="32" spans="1:13" ht="15" customHeight="1">
      <c r="A32" s="1" t="s">
        <v>456</v>
      </c>
      <c r="B32" s="1" t="s">
        <v>78</v>
      </c>
      <c r="C32" s="35">
        <v>2009</v>
      </c>
      <c r="I32" s="63">
        <v>59607297.0338393</v>
      </c>
      <c r="J32" s="12">
        <v>0</v>
      </c>
      <c r="K32" s="12">
        <v>0</v>
      </c>
      <c r="L32" s="58">
        <v>121153042.7517059</v>
      </c>
    </row>
    <row r="33" spans="1:13" ht="15" customHeight="1">
      <c r="A33" s="1" t="s">
        <v>456</v>
      </c>
      <c r="B33" s="1" t="s">
        <v>78</v>
      </c>
      <c r="C33" s="35">
        <v>2010</v>
      </c>
      <c r="I33" s="63">
        <v>80113907.284768224</v>
      </c>
      <c r="J33" s="12">
        <v>0</v>
      </c>
      <c r="K33" s="12">
        <v>0</v>
      </c>
      <c r="L33" s="58">
        <v>139072847.68211919</v>
      </c>
    </row>
    <row r="34" spans="1:13" ht="15" customHeight="1">
      <c r="A34" s="1" t="s">
        <v>456</v>
      </c>
      <c r="B34" s="1" t="s">
        <v>78</v>
      </c>
      <c r="C34" s="35">
        <v>2011</v>
      </c>
      <c r="I34" s="63">
        <v>0</v>
      </c>
      <c r="L34" s="58">
        <v>0</v>
      </c>
    </row>
    <row r="35" spans="1:13" ht="15" customHeight="1">
      <c r="A35" s="1" t="s">
        <v>456</v>
      </c>
      <c r="B35" s="1" t="s">
        <v>78</v>
      </c>
      <c r="C35" s="35">
        <v>2012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58">
        <v>76739074.550128534</v>
      </c>
      <c r="J35" s="12">
        <v>39286632.390745498</v>
      </c>
      <c r="K35" s="12">
        <v>109534704.37017995</v>
      </c>
      <c r="L35" s="58">
        <v>148821336.76092544</v>
      </c>
    </row>
    <row r="36" spans="1:13" ht="15" customHeight="1" thickBot="1">
      <c r="A36" s="5" t="s">
        <v>456</v>
      </c>
      <c r="B36" s="173" t="s">
        <v>78</v>
      </c>
      <c r="C36" s="53">
        <v>2013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59">
        <v>81963621.879978761</v>
      </c>
      <c r="J36" s="14">
        <v>72441582.580987781</v>
      </c>
      <c r="K36" s="14">
        <v>115652419.01221456</v>
      </c>
      <c r="L36" s="59">
        <v>188094001.59320235</v>
      </c>
    </row>
    <row r="37" spans="1:13" ht="15" customHeight="1">
      <c r="A37" s="1" t="s">
        <v>457</v>
      </c>
      <c r="B37" s="1" t="s">
        <v>80</v>
      </c>
      <c r="C37" s="35">
        <v>2009</v>
      </c>
      <c r="I37" s="63">
        <v>104412000</v>
      </c>
      <c r="J37" s="12">
        <v>3699770062</v>
      </c>
      <c r="K37" s="12">
        <v>218102876</v>
      </c>
      <c r="L37" s="58">
        <v>3917872938</v>
      </c>
    </row>
    <row r="38" spans="1:13" ht="15" customHeight="1">
      <c r="A38" s="1" t="s">
        <v>457</v>
      </c>
      <c r="B38" s="1" t="s">
        <v>80</v>
      </c>
      <c r="C38" s="35">
        <v>2010</v>
      </c>
      <c r="I38" s="63">
        <v>143188200</v>
      </c>
      <c r="J38" s="12">
        <v>3470990000</v>
      </c>
      <c r="K38" s="12">
        <v>196107400</v>
      </c>
      <c r="L38" s="58">
        <v>3667097400</v>
      </c>
    </row>
    <row r="39" spans="1:13" ht="15" customHeight="1">
      <c r="A39" s="1" t="s">
        <v>457</v>
      </c>
      <c r="B39" s="1" t="s">
        <v>80</v>
      </c>
      <c r="C39" s="35">
        <v>2011</v>
      </c>
      <c r="I39" s="63">
        <v>86105740</v>
      </c>
      <c r="J39" s="12">
        <v>3392323155.0000005</v>
      </c>
      <c r="K39" s="12">
        <v>196825283.00000003</v>
      </c>
      <c r="L39" s="58">
        <v>3589148438.0000005</v>
      </c>
    </row>
    <row r="40" spans="1:13" ht="15" customHeight="1">
      <c r="A40" s="1" t="s">
        <v>457</v>
      </c>
      <c r="B40" s="1" t="s">
        <v>80</v>
      </c>
      <c r="C40" s="35">
        <v>2012</v>
      </c>
      <c r="D40" s="12">
        <v>0</v>
      </c>
      <c r="E40" s="12">
        <v>0</v>
      </c>
      <c r="F40" s="12">
        <v>0</v>
      </c>
      <c r="G40" s="12">
        <v>0</v>
      </c>
      <c r="H40" s="12">
        <v>44170489</v>
      </c>
      <c r="I40" s="58">
        <v>44170489</v>
      </c>
      <c r="J40" s="12">
        <v>2845569772</v>
      </c>
      <c r="K40" s="12">
        <v>186921870</v>
      </c>
      <c r="L40" s="58">
        <v>3032491642</v>
      </c>
    </row>
    <row r="41" spans="1:13" ht="15.75" customHeight="1" thickBot="1">
      <c r="A41" s="5" t="s">
        <v>457</v>
      </c>
      <c r="B41" s="5" t="s">
        <v>80</v>
      </c>
      <c r="C41" s="53">
        <v>2013</v>
      </c>
      <c r="D41" s="14">
        <v>0</v>
      </c>
      <c r="E41" s="14">
        <v>0</v>
      </c>
      <c r="F41" s="14">
        <v>0</v>
      </c>
      <c r="G41" s="14">
        <v>0</v>
      </c>
      <c r="H41" s="14">
        <v>69386348</v>
      </c>
      <c r="I41" s="59">
        <v>69386348</v>
      </c>
      <c r="J41" s="70">
        <v>3268170177</v>
      </c>
      <c r="K41" s="14">
        <v>180356315</v>
      </c>
      <c r="L41" s="59">
        <v>3448526492</v>
      </c>
      <c r="M41" s="67"/>
    </row>
    <row r="42" spans="1:13" ht="15.75" customHeight="1" thickBot="1">
      <c r="A42" s="5" t="s">
        <v>458</v>
      </c>
      <c r="B42" s="5" t="s">
        <v>78</v>
      </c>
      <c r="C42" s="53">
        <v>2013</v>
      </c>
      <c r="D42" s="14">
        <v>14468474.508912005</v>
      </c>
      <c r="E42" s="14">
        <v>9819540.5020409618</v>
      </c>
      <c r="F42" s="14">
        <v>33594237.805097021</v>
      </c>
      <c r="G42" s="14">
        <v>0</v>
      </c>
      <c r="H42" s="14">
        <v>919694.22664863116</v>
      </c>
      <c r="I42" s="59">
        <v>58801947.042698614</v>
      </c>
      <c r="J42" s="14">
        <v>119537524.46162869</v>
      </c>
      <c r="K42" s="14">
        <v>23485956.092364043</v>
      </c>
      <c r="L42" s="59">
        <v>143023480.55399275</v>
      </c>
      <c r="M42" s="67"/>
    </row>
    <row r="43" spans="1:13" ht="15.75" customHeight="1" thickBot="1">
      <c r="A43" s="25" t="s">
        <v>459</v>
      </c>
      <c r="B43" s="25" t="s">
        <v>78</v>
      </c>
      <c r="C43" s="54">
        <v>2013</v>
      </c>
      <c r="D43" s="30">
        <v>45809105.151354223</v>
      </c>
      <c r="E43" s="30">
        <v>4136281.2002124269</v>
      </c>
      <c r="F43" s="30">
        <v>2357707.1163037708</v>
      </c>
      <c r="G43" s="30">
        <v>0</v>
      </c>
      <c r="H43" s="30">
        <v>5824309.6123207649</v>
      </c>
      <c r="I43" s="30">
        <v>58127403.080191188</v>
      </c>
      <c r="J43" s="68">
        <v>0</v>
      </c>
      <c r="K43" s="30">
        <v>0</v>
      </c>
      <c r="L43" s="60">
        <v>30014281.731279872</v>
      </c>
    </row>
    <row r="44" spans="1:13" ht="15" customHeight="1">
      <c r="A44" s="1" t="s">
        <v>460</v>
      </c>
      <c r="B44" s="1" t="s">
        <v>78</v>
      </c>
      <c r="C44" s="35">
        <v>2011</v>
      </c>
      <c r="D44" s="12">
        <v>2210288.5540237254</v>
      </c>
      <c r="I44" s="63">
        <v>2210288.5540237254</v>
      </c>
      <c r="L44" s="58">
        <v>0</v>
      </c>
    </row>
    <row r="45" spans="1:13" ht="15" customHeight="1">
      <c r="A45" s="1" t="s">
        <v>460</v>
      </c>
      <c r="B45" s="1" t="s">
        <v>78</v>
      </c>
      <c r="C45" s="35">
        <v>2012</v>
      </c>
      <c r="D45" s="12">
        <v>3311608.3029630804</v>
      </c>
      <c r="E45" s="12">
        <v>1894458.8813183331</v>
      </c>
      <c r="F45" s="12">
        <v>981926.79448581848</v>
      </c>
      <c r="G45" s="12">
        <v>69213276.818253845</v>
      </c>
      <c r="I45" s="63">
        <v>75401270.797021076</v>
      </c>
      <c r="J45" s="12">
        <v>5696475.9942956734</v>
      </c>
      <c r="K45" s="12">
        <v>28111698.621454604</v>
      </c>
      <c r="L45" s="58">
        <v>33808174.615750276</v>
      </c>
    </row>
    <row r="46" spans="1:13" ht="15.75" customHeight="1" thickBot="1">
      <c r="A46" s="5" t="s">
        <v>460</v>
      </c>
      <c r="B46" s="5" t="s">
        <v>78</v>
      </c>
      <c r="C46" s="53">
        <v>2013</v>
      </c>
      <c r="D46" s="14">
        <v>49117305</v>
      </c>
      <c r="E46" s="14">
        <v>15963.121021740373</v>
      </c>
      <c r="F46" s="14">
        <v>4849</v>
      </c>
      <c r="G46" s="14">
        <v>0</v>
      </c>
      <c r="H46" s="14">
        <v>0</v>
      </c>
      <c r="I46" s="59">
        <v>49138117.12102174</v>
      </c>
      <c r="J46" s="14">
        <v>603182</v>
      </c>
      <c r="K46" s="14">
        <v>17367898.87897826</v>
      </c>
      <c r="L46" s="14">
        <v>17971080.87897826</v>
      </c>
      <c r="M46" s="67"/>
    </row>
    <row r="47" spans="1:13" ht="15" customHeight="1">
      <c r="A47" s="50" t="s">
        <v>461</v>
      </c>
      <c r="B47" s="1" t="s">
        <v>78</v>
      </c>
      <c r="C47" s="35">
        <v>2010</v>
      </c>
      <c r="D47" s="103">
        <v>24396123.720141999</v>
      </c>
      <c r="E47" s="12">
        <v>606208.53847799997</v>
      </c>
      <c r="F47" s="12">
        <v>950028.30657000002</v>
      </c>
      <c r="I47" s="61"/>
      <c r="L47" s="58">
        <v>3878528.2611080008</v>
      </c>
    </row>
    <row r="48" spans="1:13" ht="15" customHeight="1">
      <c r="A48" s="1" t="s">
        <v>461</v>
      </c>
      <c r="B48" s="1" t="s">
        <v>78</v>
      </c>
      <c r="C48" s="3">
        <v>2011</v>
      </c>
      <c r="D48" s="104">
        <v>17696935</v>
      </c>
      <c r="E48" s="12">
        <v>127369</v>
      </c>
      <c r="F48" s="12">
        <v>1545377</v>
      </c>
      <c r="L48" s="58">
        <v>3484070</v>
      </c>
    </row>
    <row r="49" spans="1:13" ht="15" customHeight="1">
      <c r="A49" s="1" t="s">
        <v>461</v>
      </c>
      <c r="B49" s="1" t="s">
        <v>78</v>
      </c>
      <c r="C49" s="3">
        <v>2012</v>
      </c>
      <c r="D49" s="12">
        <v>29724170.95115681</v>
      </c>
      <c r="E49" s="12">
        <v>349704.37017994857</v>
      </c>
      <c r="F49" s="12">
        <v>1836419.0231362467</v>
      </c>
      <c r="L49" s="58">
        <v>5131128.5347043704</v>
      </c>
    </row>
    <row r="50" spans="1:13" ht="15.75" customHeight="1" thickBot="1">
      <c r="A50" s="69" t="s">
        <v>461</v>
      </c>
      <c r="B50" s="5" t="s">
        <v>78</v>
      </c>
      <c r="C50" s="53">
        <v>2013</v>
      </c>
      <c r="D50" s="102">
        <v>30795207.116303772</v>
      </c>
      <c r="E50" s="14">
        <v>1028362.9845990441</v>
      </c>
      <c r="F50" s="14">
        <v>378850.23898035049</v>
      </c>
      <c r="G50" s="14">
        <v>0</v>
      </c>
      <c r="H50" s="14">
        <v>3308443.9723844929</v>
      </c>
      <c r="I50" s="59">
        <v>35510864.312267661</v>
      </c>
      <c r="J50" s="14">
        <v>4224998.6723313862</v>
      </c>
      <c r="K50" s="14">
        <v>943621.87997875735</v>
      </c>
      <c r="L50" s="59">
        <v>5168620.5523101436</v>
      </c>
    </row>
    <row r="51" spans="1:13" ht="15.75" customHeight="1" thickBot="1">
      <c r="A51" s="25" t="s">
        <v>462</v>
      </c>
      <c r="B51" s="25" t="s">
        <v>78</v>
      </c>
      <c r="C51" s="54">
        <v>2013</v>
      </c>
      <c r="D51" s="30">
        <v>0</v>
      </c>
      <c r="E51" s="30">
        <v>0</v>
      </c>
      <c r="F51" s="30">
        <v>0</v>
      </c>
      <c r="G51" s="30">
        <v>0</v>
      </c>
      <c r="H51" s="30">
        <v>0</v>
      </c>
      <c r="I51" s="30">
        <v>21674000</v>
      </c>
      <c r="J51" s="68">
        <v>175324000</v>
      </c>
      <c r="K51" s="30">
        <v>251279000</v>
      </c>
      <c r="L51" s="30">
        <v>426603000</v>
      </c>
      <c r="M51" s="67"/>
    </row>
    <row r="52" spans="1:13" ht="15" customHeight="1">
      <c r="A52" s="1" t="s">
        <v>479</v>
      </c>
      <c r="B52" s="1" t="s">
        <v>78</v>
      </c>
      <c r="C52" s="35">
        <v>2009</v>
      </c>
      <c r="I52" s="63">
        <v>5778025</v>
      </c>
      <c r="J52" s="12">
        <v>21228965.285999998</v>
      </c>
      <c r="K52" s="12">
        <v>1797995.574</v>
      </c>
      <c r="L52" s="58">
        <v>23026960.859999999</v>
      </c>
    </row>
    <row r="53" spans="1:13" ht="15" customHeight="1">
      <c r="A53" s="1" t="s">
        <v>479</v>
      </c>
      <c r="B53" s="1" t="s">
        <v>78</v>
      </c>
      <c r="C53" s="35">
        <v>2010</v>
      </c>
      <c r="I53" s="63">
        <v>7977116</v>
      </c>
      <c r="J53" s="12">
        <v>29877068.379999999</v>
      </c>
      <c r="K53" s="12">
        <v>1725295.4979999999</v>
      </c>
      <c r="L53" s="58">
        <v>31602363.877999999</v>
      </c>
    </row>
    <row r="54" spans="1:13" ht="15" customHeight="1">
      <c r="A54" s="1" t="s">
        <v>479</v>
      </c>
      <c r="B54" s="1" t="s">
        <v>78</v>
      </c>
      <c r="C54" s="35">
        <v>2011</v>
      </c>
      <c r="I54" s="63">
        <v>8675412</v>
      </c>
      <c r="J54" s="12">
        <v>30902682.825300001</v>
      </c>
      <c r="K54" s="12">
        <v>4271476.3196999999</v>
      </c>
      <c r="L54" s="58">
        <v>35174159.145000003</v>
      </c>
    </row>
    <row r="55" spans="1:13" ht="15" customHeight="1">
      <c r="A55" s="1" t="s">
        <v>479</v>
      </c>
      <c r="B55" s="1" t="s">
        <v>78</v>
      </c>
      <c r="C55" s="35">
        <v>2012</v>
      </c>
      <c r="I55" s="63">
        <v>8742970</v>
      </c>
      <c r="J55" s="12">
        <v>20859120.350000001</v>
      </c>
      <c r="K55" s="12">
        <v>8733538.2400000002</v>
      </c>
      <c r="L55" s="58">
        <v>29592658.590000004</v>
      </c>
    </row>
    <row r="56" spans="1:13" ht="15.75" customHeight="1" thickBot="1">
      <c r="A56" s="5" t="s">
        <v>479</v>
      </c>
      <c r="B56" s="5" t="s">
        <v>78</v>
      </c>
      <c r="C56" s="53">
        <v>2013</v>
      </c>
      <c r="D56" s="14">
        <v>8280863</v>
      </c>
      <c r="E56" s="14">
        <v>88000</v>
      </c>
      <c r="F56" s="14">
        <v>291000</v>
      </c>
      <c r="G56" s="14">
        <v>6109000</v>
      </c>
      <c r="H56" s="14">
        <v>3709888</v>
      </c>
      <c r="I56" s="59">
        <v>18478751</v>
      </c>
      <c r="J56" s="14">
        <v>19323000</v>
      </c>
      <c r="K56" s="14">
        <v>5236000</v>
      </c>
      <c r="L56" s="59">
        <v>24559000</v>
      </c>
    </row>
    <row r="57" spans="1:13" ht="15" customHeight="1">
      <c r="A57" s="1" t="s">
        <v>468</v>
      </c>
      <c r="B57" s="1" t="s">
        <v>78</v>
      </c>
      <c r="C57" s="35">
        <v>2009</v>
      </c>
      <c r="I57" s="63">
        <v>15723323.473432548</v>
      </c>
      <c r="J57" s="12">
        <v>21275333.565991528</v>
      </c>
      <c r="K57" s="12">
        <v>5159199.0598343015</v>
      </c>
      <c r="L57" s="58">
        <v>26434532.62582583</v>
      </c>
    </row>
    <row r="58" spans="1:13" ht="15" customHeight="1">
      <c r="A58" s="1" t="s">
        <v>468</v>
      </c>
      <c r="B58" s="1" t="s">
        <v>78</v>
      </c>
      <c r="C58" s="35">
        <v>2010</v>
      </c>
      <c r="I58" s="63">
        <v>31694184.182765346</v>
      </c>
      <c r="J58" s="12">
        <v>50355845.942343131</v>
      </c>
      <c r="K58" s="12">
        <v>4872775.9370551482</v>
      </c>
      <c r="L58" s="58">
        <v>55228621.879398279</v>
      </c>
    </row>
    <row r="59" spans="1:13" ht="15" customHeight="1">
      <c r="A59" s="1" t="s">
        <v>468</v>
      </c>
      <c r="B59" s="1" t="s">
        <v>78</v>
      </c>
      <c r="C59" s="35">
        <v>2011</v>
      </c>
      <c r="D59" s="12">
        <v>8330342</v>
      </c>
      <c r="I59" s="63">
        <v>8330342</v>
      </c>
      <c r="J59" s="12">
        <v>69198595</v>
      </c>
      <c r="K59" s="12">
        <v>8312936</v>
      </c>
      <c r="L59" s="58">
        <v>77511531</v>
      </c>
    </row>
    <row r="60" spans="1:13" ht="15" customHeight="1">
      <c r="A60" s="1" t="s">
        <v>468</v>
      </c>
      <c r="B60" s="1" t="s">
        <v>78</v>
      </c>
      <c r="C60" s="35">
        <v>2012</v>
      </c>
      <c r="D60" s="12">
        <v>2161047</v>
      </c>
      <c r="I60" s="63">
        <v>2161047</v>
      </c>
      <c r="J60" s="12">
        <v>51184917</v>
      </c>
      <c r="K60" s="12">
        <v>6502356</v>
      </c>
      <c r="L60" s="58">
        <v>57687273</v>
      </c>
    </row>
    <row r="61" spans="1:13" ht="15.75" customHeight="1" thickBot="1">
      <c r="A61" s="5" t="s">
        <v>468</v>
      </c>
      <c r="B61" s="101" t="s">
        <v>78</v>
      </c>
      <c r="C61" s="13">
        <v>2013</v>
      </c>
      <c r="D61" s="102">
        <v>9153052.6874615848</v>
      </c>
      <c r="E61" s="14">
        <v>0</v>
      </c>
      <c r="F61" s="14">
        <v>0</v>
      </c>
      <c r="G61" s="14">
        <v>0</v>
      </c>
      <c r="H61" s="14">
        <v>5939921.1338299578</v>
      </c>
      <c r="I61" s="14">
        <v>15092973.821291544</v>
      </c>
      <c r="J61" s="70">
        <v>12824960.371546002</v>
      </c>
      <c r="K61" s="14">
        <v>21800132.834145017</v>
      </c>
      <c r="L61" s="59">
        <v>34625093.205691017</v>
      </c>
    </row>
    <row r="62" spans="1:13" ht="15" customHeight="1">
      <c r="A62" s="1" t="s">
        <v>480</v>
      </c>
      <c r="B62" s="1" t="s">
        <v>78</v>
      </c>
      <c r="C62" s="35">
        <v>2009</v>
      </c>
      <c r="D62" s="12">
        <v>5660330.0699999994</v>
      </c>
      <c r="E62" s="12">
        <v>5144901.22</v>
      </c>
      <c r="F62" s="12">
        <v>13600095.24</v>
      </c>
      <c r="I62" s="63">
        <v>24405326.530000001</v>
      </c>
      <c r="J62" s="12">
        <v>60931190.289999999</v>
      </c>
      <c r="K62" s="12">
        <v>11597908.999999998</v>
      </c>
      <c r="L62" s="58">
        <v>72529099.289999992</v>
      </c>
    </row>
    <row r="63" spans="1:13" ht="15" customHeight="1">
      <c r="A63" s="1" t="s">
        <v>480</v>
      </c>
      <c r="B63" s="1" t="s">
        <v>78</v>
      </c>
      <c r="C63" s="35">
        <v>2010</v>
      </c>
      <c r="D63" s="12">
        <v>4944396.38</v>
      </c>
      <c r="E63" s="12">
        <v>9106445.5</v>
      </c>
      <c r="F63" s="12">
        <v>13444290.870000001</v>
      </c>
      <c r="I63" s="63">
        <v>27495132.75</v>
      </c>
      <c r="J63" s="12">
        <v>72743937.950000003</v>
      </c>
      <c r="K63" s="12">
        <v>6930794.2999999998</v>
      </c>
      <c r="L63" s="58">
        <v>79674732.25</v>
      </c>
    </row>
    <row r="64" spans="1:13" ht="15" customHeight="1">
      <c r="A64" s="1" t="s">
        <v>480</v>
      </c>
      <c r="B64" s="1" t="s">
        <v>78</v>
      </c>
      <c r="C64" s="35">
        <v>2011</v>
      </c>
      <c r="D64" s="12">
        <v>4793754.2249999996</v>
      </c>
      <c r="E64" s="12">
        <v>4647438.9850000003</v>
      </c>
      <c r="F64" s="12">
        <v>1980622.8900000001</v>
      </c>
      <c r="I64" s="63">
        <v>11421816.100000001</v>
      </c>
      <c r="J64" s="12">
        <v>95113624.103500023</v>
      </c>
      <c r="K64" s="12">
        <v>8716963.5850000009</v>
      </c>
      <c r="L64" s="58">
        <v>103830587.68850002</v>
      </c>
    </row>
    <row r="65" spans="1:12" ht="15" customHeight="1">
      <c r="A65" s="1" t="s">
        <v>480</v>
      </c>
      <c r="B65" s="1" t="s">
        <v>78</v>
      </c>
      <c r="C65" s="35">
        <v>2012</v>
      </c>
      <c r="D65" s="12">
        <v>10306574.972099999</v>
      </c>
      <c r="E65" s="12">
        <v>3725135.8533000001</v>
      </c>
      <c r="F65" s="12">
        <v>2884011.98</v>
      </c>
      <c r="G65" s="12">
        <v>319503.45500000002</v>
      </c>
      <c r="H65" s="12">
        <v>4250.0000000074506</v>
      </c>
      <c r="I65" s="63">
        <v>17239476.260400005</v>
      </c>
      <c r="J65" s="12">
        <v>67878159.67110005</v>
      </c>
      <c r="K65" s="12">
        <v>4095391.7499999991</v>
      </c>
      <c r="L65" s="58">
        <v>71973551.42110005</v>
      </c>
    </row>
    <row r="66" spans="1:12" ht="15.75" customHeight="1" thickBot="1">
      <c r="A66" s="5" t="s">
        <v>480</v>
      </c>
      <c r="B66" s="5" t="s">
        <v>78</v>
      </c>
      <c r="C66" s="53">
        <v>2013</v>
      </c>
      <c r="D66" s="14">
        <v>4780182.7475000005</v>
      </c>
      <c r="E66" s="14">
        <v>4929532.3570999997</v>
      </c>
      <c r="F66" s="14">
        <v>2361192.1850000005</v>
      </c>
      <c r="G66" s="14">
        <v>2154169.3799999994</v>
      </c>
      <c r="H66" s="14">
        <v>0</v>
      </c>
      <c r="I66" s="64">
        <v>14225076.669600001</v>
      </c>
      <c r="J66" s="14">
        <v>72551297.146199971</v>
      </c>
      <c r="K66" s="14">
        <v>2005423.7199999997</v>
      </c>
      <c r="L66" s="59">
        <v>74556720.86619997</v>
      </c>
    </row>
    <row r="67" spans="1:12" ht="16.5" customHeight="1" thickBot="1">
      <c r="A67" s="25" t="s">
        <v>467</v>
      </c>
      <c r="B67" s="25" t="s">
        <v>78</v>
      </c>
      <c r="C67" s="54">
        <v>2013</v>
      </c>
      <c r="D67" s="30">
        <v>10545884.676000003</v>
      </c>
      <c r="E67" s="30">
        <v>579379.71632999997</v>
      </c>
      <c r="F67" s="30">
        <v>56545.525649999989</v>
      </c>
      <c r="G67" s="30">
        <v>2955943.499415</v>
      </c>
      <c r="H67" s="30">
        <v>0</v>
      </c>
      <c r="I67" s="60">
        <v>14137753.417395003</v>
      </c>
      <c r="J67" s="30">
        <v>10115037.360885</v>
      </c>
      <c r="K67" s="30">
        <v>988872.24943500012</v>
      </c>
      <c r="L67" s="60">
        <v>11103909.61032</v>
      </c>
    </row>
    <row r="68" spans="1:12" ht="15" customHeight="1">
      <c r="A68" s="1" t="s">
        <v>491</v>
      </c>
      <c r="B68" s="1" t="s">
        <v>80</v>
      </c>
      <c r="C68" s="35">
        <v>2009</v>
      </c>
      <c r="D68" s="12">
        <v>7927441</v>
      </c>
      <c r="E68" s="12">
        <v>22375674</v>
      </c>
      <c r="F68" s="12">
        <v>0</v>
      </c>
      <c r="I68" s="63">
        <v>30303115</v>
      </c>
      <c r="J68" s="12">
        <v>365079342</v>
      </c>
      <c r="K68" s="12">
        <v>11923634</v>
      </c>
      <c r="L68" s="58">
        <v>377002976</v>
      </c>
    </row>
    <row r="69" spans="1:12" ht="15" customHeight="1">
      <c r="A69" s="1" t="s">
        <v>491</v>
      </c>
      <c r="B69" s="1" t="s">
        <v>80</v>
      </c>
      <c r="C69" s="35">
        <v>2010</v>
      </c>
      <c r="D69" s="12">
        <v>919325.57200000004</v>
      </c>
      <c r="E69" s="12">
        <v>5011079.9380000001</v>
      </c>
      <c r="F69" s="12">
        <v>0</v>
      </c>
      <c r="I69" s="63">
        <v>5930405.5099999998</v>
      </c>
      <c r="J69" s="12">
        <v>193480179.72421792</v>
      </c>
      <c r="K69" s="12">
        <v>12743280</v>
      </c>
      <c r="L69" s="58">
        <v>206223459.72421792</v>
      </c>
    </row>
    <row r="70" spans="1:12" ht="15" customHeight="1">
      <c r="A70" s="1" t="s">
        <v>491</v>
      </c>
      <c r="B70" s="1" t="s">
        <v>80</v>
      </c>
      <c r="C70" s="35">
        <v>2011</v>
      </c>
      <c r="D70" s="12">
        <v>76274</v>
      </c>
      <c r="E70" s="12">
        <v>1887676</v>
      </c>
      <c r="F70" s="12">
        <v>42000</v>
      </c>
      <c r="I70" s="63">
        <v>2005950</v>
      </c>
      <c r="J70" s="12">
        <v>216799125</v>
      </c>
      <c r="K70" s="12">
        <v>3334407</v>
      </c>
      <c r="L70" s="58">
        <v>220133532</v>
      </c>
    </row>
    <row r="71" spans="1:12" ht="15" customHeight="1">
      <c r="A71" s="1" t="s">
        <v>491</v>
      </c>
      <c r="B71" s="1" t="s">
        <v>80</v>
      </c>
      <c r="C71" s="35">
        <v>2012</v>
      </c>
      <c r="D71" s="12">
        <v>811780.49</v>
      </c>
      <c r="E71" s="12">
        <v>3007310</v>
      </c>
      <c r="F71" s="12">
        <v>338102.69</v>
      </c>
      <c r="I71" s="63">
        <v>4157193.18</v>
      </c>
      <c r="J71" s="12">
        <v>159345986.61000001</v>
      </c>
      <c r="K71" s="12">
        <v>26867288</v>
      </c>
      <c r="L71" s="58">
        <v>186213274.61000001</v>
      </c>
    </row>
    <row r="72" spans="1:12" ht="15.75" customHeight="1" thickBot="1">
      <c r="A72" s="5" t="s">
        <v>491</v>
      </c>
      <c r="B72" s="5" t="s">
        <v>80</v>
      </c>
      <c r="C72" s="53">
        <v>2013</v>
      </c>
      <c r="D72" s="14">
        <v>137022.05000000002</v>
      </c>
      <c r="E72" s="14">
        <v>5134161.4000000004</v>
      </c>
      <c r="F72" s="14">
        <v>1945.14</v>
      </c>
      <c r="G72" s="14">
        <v>6160011</v>
      </c>
      <c r="H72" s="14">
        <v>0</v>
      </c>
      <c r="I72" s="59">
        <v>11433139.59</v>
      </c>
      <c r="J72" s="14">
        <v>310133401.4238131</v>
      </c>
      <c r="K72" s="14">
        <v>60448107.839710027</v>
      </c>
      <c r="L72" s="59">
        <v>370581509.2635231</v>
      </c>
    </row>
    <row r="73" spans="1:12" ht="15" customHeight="1">
      <c r="A73" s="1" t="s">
        <v>464</v>
      </c>
      <c r="B73" s="1" t="s">
        <v>78</v>
      </c>
      <c r="C73" s="35">
        <v>2009</v>
      </c>
      <c r="I73" s="63">
        <v>9255212.0946538132</v>
      </c>
      <c r="J73" s="12">
        <v>26536401.402278703</v>
      </c>
      <c r="L73" s="58">
        <v>26536401.402278703</v>
      </c>
    </row>
    <row r="74" spans="1:12" ht="15" customHeight="1">
      <c r="A74" s="1" t="s">
        <v>464</v>
      </c>
      <c r="B74" s="1" t="s">
        <v>78</v>
      </c>
      <c r="C74" s="35">
        <v>2010</v>
      </c>
      <c r="I74" s="63">
        <v>10732904.290429043</v>
      </c>
      <c r="J74" s="12">
        <v>22083515.822170451</v>
      </c>
      <c r="L74" s="58">
        <v>22083515.822170451</v>
      </c>
    </row>
    <row r="75" spans="1:12" ht="15" customHeight="1">
      <c r="A75" s="1" t="s">
        <v>464</v>
      </c>
      <c r="B75" s="1" t="s">
        <v>78</v>
      </c>
      <c r="C75" s="35">
        <v>2011</v>
      </c>
      <c r="D75" s="12">
        <v>6366386.25</v>
      </c>
      <c r="I75" s="63">
        <v>16895604.600000001</v>
      </c>
      <c r="L75" s="58">
        <v>27346501.350000001</v>
      </c>
    </row>
    <row r="76" spans="1:12" ht="15" customHeight="1">
      <c r="A76" s="1" t="s">
        <v>464</v>
      </c>
      <c r="B76" s="1" t="s">
        <v>78</v>
      </c>
      <c r="C76" s="35">
        <v>2012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58">
        <v>11892340.872698158</v>
      </c>
      <c r="J76" s="12">
        <v>32107320.856685348</v>
      </c>
      <c r="K76" s="12">
        <v>0</v>
      </c>
      <c r="L76" s="58">
        <v>32107320.856685348</v>
      </c>
    </row>
    <row r="77" spans="1:12" ht="15" customHeight="1" thickBot="1">
      <c r="A77" s="5" t="s">
        <v>464</v>
      </c>
      <c r="B77" s="5" t="s">
        <v>78</v>
      </c>
      <c r="C77" s="53">
        <v>2013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59">
        <v>11504767.035527082</v>
      </c>
      <c r="J77" s="14">
        <v>26391574.451562803</v>
      </c>
      <c r="K77" s="14">
        <v>0</v>
      </c>
      <c r="L77" s="59">
        <v>26391574.451562803</v>
      </c>
    </row>
    <row r="78" spans="1:12" ht="15" customHeight="1">
      <c r="A78" s="1" t="s">
        <v>465</v>
      </c>
      <c r="B78" s="1" t="s">
        <v>78</v>
      </c>
      <c r="C78" s="35">
        <v>2009</v>
      </c>
      <c r="I78" s="63">
        <v>0</v>
      </c>
      <c r="L78" s="58">
        <v>0</v>
      </c>
    </row>
    <row r="79" spans="1:12" ht="15" customHeight="1">
      <c r="A79" s="1" t="s">
        <v>465</v>
      </c>
      <c r="B79" s="1" t="s">
        <v>78</v>
      </c>
      <c r="C79" s="35">
        <v>2010</v>
      </c>
      <c r="I79" s="63">
        <v>0</v>
      </c>
      <c r="L79" s="58">
        <v>0</v>
      </c>
    </row>
    <row r="80" spans="1:12" ht="15" customHeight="1">
      <c r="A80" s="1" t="s">
        <v>465</v>
      </c>
      <c r="B80" s="1" t="s">
        <v>78</v>
      </c>
      <c r="C80" s="35">
        <v>2011</v>
      </c>
      <c r="I80" s="63">
        <v>0</v>
      </c>
      <c r="L80" s="58">
        <v>3567567.5675675678</v>
      </c>
    </row>
    <row r="81" spans="1:13" ht="16.5" customHeight="1">
      <c r="A81" s="1" t="s">
        <v>465</v>
      </c>
      <c r="B81" s="1" t="s">
        <v>78</v>
      </c>
      <c r="C81" s="3">
        <v>2012</v>
      </c>
      <c r="D81" s="12">
        <v>6003802.8838535892</v>
      </c>
      <c r="E81" s="12">
        <v>934875.61400728882</v>
      </c>
      <c r="F81" s="12">
        <v>7273015.3699889081</v>
      </c>
      <c r="I81" s="63">
        <v>14211693.867849786</v>
      </c>
      <c r="L81" s="58">
        <v>2823641.2612898117</v>
      </c>
    </row>
    <row r="82" spans="1:13" ht="16.5" customHeight="1" thickBot="1">
      <c r="A82" s="5" t="s">
        <v>465</v>
      </c>
      <c r="B82" s="5" t="s">
        <v>78</v>
      </c>
      <c r="C82" s="53">
        <v>2013</v>
      </c>
      <c r="D82" s="14">
        <v>2656770</v>
      </c>
      <c r="E82" s="14">
        <v>176699.99999999997</v>
      </c>
      <c r="F82" s="14">
        <v>2815229.9999999995</v>
      </c>
      <c r="G82" s="14">
        <v>0</v>
      </c>
      <c r="H82" s="14">
        <v>0</v>
      </c>
      <c r="I82" s="14">
        <v>5648700</v>
      </c>
      <c r="J82" s="14">
        <v>12802199.999999998</v>
      </c>
      <c r="K82" s="14">
        <v>3413159.9999999995</v>
      </c>
      <c r="L82" s="59">
        <v>16215359.999999998</v>
      </c>
    </row>
    <row r="83" spans="1:13" ht="15" customHeight="1">
      <c r="A83" s="1" t="s">
        <v>482</v>
      </c>
      <c r="B83" s="1" t="s">
        <v>78</v>
      </c>
      <c r="C83" s="35">
        <v>2009</v>
      </c>
      <c r="D83" s="12">
        <v>653655.11971472239</v>
      </c>
      <c r="I83" s="63">
        <v>653655.11971472239</v>
      </c>
      <c r="J83" s="12">
        <v>124448707.33571064</v>
      </c>
      <c r="K83" s="12">
        <v>23115448.293428425</v>
      </c>
      <c r="L83" s="58">
        <v>147564155.62913907</v>
      </c>
    </row>
    <row r="84" spans="1:13" ht="15" customHeight="1">
      <c r="A84" s="1" t="s">
        <v>482</v>
      </c>
      <c r="B84" s="1" t="s">
        <v>78</v>
      </c>
      <c r="C84" s="35">
        <v>2010</v>
      </c>
      <c r="D84" s="12">
        <v>2342646.3533654246</v>
      </c>
      <c r="I84" s="63">
        <v>2342646.3533654246</v>
      </c>
      <c r="J84" s="12">
        <v>140336128.89352056</v>
      </c>
      <c r="K84" s="12">
        <v>27451077.696723074</v>
      </c>
      <c r="L84" s="58">
        <v>167787206.59024364</v>
      </c>
    </row>
    <row r="85" spans="1:13" ht="15" customHeight="1">
      <c r="A85" s="1" t="s">
        <v>482</v>
      </c>
      <c r="B85" s="1" t="s">
        <v>78</v>
      </c>
      <c r="C85" s="35">
        <v>2011</v>
      </c>
      <c r="D85" s="12">
        <v>7531478.509006599</v>
      </c>
      <c r="I85" s="63">
        <v>7531478.509006599</v>
      </c>
      <c r="J85" s="12">
        <v>165340288.92455858</v>
      </c>
      <c r="K85" s="12">
        <v>41823434.991974324</v>
      </c>
      <c r="L85" s="58">
        <v>207163723.9165329</v>
      </c>
    </row>
    <row r="86" spans="1:13" ht="15" customHeight="1">
      <c r="A86" s="1" t="s">
        <v>482</v>
      </c>
      <c r="B86" s="1" t="s">
        <v>78</v>
      </c>
      <c r="C86" s="35">
        <v>2012</v>
      </c>
      <c r="D86" s="12">
        <v>9016821.5948727652</v>
      </c>
      <c r="I86" s="63">
        <v>9016821.5948727652</v>
      </c>
      <c r="J86" s="12">
        <v>188270245.19321638</v>
      </c>
      <c r="K86" s="12">
        <v>40705166.755442545</v>
      </c>
      <c r="L86" s="58">
        <v>228975411.94865894</v>
      </c>
    </row>
    <row r="87" spans="1:13" ht="15.75" customHeight="1" thickBot="1">
      <c r="A87" s="5" t="s">
        <v>482</v>
      </c>
      <c r="B87" s="5" t="s">
        <v>78</v>
      </c>
      <c r="C87" s="53">
        <v>2013</v>
      </c>
      <c r="D87" s="14">
        <v>8002654.5058535254</v>
      </c>
      <c r="E87" s="14">
        <v>0</v>
      </c>
      <c r="F87" s="14">
        <v>0</v>
      </c>
      <c r="G87" s="14">
        <v>0</v>
      </c>
      <c r="H87" s="14">
        <v>0</v>
      </c>
      <c r="I87" s="59">
        <v>8002654.5058535254</v>
      </c>
      <c r="J87" s="14">
        <v>240527668.11870408</v>
      </c>
      <c r="K87" s="14">
        <v>68340593.520283148</v>
      </c>
      <c r="L87" s="59">
        <v>308868261.63898724</v>
      </c>
    </row>
    <row r="88" spans="1:13" ht="15" customHeight="1" thickBot="1">
      <c r="A88" s="25" t="s">
        <v>463</v>
      </c>
      <c r="B88" s="25" t="s">
        <v>78</v>
      </c>
      <c r="C88" s="54">
        <v>2013</v>
      </c>
      <c r="D88" s="30">
        <v>5845574.8716838397</v>
      </c>
      <c r="E88" s="30">
        <v>1918555.8434338924</v>
      </c>
      <c r="F88" s="30">
        <v>0</v>
      </c>
      <c r="G88" s="30">
        <v>0</v>
      </c>
      <c r="H88" s="30">
        <v>661617.1233130343</v>
      </c>
      <c r="I88" s="30">
        <v>8425747.8384307679</v>
      </c>
      <c r="J88" s="68">
        <v>683001.18146674102</v>
      </c>
      <c r="K88" s="30">
        <v>4197573.4832542641</v>
      </c>
      <c r="L88" s="60">
        <v>4880574.6647210056</v>
      </c>
      <c r="M88" s="67"/>
    </row>
    <row r="89" spans="1:13" ht="15.75" customHeight="1" thickBot="1">
      <c r="A89" s="25" t="s">
        <v>477</v>
      </c>
      <c r="B89" s="25" t="s">
        <v>78</v>
      </c>
      <c r="C89" s="54">
        <v>2013</v>
      </c>
      <c r="D89" s="30">
        <v>187825</v>
      </c>
      <c r="E89" s="30">
        <v>1602678</v>
      </c>
      <c r="F89" s="30">
        <v>1229682</v>
      </c>
      <c r="G89" s="30">
        <v>0</v>
      </c>
      <c r="H89" s="30">
        <v>2445426</v>
      </c>
      <c r="I89" s="60">
        <v>5465611</v>
      </c>
      <c r="J89" s="30">
        <v>530343864.04313177</v>
      </c>
      <c r="K89" s="30">
        <v>114007377.95686826</v>
      </c>
      <c r="L89" s="60">
        <v>644351242</v>
      </c>
    </row>
    <row r="90" spans="1:13" ht="15" customHeight="1">
      <c r="A90" s="1" t="s">
        <v>472</v>
      </c>
      <c r="B90" s="1" t="s">
        <v>78</v>
      </c>
      <c r="C90" s="35">
        <v>2011</v>
      </c>
      <c r="D90" s="12">
        <v>4365181.1478037834</v>
      </c>
      <c r="E90" s="12">
        <v>1530939.4036550175</v>
      </c>
      <c r="I90" s="63">
        <v>5896120.5514588011</v>
      </c>
      <c r="L90" s="58">
        <v>0</v>
      </c>
    </row>
    <row r="91" spans="1:13" ht="15" customHeight="1">
      <c r="A91" s="1" t="s">
        <v>472</v>
      </c>
      <c r="B91" s="1" t="s">
        <v>78</v>
      </c>
      <c r="C91" s="35">
        <v>2012</v>
      </c>
      <c r="D91" s="12">
        <v>2522579.6228806847</v>
      </c>
      <c r="I91" s="63">
        <v>2522579.6228806847</v>
      </c>
      <c r="J91" s="12">
        <v>188559.65774045317</v>
      </c>
      <c r="K91" s="12">
        <v>93487.561400728882</v>
      </c>
      <c r="L91" s="58">
        <v>282047.21914118202</v>
      </c>
    </row>
    <row r="92" spans="1:13" ht="15.75" customHeight="1" thickBot="1">
      <c r="A92" s="5" t="s">
        <v>472</v>
      </c>
      <c r="B92" s="5" t="s">
        <v>78</v>
      </c>
      <c r="C92" s="53">
        <v>2013</v>
      </c>
      <c r="D92" s="14">
        <v>3519387.1169480928</v>
      </c>
      <c r="E92" s="14">
        <v>0</v>
      </c>
      <c r="F92" s="14">
        <v>0</v>
      </c>
      <c r="G92" s="14">
        <v>0</v>
      </c>
      <c r="H92" s="14">
        <v>0</v>
      </c>
      <c r="I92" s="14">
        <v>3519387.1169480928</v>
      </c>
      <c r="J92" s="70">
        <v>0</v>
      </c>
      <c r="K92" s="14">
        <v>9771732.3327079434</v>
      </c>
      <c r="L92" s="14">
        <v>9771732.3327079434</v>
      </c>
      <c r="M92" s="67"/>
    </row>
    <row r="93" spans="1:13" ht="15" customHeight="1">
      <c r="A93" s="1" t="s">
        <v>469</v>
      </c>
      <c r="B93" s="1" t="s">
        <v>78</v>
      </c>
      <c r="C93" s="35">
        <v>2009</v>
      </c>
      <c r="I93" s="63">
        <v>5180762</v>
      </c>
      <c r="J93" s="12">
        <v>0</v>
      </c>
      <c r="K93" s="12">
        <v>0</v>
      </c>
      <c r="L93" s="58">
        <v>0</v>
      </c>
    </row>
    <row r="94" spans="1:13" ht="15" customHeight="1">
      <c r="A94" s="1" t="s">
        <v>469</v>
      </c>
      <c r="B94" s="1" t="s">
        <v>78</v>
      </c>
      <c r="C94" s="35">
        <v>2010</v>
      </c>
      <c r="I94" s="63">
        <v>4756483</v>
      </c>
      <c r="J94" s="12">
        <v>0</v>
      </c>
      <c r="K94" s="12">
        <v>0</v>
      </c>
      <c r="L94" s="58">
        <v>0</v>
      </c>
    </row>
    <row r="95" spans="1:13" ht="15.75" customHeight="1">
      <c r="A95" s="1" t="s">
        <v>469</v>
      </c>
      <c r="B95" s="1" t="s">
        <v>78</v>
      </c>
      <c r="C95" s="35">
        <v>2011</v>
      </c>
      <c r="I95" s="63">
        <v>6556410</v>
      </c>
      <c r="J95" s="12">
        <v>0</v>
      </c>
      <c r="K95" s="12">
        <v>0</v>
      </c>
      <c r="L95" s="58">
        <v>0</v>
      </c>
    </row>
    <row r="96" spans="1:13" ht="15.75" customHeight="1">
      <c r="A96" s="1" t="s">
        <v>469</v>
      </c>
      <c r="B96" s="1" t="s">
        <v>78</v>
      </c>
      <c r="C96" s="35">
        <v>2012</v>
      </c>
      <c r="I96" s="63">
        <v>4632513.1810193323</v>
      </c>
      <c r="J96" s="12">
        <v>145048794.79000002</v>
      </c>
      <c r="K96" s="12">
        <v>129379855.88</v>
      </c>
      <c r="L96" s="58">
        <v>274428650.67000002</v>
      </c>
    </row>
    <row r="97" spans="1:13" ht="15.75" customHeight="1" thickBot="1">
      <c r="A97" s="5" t="s">
        <v>469</v>
      </c>
      <c r="B97" s="5" t="s">
        <v>78</v>
      </c>
      <c r="C97" s="53">
        <v>2013</v>
      </c>
      <c r="D97" s="14">
        <v>2120879.8553191544</v>
      </c>
      <c r="E97" s="14">
        <v>329733.88919270469</v>
      </c>
      <c r="F97" s="14">
        <v>178133.52430632632</v>
      </c>
      <c r="G97" s="14">
        <v>0</v>
      </c>
      <c r="H97" s="14">
        <v>246992.01348708331</v>
      </c>
      <c r="I97" s="59">
        <v>2875739.2823052686</v>
      </c>
      <c r="J97" s="14">
        <v>90444625.556176111</v>
      </c>
      <c r="K97" s="14">
        <v>240745202.86127764</v>
      </c>
      <c r="L97" s="59">
        <v>331189828.41745377</v>
      </c>
    </row>
    <row r="98" spans="1:13" ht="15" customHeight="1">
      <c r="A98" s="1" t="s">
        <v>471</v>
      </c>
      <c r="B98" s="1" t="s">
        <v>78</v>
      </c>
      <c r="C98" s="35">
        <v>2012</v>
      </c>
      <c r="D98" s="12">
        <v>0</v>
      </c>
      <c r="E98" s="12">
        <v>5203612.7396609094</v>
      </c>
      <c r="F98" s="12">
        <v>0</v>
      </c>
      <c r="G98" s="12">
        <v>0</v>
      </c>
      <c r="H98" s="12">
        <v>0</v>
      </c>
      <c r="I98" s="61">
        <v>5203612.7396609094</v>
      </c>
      <c r="J98" s="12">
        <v>28608778.323562033</v>
      </c>
      <c r="K98" s="12">
        <v>7402947.2349865315</v>
      </c>
      <c r="L98" s="58">
        <v>36011725.55854857</v>
      </c>
    </row>
    <row r="99" spans="1:13" ht="15.75" customHeight="1" thickBot="1">
      <c r="A99" s="5" t="s">
        <v>471</v>
      </c>
      <c r="B99" s="5" t="s">
        <v>78</v>
      </c>
      <c r="C99" s="53">
        <v>2013</v>
      </c>
      <c r="D99" s="14">
        <v>0</v>
      </c>
      <c r="E99" s="14">
        <v>2618824.265165729</v>
      </c>
      <c r="F99" s="14">
        <v>0</v>
      </c>
      <c r="G99" s="14">
        <v>0</v>
      </c>
      <c r="H99" s="14">
        <v>0</v>
      </c>
      <c r="I99" s="59">
        <v>2618824.265165729</v>
      </c>
      <c r="J99" s="14">
        <v>30891181.988742966</v>
      </c>
      <c r="K99" s="14">
        <v>3878986.8667917452</v>
      </c>
      <c r="L99" s="59">
        <v>34770168.85553471</v>
      </c>
    </row>
    <row r="100" spans="1:13" ht="15" customHeight="1">
      <c r="A100" s="1" t="s">
        <v>492</v>
      </c>
      <c r="B100" s="1" t="s">
        <v>78</v>
      </c>
      <c r="C100" s="35">
        <v>2009</v>
      </c>
      <c r="I100" s="63">
        <v>0</v>
      </c>
      <c r="J100" s="12">
        <v>320685.72321149643</v>
      </c>
      <c r="K100" s="12">
        <v>1196077.8973071543</v>
      </c>
      <c r="L100" s="58">
        <v>1516763.6205186506</v>
      </c>
    </row>
    <row r="101" spans="1:13" ht="15" customHeight="1">
      <c r="A101" s="1" t="s">
        <v>492</v>
      </c>
      <c r="B101" s="1" t="s">
        <v>78</v>
      </c>
      <c r="C101" s="35">
        <v>2010</v>
      </c>
      <c r="I101" s="63">
        <v>0</v>
      </c>
      <c r="J101" s="12">
        <v>503443.3115926641</v>
      </c>
      <c r="K101" s="12">
        <v>646010.81081081089</v>
      </c>
      <c r="L101" s="58">
        <v>1149454.122403475</v>
      </c>
    </row>
    <row r="102" spans="1:13" ht="15" customHeight="1">
      <c r="A102" s="1" t="s">
        <v>492</v>
      </c>
      <c r="B102" s="1" t="s">
        <v>78</v>
      </c>
      <c r="C102" s="35">
        <v>2011</v>
      </c>
      <c r="I102" s="63">
        <v>0</v>
      </c>
      <c r="J102" s="12">
        <v>1210323.8217377365</v>
      </c>
      <c r="K102" s="12">
        <v>3510789.3381315162</v>
      </c>
      <c r="L102" s="58">
        <v>4721113.1598692527</v>
      </c>
    </row>
    <row r="103" spans="1:13" ht="15.75" customHeight="1" thickBot="1">
      <c r="A103" s="5" t="s">
        <v>492</v>
      </c>
      <c r="B103" s="5" t="s">
        <v>78</v>
      </c>
      <c r="C103" s="53">
        <v>2012</v>
      </c>
      <c r="D103" s="14"/>
      <c r="E103" s="14"/>
      <c r="F103" s="14"/>
      <c r="G103" s="14"/>
      <c r="H103" s="14"/>
      <c r="I103" s="64">
        <v>0</v>
      </c>
      <c r="J103" s="14">
        <v>71304.072254793224</v>
      </c>
      <c r="K103" s="14">
        <v>746315.95626683556</v>
      </c>
      <c r="L103" s="59">
        <v>817620.02852162882</v>
      </c>
    </row>
    <row r="104" spans="1:13" ht="15" customHeight="1">
      <c r="A104" s="1" t="s">
        <v>494</v>
      </c>
      <c r="B104" s="1" t="s">
        <v>78</v>
      </c>
      <c r="C104" s="35">
        <v>2009</v>
      </c>
      <c r="I104" s="63">
        <v>20927096</v>
      </c>
      <c r="J104" s="12">
        <v>38008835</v>
      </c>
      <c r="L104" s="58">
        <v>38008835</v>
      </c>
    </row>
    <row r="105" spans="1:13" ht="15" customHeight="1">
      <c r="A105" s="1" t="s">
        <v>494</v>
      </c>
      <c r="B105" s="1" t="s">
        <v>78</v>
      </c>
      <c r="C105" s="35">
        <v>2010</v>
      </c>
      <c r="I105" s="63">
        <v>26693181</v>
      </c>
      <c r="J105" s="12">
        <v>39124684</v>
      </c>
      <c r="L105" s="58">
        <v>39124684</v>
      </c>
    </row>
    <row r="106" spans="1:13" ht="15" customHeight="1">
      <c r="A106" s="1" t="s">
        <v>494</v>
      </c>
      <c r="B106" s="1" t="s">
        <v>78</v>
      </c>
      <c r="C106" s="35">
        <v>2011</v>
      </c>
      <c r="I106" s="63">
        <v>14253044</v>
      </c>
      <c r="J106" s="12">
        <v>38514991</v>
      </c>
      <c r="L106" s="58">
        <v>38514991</v>
      </c>
    </row>
    <row r="107" spans="1:13" ht="15" customHeight="1">
      <c r="A107" s="1" t="s">
        <v>494</v>
      </c>
      <c r="B107" s="1" t="s">
        <v>78</v>
      </c>
      <c r="C107" s="35">
        <v>2012</v>
      </c>
      <c r="I107" s="63">
        <v>12543287</v>
      </c>
      <c r="J107" s="12">
        <v>41148138</v>
      </c>
      <c r="L107" s="58">
        <v>41148138</v>
      </c>
    </row>
    <row r="108" spans="1:13" ht="15.75" customHeight="1" thickBot="1">
      <c r="A108" s="5" t="s">
        <v>494</v>
      </c>
      <c r="B108" s="5" t="s">
        <v>78</v>
      </c>
      <c r="C108" s="53">
        <v>2013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59">
        <v>1441015.3920484304</v>
      </c>
      <c r="J108" s="70">
        <v>3142534.695220632</v>
      </c>
      <c r="K108" s="14">
        <v>0</v>
      </c>
      <c r="L108" s="12">
        <v>3142534.695220632</v>
      </c>
      <c r="M108" s="67"/>
    </row>
    <row r="109" spans="1:13" ht="15" customHeight="1">
      <c r="A109" s="1" t="s">
        <v>478</v>
      </c>
      <c r="B109" s="1" t="s">
        <v>78</v>
      </c>
      <c r="C109" s="35">
        <v>2009</v>
      </c>
      <c r="D109" s="12">
        <v>1193661.8790459083</v>
      </c>
      <c r="E109" s="12">
        <v>592065.45113845007</v>
      </c>
      <c r="F109" s="12">
        <v>0</v>
      </c>
      <c r="G109" s="12">
        <v>0</v>
      </c>
      <c r="H109" s="12">
        <v>0</v>
      </c>
      <c r="I109" s="61">
        <v>1785727.3301843584</v>
      </c>
      <c r="J109" s="12">
        <v>38983110.606023677</v>
      </c>
      <c r="K109" s="12">
        <v>17907361.48776586</v>
      </c>
      <c r="L109" s="61">
        <v>56890472.09378954</v>
      </c>
    </row>
    <row r="110" spans="1:13" ht="15" customHeight="1">
      <c r="A110" s="1" t="s">
        <v>478</v>
      </c>
      <c r="B110" s="1" t="s">
        <v>78</v>
      </c>
      <c r="C110" s="35">
        <v>2010</v>
      </c>
      <c r="D110" s="12">
        <v>1096367.9428075056</v>
      </c>
      <c r="E110" s="12">
        <v>164857.05719249437</v>
      </c>
      <c r="F110" s="12">
        <v>0</v>
      </c>
      <c r="G110" s="12">
        <v>0</v>
      </c>
      <c r="H110" s="12">
        <v>0</v>
      </c>
      <c r="I110" s="58">
        <v>1261225</v>
      </c>
      <c r="J110" s="12">
        <v>39236268.586805314</v>
      </c>
      <c r="K110" s="12">
        <v>8879548.9183090255</v>
      </c>
      <c r="L110" s="58">
        <v>48115817.505114339</v>
      </c>
    </row>
    <row r="111" spans="1:13" ht="15" customHeight="1">
      <c r="A111" s="1" t="s">
        <v>478</v>
      </c>
      <c r="B111" s="1" t="s">
        <v>78</v>
      </c>
      <c r="C111" s="35">
        <v>2011</v>
      </c>
      <c r="D111" s="12">
        <v>1208391.5959662157</v>
      </c>
      <c r="E111" s="12">
        <v>90237.657095501956</v>
      </c>
      <c r="F111" s="12">
        <v>0</v>
      </c>
      <c r="G111" s="12">
        <v>0</v>
      </c>
      <c r="H111" s="12">
        <v>0</v>
      </c>
      <c r="I111" s="58">
        <v>1298629.2530617178</v>
      </c>
      <c r="J111" s="12">
        <v>45313535.5716419</v>
      </c>
      <c r="K111" s="12">
        <v>12127398.395053184</v>
      </c>
      <c r="L111" s="58">
        <v>57440933.966695085</v>
      </c>
    </row>
    <row r="112" spans="1:13" ht="15" customHeight="1">
      <c r="A112" s="1" t="s">
        <v>498</v>
      </c>
      <c r="B112" s="1" t="s">
        <v>78</v>
      </c>
      <c r="C112" s="35">
        <v>2012</v>
      </c>
      <c r="D112" s="12">
        <v>679668.89618543885</v>
      </c>
      <c r="E112" s="12">
        <v>199256.28141583622</v>
      </c>
      <c r="F112" s="12">
        <v>0</v>
      </c>
      <c r="G112" s="12">
        <v>0</v>
      </c>
      <c r="H112" s="12">
        <v>0</v>
      </c>
      <c r="I112" s="58">
        <v>878925.17760127503</v>
      </c>
      <c r="J112" s="12">
        <v>48598192.317310892</v>
      </c>
      <c r="K112" s="12">
        <v>12644943.44761838</v>
      </c>
      <c r="L112" s="58">
        <v>61243135.764929272</v>
      </c>
    </row>
    <row r="113" spans="1:13" ht="15.75" customHeight="1" thickBot="1">
      <c r="A113" s="5" t="s">
        <v>478</v>
      </c>
      <c r="B113" s="5" t="s">
        <v>78</v>
      </c>
      <c r="C113" s="53">
        <v>2013</v>
      </c>
      <c r="D113" s="14">
        <v>592956.54294878244</v>
      </c>
      <c r="E113" s="14">
        <v>126932.76605226542</v>
      </c>
      <c r="F113" s="14">
        <v>0</v>
      </c>
      <c r="G113" s="14">
        <v>0</v>
      </c>
      <c r="H113" s="14">
        <v>0</v>
      </c>
      <c r="I113" s="59">
        <v>719889.30900104786</v>
      </c>
      <c r="J113" s="14">
        <v>39461289.114060141</v>
      </c>
      <c r="K113" s="14">
        <v>11563267.839820361</v>
      </c>
      <c r="L113" s="59">
        <v>51024556.953880496</v>
      </c>
    </row>
    <row r="114" spans="1:13" ht="15.75" customHeight="1" thickBot="1">
      <c r="A114" s="5" t="s">
        <v>475</v>
      </c>
      <c r="B114" s="5" t="s">
        <v>78</v>
      </c>
      <c r="C114" s="53">
        <v>2013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60">
        <v>668854.31999999995</v>
      </c>
      <c r="J114" s="14">
        <v>0</v>
      </c>
      <c r="K114" s="14">
        <v>0</v>
      </c>
      <c r="L114" s="60">
        <v>20296845.68</v>
      </c>
    </row>
    <row r="115" spans="1:13" ht="15" customHeight="1">
      <c r="A115" s="1" t="s">
        <v>496</v>
      </c>
      <c r="B115" s="1" t="s">
        <v>78</v>
      </c>
      <c r="C115" s="35">
        <v>2011</v>
      </c>
      <c r="I115" s="63">
        <v>0</v>
      </c>
      <c r="J115" s="12">
        <v>24728299.499443829</v>
      </c>
      <c r="K115" s="12">
        <v>7381059.5105672972</v>
      </c>
      <c r="L115" s="58">
        <v>32109359.010011125</v>
      </c>
    </row>
    <row r="116" spans="1:13" ht="15" customHeight="1">
      <c r="A116" s="1" t="s">
        <v>496</v>
      </c>
      <c r="B116" s="1" t="s">
        <v>78</v>
      </c>
      <c r="C116" s="35">
        <v>2012</v>
      </c>
      <c r="D116" s="12">
        <v>289181.46830117883</v>
      </c>
      <c r="E116" s="12">
        <v>0</v>
      </c>
      <c r="F116" s="12">
        <v>75157.123646797671</v>
      </c>
      <c r="G116" s="12">
        <v>0</v>
      </c>
      <c r="H116" s="12">
        <v>80540.75320124891</v>
      </c>
      <c r="I116" s="58">
        <v>444879.34514922538</v>
      </c>
      <c r="J116" s="12">
        <v>1812700.1807776124</v>
      </c>
      <c r="K116" s="12">
        <v>0</v>
      </c>
      <c r="L116" s="58">
        <v>1812700.1807776124</v>
      </c>
    </row>
    <row r="117" spans="1:13" ht="15.75" customHeight="1" thickBot="1">
      <c r="A117" s="69" t="s">
        <v>496</v>
      </c>
      <c r="B117" s="5" t="s">
        <v>78</v>
      </c>
      <c r="C117" s="53">
        <v>2013</v>
      </c>
      <c r="D117" s="14">
        <v>289674.7675231701</v>
      </c>
      <c r="E117" s="14">
        <v>0</v>
      </c>
      <c r="F117" s="14">
        <v>69549.404059302658</v>
      </c>
      <c r="G117" s="14">
        <v>0</v>
      </c>
      <c r="H117" s="14">
        <v>24642.481146419155</v>
      </c>
      <c r="I117" s="59">
        <v>383866.65272889193</v>
      </c>
      <c r="J117" s="14">
        <v>1376756.8286710076</v>
      </c>
      <c r="K117" s="14">
        <v>0</v>
      </c>
      <c r="L117" s="59">
        <v>1376756.8286710076</v>
      </c>
      <c r="M117" s="67"/>
    </row>
    <row r="118" spans="1:13" ht="15" customHeight="1">
      <c r="A118" s="1" t="s">
        <v>476</v>
      </c>
      <c r="B118" s="1" t="s">
        <v>78</v>
      </c>
      <c r="C118" s="35">
        <v>2009</v>
      </c>
      <c r="I118" s="63">
        <v>91700154.574571788</v>
      </c>
      <c r="J118" s="12">
        <v>45143488.372093029</v>
      </c>
      <c r="K118" s="12">
        <v>34408023.952095807</v>
      </c>
      <c r="L118" s="58">
        <v>79551512.324188828</v>
      </c>
    </row>
    <row r="119" spans="1:13" ht="15" customHeight="1">
      <c r="A119" s="1" t="s">
        <v>476</v>
      </c>
      <c r="B119" s="1" t="s">
        <v>78</v>
      </c>
      <c r="C119" s="35">
        <v>2010</v>
      </c>
      <c r="I119" s="63">
        <v>97253802.64900662</v>
      </c>
      <c r="J119" s="12">
        <v>58744482.119205296</v>
      </c>
      <c r="K119" s="12">
        <v>19404581.456953648</v>
      </c>
      <c r="L119" s="58">
        <v>78149063.576158941</v>
      </c>
    </row>
    <row r="120" spans="1:13" ht="15" customHeight="1">
      <c r="A120" s="1" t="s">
        <v>476</v>
      </c>
      <c r="B120" s="1" t="s">
        <v>78</v>
      </c>
      <c r="C120" s="35">
        <v>2011</v>
      </c>
      <c r="I120" s="63">
        <v>84854676.028921023</v>
      </c>
      <c r="J120" s="12">
        <v>60875613.181312568</v>
      </c>
      <c r="K120" s="12">
        <v>11126338.987764185</v>
      </c>
      <c r="L120" s="58">
        <v>72001952.169076756</v>
      </c>
    </row>
    <row r="121" spans="1:13" ht="15.75" customHeight="1" thickBot="1">
      <c r="A121" s="5" t="s">
        <v>476</v>
      </c>
      <c r="B121" s="5" t="s">
        <v>78</v>
      </c>
      <c r="C121" s="53">
        <v>2012</v>
      </c>
      <c r="D121" s="14"/>
      <c r="E121" s="14"/>
      <c r="F121" s="14"/>
      <c r="G121" s="14"/>
      <c r="H121" s="14"/>
      <c r="I121" s="64">
        <v>0</v>
      </c>
      <c r="J121" s="14">
        <v>51443158.097686373</v>
      </c>
      <c r="K121" s="14">
        <v>15203803.34190231</v>
      </c>
      <c r="L121" s="59">
        <v>66646961.439588681</v>
      </c>
    </row>
    <row r="122" spans="1:13" ht="15.75" customHeight="1">
      <c r="A122" s="1" t="s">
        <v>470</v>
      </c>
      <c r="B122" s="1" t="s">
        <v>78</v>
      </c>
      <c r="C122" s="35">
        <v>2009</v>
      </c>
      <c r="D122" s="12">
        <v>113180.51</v>
      </c>
      <c r="E122" s="12">
        <v>10899018.173180502</v>
      </c>
      <c r="F122" s="12">
        <v>181837.44866396196</v>
      </c>
      <c r="I122" s="63">
        <v>11194036.131844463</v>
      </c>
      <c r="J122" s="12">
        <v>50162434.469999999</v>
      </c>
      <c r="K122" s="12">
        <v>65760914.960000001</v>
      </c>
      <c r="L122" s="58">
        <v>115923349.43000001</v>
      </c>
    </row>
    <row r="123" spans="1:13" ht="15.75" customHeight="1" thickBot="1">
      <c r="A123" s="5" t="s">
        <v>470</v>
      </c>
      <c r="B123" s="5" t="s">
        <v>78</v>
      </c>
      <c r="C123" s="53">
        <v>2010</v>
      </c>
      <c r="D123" s="14">
        <v>5103377.1349545838</v>
      </c>
      <c r="E123" s="14">
        <v>4339312.3394146198</v>
      </c>
      <c r="F123" s="14">
        <v>4770542.3481940199</v>
      </c>
      <c r="G123" s="14"/>
      <c r="H123" s="14"/>
      <c r="I123" s="64">
        <v>14213231.822563224</v>
      </c>
      <c r="J123" s="14">
        <v>67659567.719999999</v>
      </c>
      <c r="K123" s="14">
        <v>56121010.890000015</v>
      </c>
      <c r="L123" s="59">
        <v>123780578.61000001</v>
      </c>
    </row>
    <row r="124" spans="1:13" ht="15" customHeight="1">
      <c r="A124" s="1" t="s">
        <v>493</v>
      </c>
      <c r="B124" s="1" t="s">
        <v>80</v>
      </c>
      <c r="C124" s="35">
        <v>2009</v>
      </c>
      <c r="E124" s="12">
        <v>150000</v>
      </c>
      <c r="I124" s="63">
        <v>150000</v>
      </c>
      <c r="J124" s="12">
        <v>83912194</v>
      </c>
      <c r="K124" s="12">
        <v>43634784</v>
      </c>
      <c r="L124" s="58">
        <v>127546978</v>
      </c>
    </row>
    <row r="125" spans="1:13" ht="15" customHeight="1">
      <c r="A125" s="1" t="s">
        <v>493</v>
      </c>
      <c r="B125" s="1" t="s">
        <v>80</v>
      </c>
      <c r="C125" s="35">
        <v>2010</v>
      </c>
      <c r="E125" s="12">
        <v>255000</v>
      </c>
      <c r="F125" s="12">
        <v>225000</v>
      </c>
      <c r="I125" s="63">
        <v>480000</v>
      </c>
      <c r="J125" s="12">
        <v>130360073</v>
      </c>
      <c r="K125" s="12">
        <v>73323450</v>
      </c>
      <c r="L125" s="58">
        <v>203683523</v>
      </c>
    </row>
    <row r="126" spans="1:13" ht="15" customHeight="1">
      <c r="A126" s="1" t="s">
        <v>493</v>
      </c>
      <c r="B126" s="1" t="s">
        <v>80</v>
      </c>
      <c r="C126" s="35">
        <v>2011</v>
      </c>
      <c r="E126" s="12">
        <v>6727631</v>
      </c>
      <c r="I126" s="63">
        <v>6727631</v>
      </c>
      <c r="J126" s="12">
        <v>110968338</v>
      </c>
      <c r="K126" s="12">
        <v>57119028</v>
      </c>
      <c r="L126" s="58">
        <v>168087366</v>
      </c>
    </row>
    <row r="127" spans="1:13" ht="15" customHeight="1">
      <c r="A127" s="1" t="s">
        <v>493</v>
      </c>
      <c r="B127" s="1" t="s">
        <v>80</v>
      </c>
      <c r="C127" s="35">
        <v>2012</v>
      </c>
      <c r="E127" s="12">
        <v>0</v>
      </c>
      <c r="I127" s="63">
        <v>0</v>
      </c>
      <c r="J127" s="12">
        <v>57725784</v>
      </c>
      <c r="K127" s="12">
        <v>65993253</v>
      </c>
      <c r="L127" s="58">
        <v>123719037</v>
      </c>
    </row>
    <row r="128" spans="1:13" ht="15.75" customHeight="1" thickBot="1">
      <c r="A128" s="5" t="s">
        <v>493</v>
      </c>
      <c r="B128" s="5" t="s">
        <v>80</v>
      </c>
      <c r="C128" s="53">
        <v>2013</v>
      </c>
      <c r="D128" s="14"/>
      <c r="E128" s="14">
        <v>0</v>
      </c>
      <c r="F128" s="14"/>
      <c r="G128" s="14"/>
      <c r="H128" s="14"/>
      <c r="I128" s="64">
        <v>0</v>
      </c>
      <c r="J128" s="14">
        <v>158026798</v>
      </c>
      <c r="K128" s="14">
        <v>65197029</v>
      </c>
      <c r="L128" s="59">
        <v>223223827</v>
      </c>
    </row>
    <row r="129" spans="1:12" ht="15" customHeight="1">
      <c r="A129" s="1" t="s">
        <v>488</v>
      </c>
      <c r="B129" s="1" t="s">
        <v>80</v>
      </c>
      <c r="C129" s="35">
        <v>2009</v>
      </c>
      <c r="D129" s="12">
        <v>0</v>
      </c>
      <c r="E129" s="12">
        <v>0</v>
      </c>
      <c r="F129" s="12">
        <v>0</v>
      </c>
      <c r="I129" s="63">
        <v>0</v>
      </c>
      <c r="J129" s="12">
        <v>72418662</v>
      </c>
      <c r="K129" s="12">
        <v>30905755</v>
      </c>
      <c r="L129" s="58">
        <v>103324417</v>
      </c>
    </row>
    <row r="130" spans="1:12" ht="15" customHeight="1">
      <c r="A130" s="1" t="s">
        <v>499</v>
      </c>
      <c r="B130" s="1" t="s">
        <v>80</v>
      </c>
      <c r="C130" s="35">
        <v>2010</v>
      </c>
      <c r="D130" s="12">
        <v>175000</v>
      </c>
      <c r="E130" s="12">
        <v>1062876</v>
      </c>
      <c r="F130" s="12">
        <v>316000</v>
      </c>
      <c r="I130" s="63">
        <v>1553876</v>
      </c>
      <c r="J130" s="12">
        <v>104855819</v>
      </c>
      <c r="K130" s="12">
        <v>19377746</v>
      </c>
      <c r="L130" s="58">
        <v>124233565</v>
      </c>
    </row>
    <row r="131" spans="1:12" ht="15" customHeight="1">
      <c r="A131" s="1" t="s">
        <v>488</v>
      </c>
      <c r="B131" s="1" t="s">
        <v>80</v>
      </c>
      <c r="C131" s="35">
        <v>2011</v>
      </c>
      <c r="D131" s="12">
        <v>0</v>
      </c>
      <c r="E131" s="12">
        <v>0</v>
      </c>
      <c r="F131" s="12">
        <v>0</v>
      </c>
      <c r="I131" s="63">
        <v>0</v>
      </c>
      <c r="J131" s="12">
        <v>30184184</v>
      </c>
      <c r="K131" s="12">
        <v>6276560</v>
      </c>
      <c r="L131" s="58">
        <v>36460744</v>
      </c>
    </row>
    <row r="132" spans="1:12" ht="15.75" customHeight="1" thickBot="1">
      <c r="A132" s="5" t="s">
        <v>488</v>
      </c>
      <c r="B132" s="5" t="s">
        <v>80</v>
      </c>
      <c r="C132" s="53">
        <v>2012</v>
      </c>
      <c r="D132" s="14">
        <v>0</v>
      </c>
      <c r="E132" s="14">
        <v>0</v>
      </c>
      <c r="F132" s="14">
        <v>0</v>
      </c>
      <c r="G132" s="14"/>
      <c r="H132" s="14"/>
      <c r="I132" s="64">
        <v>0</v>
      </c>
      <c r="J132" s="14">
        <v>24379962</v>
      </c>
      <c r="K132" s="14">
        <v>11480183</v>
      </c>
      <c r="L132" s="59">
        <v>35860145</v>
      </c>
    </row>
    <row r="133" spans="1:12" ht="15" customHeight="1">
      <c r="I133" s="63">
        <f t="shared" ref="I133:I138" si="0">SUM(D133:H133)</f>
        <v>0</v>
      </c>
    </row>
    <row r="134" spans="1:12" ht="15" customHeight="1">
      <c r="I134" s="63">
        <f t="shared" si="0"/>
        <v>0</v>
      </c>
    </row>
    <row r="135" spans="1:12" ht="15" customHeight="1">
      <c r="I135" s="63">
        <f t="shared" si="0"/>
        <v>0</v>
      </c>
    </row>
    <row r="136" spans="1:12" ht="15" customHeight="1">
      <c r="I136" s="63">
        <f t="shared" si="0"/>
        <v>0</v>
      </c>
    </row>
    <row r="137" spans="1:12" ht="15" customHeight="1">
      <c r="I137" s="63">
        <f t="shared" si="0"/>
        <v>0</v>
      </c>
    </row>
    <row r="138" spans="1:12" ht="15" customHeight="1">
      <c r="I138" s="63">
        <f t="shared" si="0"/>
        <v>0</v>
      </c>
    </row>
    <row r="149" spans="10:13">
      <c r="J149" s="66"/>
      <c r="M149" s="67"/>
    </row>
    <row r="150" spans="10:13">
      <c r="M150" s="67"/>
    </row>
  </sheetData>
  <autoFilter ref="A2:L138">
    <filterColumn colId="0"/>
    <filterColumn colId="1"/>
    <filterColumn colId="2"/>
  </autoFilter>
  <mergeCells count="2">
    <mergeCell ref="D1:I1"/>
    <mergeCell ref="J1:L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995"/>
  <sheetViews>
    <sheetView zoomScaleNormal="100" workbookViewId="0">
      <selection activeCell="C18" sqref="C18"/>
    </sheetView>
  </sheetViews>
  <sheetFormatPr defaultRowHeight="15"/>
  <cols>
    <col min="1" max="1" width="20.5703125" style="80" customWidth="1"/>
    <col min="2" max="2" width="16.140625" style="71" customWidth="1"/>
    <col min="3" max="3" width="48.7109375" style="71" bestFit="1" customWidth="1"/>
    <col min="4" max="4" width="28.28515625" style="18" customWidth="1"/>
  </cols>
  <sheetData>
    <row r="1" spans="1:4" ht="15.75" thickBot="1">
      <c r="A1" s="228" t="s">
        <v>0</v>
      </c>
      <c r="B1" s="229" t="s">
        <v>1</v>
      </c>
      <c r="C1" s="229" t="s">
        <v>22</v>
      </c>
      <c r="D1" s="230" t="s">
        <v>25</v>
      </c>
    </row>
    <row r="2" spans="1:4">
      <c r="A2" s="80" t="s">
        <v>481</v>
      </c>
      <c r="B2" s="71">
        <v>2009</v>
      </c>
      <c r="C2" s="71" t="s">
        <v>42</v>
      </c>
      <c r="D2" s="18">
        <v>15492042.094030349</v>
      </c>
    </row>
    <row r="3" spans="1:4">
      <c r="A3" s="80" t="s">
        <v>481</v>
      </c>
      <c r="B3" s="71">
        <v>2009</v>
      </c>
      <c r="C3" s="71" t="s">
        <v>82</v>
      </c>
      <c r="D3" s="18">
        <v>57765832.663305797</v>
      </c>
    </row>
    <row r="4" spans="1:4">
      <c r="A4" s="80" t="s">
        <v>481</v>
      </c>
      <c r="B4" s="71">
        <v>2009</v>
      </c>
      <c r="C4" s="71" t="s">
        <v>87</v>
      </c>
      <c r="D4" s="18">
        <v>37219662.590796672</v>
      </c>
    </row>
    <row r="5" spans="1:4">
      <c r="A5" s="80" t="s">
        <v>481</v>
      </c>
      <c r="B5" s="71">
        <v>2009</v>
      </c>
      <c r="C5" s="71" t="s">
        <v>106</v>
      </c>
      <c r="D5" s="18">
        <v>14599047.85541603</v>
      </c>
    </row>
    <row r="6" spans="1:4">
      <c r="A6" s="80" t="s">
        <v>481</v>
      </c>
      <c r="B6" s="71">
        <v>2009</v>
      </c>
      <c r="C6" s="71" t="s">
        <v>43</v>
      </c>
      <c r="D6" s="18">
        <v>12583677.774800001</v>
      </c>
    </row>
    <row r="7" spans="1:4">
      <c r="A7" s="80" t="s">
        <v>481</v>
      </c>
      <c r="B7" s="71">
        <v>2009</v>
      </c>
      <c r="C7" s="71" t="s">
        <v>55</v>
      </c>
      <c r="D7" s="18">
        <v>25917165.025948208</v>
      </c>
    </row>
    <row r="8" spans="1:4">
      <c r="A8" s="80" t="s">
        <v>481</v>
      </c>
      <c r="B8" s="71">
        <v>2009</v>
      </c>
      <c r="C8" s="71" t="s">
        <v>37</v>
      </c>
      <c r="D8" s="18">
        <v>13147862.035793351</v>
      </c>
    </row>
    <row r="9" spans="1:4">
      <c r="A9" s="80" t="s">
        <v>481</v>
      </c>
      <c r="B9" s="71">
        <v>2009</v>
      </c>
      <c r="C9" s="71" t="s">
        <v>88</v>
      </c>
      <c r="D9" s="18">
        <v>17926517.5704115</v>
      </c>
    </row>
    <row r="10" spans="1:4">
      <c r="A10" s="80" t="s">
        <v>481</v>
      </c>
      <c r="B10" s="71">
        <v>2009</v>
      </c>
      <c r="C10" s="71" t="s">
        <v>117</v>
      </c>
      <c r="D10" s="18">
        <v>13256724.29603382</v>
      </c>
    </row>
    <row r="11" spans="1:4">
      <c r="A11" s="80" t="s">
        <v>481</v>
      </c>
      <c r="B11" s="71">
        <v>2009</v>
      </c>
      <c r="C11" s="71" t="s">
        <v>36</v>
      </c>
      <c r="D11" s="18">
        <v>13687643.466432698</v>
      </c>
    </row>
    <row r="12" spans="1:4">
      <c r="A12" s="80" t="s">
        <v>481</v>
      </c>
      <c r="B12" s="71">
        <v>2009</v>
      </c>
      <c r="C12" s="71" t="s">
        <v>46</v>
      </c>
      <c r="D12" s="18">
        <v>6799076.2868208885</v>
      </c>
    </row>
    <row r="13" spans="1:4">
      <c r="A13" s="80" t="s">
        <v>481</v>
      </c>
      <c r="B13" s="71">
        <v>2009</v>
      </c>
      <c r="C13" s="71" t="s">
        <v>34</v>
      </c>
      <c r="D13" s="18">
        <v>14810690.770343799</v>
      </c>
    </row>
    <row r="14" spans="1:4">
      <c r="A14" s="80" t="s">
        <v>481</v>
      </c>
      <c r="B14" s="71">
        <v>2009</v>
      </c>
      <c r="C14" s="71" t="s">
        <v>168</v>
      </c>
      <c r="D14" s="18">
        <v>264564.79463745642</v>
      </c>
    </row>
    <row r="15" spans="1:4">
      <c r="A15" s="80" t="s">
        <v>481</v>
      </c>
      <c r="B15" s="71">
        <v>2009</v>
      </c>
      <c r="C15" s="71" t="s">
        <v>35</v>
      </c>
      <c r="D15" s="18">
        <v>14079344.2701471</v>
      </c>
    </row>
    <row r="16" spans="1:4">
      <c r="A16" s="80" t="s">
        <v>481</v>
      </c>
      <c r="B16" s="71">
        <v>2009</v>
      </c>
      <c r="C16" s="71" t="s">
        <v>94</v>
      </c>
      <c r="D16" s="18">
        <v>7253960.915987391</v>
      </c>
    </row>
    <row r="17" spans="1:4">
      <c r="A17" s="80" t="s">
        <v>481</v>
      </c>
      <c r="B17" s="71">
        <v>2009</v>
      </c>
      <c r="C17" s="71" t="s">
        <v>38</v>
      </c>
      <c r="D17" s="18">
        <v>10802421.184671462</v>
      </c>
    </row>
    <row r="18" spans="1:4">
      <c r="A18" s="80" t="s">
        <v>481</v>
      </c>
      <c r="B18" s="71">
        <v>2009</v>
      </c>
      <c r="C18" s="71" t="s">
        <v>104</v>
      </c>
      <c r="D18" s="18">
        <v>7618356.7614107598</v>
      </c>
    </row>
    <row r="19" spans="1:4">
      <c r="A19" s="81" t="s">
        <v>481</v>
      </c>
      <c r="B19" s="72">
        <v>2009</v>
      </c>
      <c r="C19" s="72" t="s">
        <v>131</v>
      </c>
      <c r="D19" s="22">
        <v>160501024.55382174</v>
      </c>
    </row>
    <row r="20" spans="1:4">
      <c r="A20" s="80" t="s">
        <v>481</v>
      </c>
      <c r="B20" s="71">
        <v>2010</v>
      </c>
      <c r="C20" s="71" t="s">
        <v>42</v>
      </c>
      <c r="D20" s="18">
        <v>132121385.06348884</v>
      </c>
    </row>
    <row r="21" spans="1:4">
      <c r="A21" s="80" t="s">
        <v>481</v>
      </c>
      <c r="B21" s="71">
        <v>2010</v>
      </c>
      <c r="C21" s="71" t="s">
        <v>82</v>
      </c>
      <c r="D21" s="18">
        <v>63774286.036338218</v>
      </c>
    </row>
    <row r="22" spans="1:4">
      <c r="A22" s="80" t="s">
        <v>481</v>
      </c>
      <c r="B22" s="71">
        <v>2010</v>
      </c>
      <c r="C22" s="71" t="s">
        <v>87</v>
      </c>
      <c r="D22" s="18">
        <v>40935143.528257899</v>
      </c>
    </row>
    <row r="23" spans="1:4">
      <c r="A23" s="80" t="s">
        <v>481</v>
      </c>
      <c r="B23" s="71">
        <v>2010</v>
      </c>
      <c r="C23" s="71" t="s">
        <v>106</v>
      </c>
      <c r="D23" s="18">
        <v>20314496.4066047</v>
      </c>
    </row>
    <row r="24" spans="1:4">
      <c r="A24" s="80" t="s">
        <v>481</v>
      </c>
      <c r="B24" s="71">
        <v>2010</v>
      </c>
      <c r="C24" s="71" t="s">
        <v>43</v>
      </c>
      <c r="D24" s="18">
        <v>28889025.302573651</v>
      </c>
    </row>
    <row r="25" spans="1:4">
      <c r="A25" s="80" t="s">
        <v>481</v>
      </c>
      <c r="B25" s="71">
        <v>2010</v>
      </c>
      <c r="C25" s="71" t="s">
        <v>55</v>
      </c>
      <c r="D25" s="18">
        <v>25886912.637079723</v>
      </c>
    </row>
    <row r="26" spans="1:4">
      <c r="A26" s="80" t="s">
        <v>481</v>
      </c>
      <c r="B26" s="71">
        <v>2010</v>
      </c>
      <c r="C26" s="71" t="s">
        <v>37</v>
      </c>
      <c r="D26" s="18">
        <v>19727507.107389778</v>
      </c>
    </row>
    <row r="27" spans="1:4">
      <c r="A27" s="80" t="s">
        <v>481</v>
      </c>
      <c r="B27" s="71">
        <v>2010</v>
      </c>
      <c r="C27" s="71" t="s">
        <v>88</v>
      </c>
      <c r="D27" s="18">
        <v>22272156.478740539</v>
      </c>
    </row>
    <row r="28" spans="1:4">
      <c r="A28" s="80" t="s">
        <v>481</v>
      </c>
      <c r="B28" s="71">
        <v>2010</v>
      </c>
      <c r="C28" s="71" t="s">
        <v>117</v>
      </c>
      <c r="D28" s="18">
        <v>23121662.27966401</v>
      </c>
    </row>
    <row r="29" spans="1:4">
      <c r="A29" s="80" t="s">
        <v>481</v>
      </c>
      <c r="B29" s="71">
        <v>2010</v>
      </c>
      <c r="C29" s="71" t="s">
        <v>36</v>
      </c>
      <c r="D29" s="18">
        <v>17946189.774126239</v>
      </c>
    </row>
    <row r="30" spans="1:4">
      <c r="A30" s="80" t="s">
        <v>481</v>
      </c>
      <c r="B30" s="71">
        <v>2010</v>
      </c>
      <c r="C30" s="71" t="s">
        <v>120</v>
      </c>
      <c r="D30" s="18">
        <v>48134.8413</v>
      </c>
    </row>
    <row r="31" spans="1:4">
      <c r="A31" s="80" t="s">
        <v>481</v>
      </c>
      <c r="B31" s="71">
        <v>2010</v>
      </c>
      <c r="C31" s="71" t="s">
        <v>46</v>
      </c>
      <c r="D31" s="18">
        <v>4851410.8988286089</v>
      </c>
    </row>
    <row r="32" spans="1:4">
      <c r="A32" s="80" t="s">
        <v>481</v>
      </c>
      <c r="B32" s="71">
        <v>2010</v>
      </c>
      <c r="C32" s="71" t="s">
        <v>34</v>
      </c>
      <c r="D32" s="18">
        <v>15648728.292111289</v>
      </c>
    </row>
    <row r="33" spans="1:4">
      <c r="A33" s="80" t="s">
        <v>481</v>
      </c>
      <c r="B33" s="71">
        <v>2010</v>
      </c>
      <c r="C33" s="71" t="s">
        <v>168</v>
      </c>
      <c r="D33" s="18">
        <v>857166.5728935831</v>
      </c>
    </row>
    <row r="34" spans="1:4">
      <c r="A34" s="80" t="s">
        <v>481</v>
      </c>
      <c r="B34" s="71">
        <v>2010</v>
      </c>
      <c r="C34" s="71" t="s">
        <v>35</v>
      </c>
      <c r="D34" s="18">
        <v>12035991.578603899</v>
      </c>
    </row>
    <row r="35" spans="1:4">
      <c r="A35" s="80" t="s">
        <v>481</v>
      </c>
      <c r="B35" s="71">
        <v>2010</v>
      </c>
      <c r="C35" s="71" t="s">
        <v>94</v>
      </c>
      <c r="D35" s="18">
        <v>9770710.1167590693</v>
      </c>
    </row>
    <row r="36" spans="1:4">
      <c r="A36" s="80" t="s">
        <v>481</v>
      </c>
      <c r="B36" s="71">
        <v>2010</v>
      </c>
      <c r="C36" s="71" t="s">
        <v>38</v>
      </c>
      <c r="D36" s="18">
        <v>14694691.741874231</v>
      </c>
    </row>
    <row r="37" spans="1:4">
      <c r="A37" s="80" t="s">
        <v>481</v>
      </c>
      <c r="B37" s="71">
        <v>2010</v>
      </c>
      <c r="C37" s="71" t="s">
        <v>104</v>
      </c>
      <c r="D37" s="18">
        <v>8128250.5071509602</v>
      </c>
    </row>
    <row r="38" spans="1:4">
      <c r="A38" s="81" t="s">
        <v>481</v>
      </c>
      <c r="B38" s="72">
        <v>2010</v>
      </c>
      <c r="C38" s="72" t="s">
        <v>131</v>
      </c>
      <c r="D38" s="22">
        <v>187139391.40759516</v>
      </c>
    </row>
    <row r="39" spans="1:4">
      <c r="A39" s="80" t="s">
        <v>481</v>
      </c>
      <c r="B39" s="71">
        <v>2011</v>
      </c>
      <c r="C39" s="71" t="s">
        <v>42</v>
      </c>
      <c r="D39" s="18">
        <v>82174372.731202006</v>
      </c>
    </row>
    <row r="40" spans="1:4">
      <c r="A40" s="80" t="s">
        <v>481</v>
      </c>
      <c r="B40" s="71">
        <v>2011</v>
      </c>
      <c r="C40" s="71" t="s">
        <v>82</v>
      </c>
      <c r="D40" s="18">
        <v>80088140.915956795</v>
      </c>
    </row>
    <row r="41" spans="1:4">
      <c r="A41" s="80" t="s">
        <v>481</v>
      </c>
      <c r="B41" s="71">
        <v>2011</v>
      </c>
      <c r="C41" s="71" t="s">
        <v>87</v>
      </c>
      <c r="D41" s="18">
        <v>12189738.3911466</v>
      </c>
    </row>
    <row r="42" spans="1:4">
      <c r="A42" s="80" t="s">
        <v>481</v>
      </c>
      <c r="B42" s="71">
        <v>2011</v>
      </c>
      <c r="C42" s="71" t="s">
        <v>109</v>
      </c>
      <c r="D42" s="18">
        <v>34636184.993566103</v>
      </c>
    </row>
    <row r="43" spans="1:4">
      <c r="A43" s="80" t="s">
        <v>481</v>
      </c>
      <c r="B43" s="71">
        <v>2011</v>
      </c>
      <c r="C43" s="71" t="s">
        <v>106</v>
      </c>
      <c r="D43" s="18">
        <v>23465822.622570001</v>
      </c>
    </row>
    <row r="44" spans="1:4">
      <c r="A44" s="80" t="s">
        <v>481</v>
      </c>
      <c r="B44" s="71">
        <v>2011</v>
      </c>
      <c r="C44" s="71" t="s">
        <v>43</v>
      </c>
      <c r="D44" s="18">
        <v>20898463.488000002</v>
      </c>
    </row>
    <row r="45" spans="1:4">
      <c r="A45" s="80" t="s">
        <v>481</v>
      </c>
      <c r="B45" s="71">
        <v>2011</v>
      </c>
      <c r="C45" s="71" t="s">
        <v>55</v>
      </c>
      <c r="D45" s="18">
        <v>48848118.467335999</v>
      </c>
    </row>
    <row r="46" spans="1:4">
      <c r="A46" s="80" t="s">
        <v>481</v>
      </c>
      <c r="B46" s="71">
        <v>2011</v>
      </c>
      <c r="C46" s="71" t="s">
        <v>37</v>
      </c>
      <c r="D46" s="18">
        <v>21286135.9088105</v>
      </c>
    </row>
    <row r="47" spans="1:4">
      <c r="A47" s="80" t="s">
        <v>481</v>
      </c>
      <c r="B47" s="71">
        <v>2011</v>
      </c>
      <c r="C47" s="71" t="s">
        <v>88</v>
      </c>
      <c r="D47" s="18">
        <v>26185062.4242815</v>
      </c>
    </row>
    <row r="48" spans="1:4">
      <c r="A48" s="80" t="s">
        <v>481</v>
      </c>
      <c r="B48" s="71">
        <v>2011</v>
      </c>
      <c r="C48" s="71" t="s">
        <v>117</v>
      </c>
      <c r="D48" s="18">
        <v>23412225.955577299</v>
      </c>
    </row>
    <row r="49" spans="1:4">
      <c r="A49" s="80" t="s">
        <v>481</v>
      </c>
      <c r="B49" s="71">
        <v>2011</v>
      </c>
      <c r="C49" s="71" t="s">
        <v>36</v>
      </c>
      <c r="D49" s="18">
        <v>18139207.221094999</v>
      </c>
    </row>
    <row r="50" spans="1:4">
      <c r="A50" s="80" t="s">
        <v>481</v>
      </c>
      <c r="B50" s="71">
        <v>2011</v>
      </c>
      <c r="C50" s="71" t="s">
        <v>46</v>
      </c>
      <c r="D50" s="18">
        <v>3847920.7426131298</v>
      </c>
    </row>
    <row r="51" spans="1:4">
      <c r="A51" s="80" t="s">
        <v>481</v>
      </c>
      <c r="B51" s="71">
        <v>2011</v>
      </c>
      <c r="C51" s="71" t="s">
        <v>34</v>
      </c>
      <c r="D51" s="18">
        <v>24133924.585827801</v>
      </c>
    </row>
    <row r="52" spans="1:4">
      <c r="A52" s="80" t="s">
        <v>481</v>
      </c>
      <c r="B52" s="71">
        <v>2011</v>
      </c>
      <c r="C52" s="71" t="s">
        <v>168</v>
      </c>
      <c r="D52" s="18">
        <v>24148770.8633302</v>
      </c>
    </row>
    <row r="53" spans="1:4">
      <c r="A53" s="80" t="s">
        <v>481</v>
      </c>
      <c r="B53" s="71">
        <v>2011</v>
      </c>
      <c r="C53" s="71" t="s">
        <v>35</v>
      </c>
      <c r="D53" s="18">
        <v>14102976.9899309</v>
      </c>
    </row>
    <row r="54" spans="1:4">
      <c r="A54" s="80" t="s">
        <v>481</v>
      </c>
      <c r="B54" s="71">
        <v>2011</v>
      </c>
      <c r="C54" s="71" t="s">
        <v>94</v>
      </c>
      <c r="D54" s="18">
        <v>9532855.5313202292</v>
      </c>
    </row>
    <row r="55" spans="1:4">
      <c r="A55" s="80" t="s">
        <v>481</v>
      </c>
      <c r="B55" s="71">
        <v>2011</v>
      </c>
      <c r="C55" s="71" t="s">
        <v>38</v>
      </c>
      <c r="D55" s="18">
        <v>26427683.505450699</v>
      </c>
    </row>
    <row r="56" spans="1:4">
      <c r="A56" s="80" t="s">
        <v>481</v>
      </c>
      <c r="B56" s="71">
        <v>2011</v>
      </c>
      <c r="C56" s="71" t="s">
        <v>104</v>
      </c>
      <c r="D56" s="18">
        <v>13275863.800168401</v>
      </c>
    </row>
    <row r="57" spans="1:4">
      <c r="A57" s="81" t="s">
        <v>481</v>
      </c>
      <c r="B57" s="72">
        <v>2011</v>
      </c>
      <c r="C57" s="72" t="s">
        <v>131</v>
      </c>
      <c r="D57" s="22">
        <v>237397110.71491075</v>
      </c>
    </row>
    <row r="58" spans="1:4">
      <c r="A58" s="80" t="s">
        <v>481</v>
      </c>
      <c r="B58" s="71">
        <v>2012</v>
      </c>
      <c r="C58" s="74" t="s">
        <v>82</v>
      </c>
      <c r="D58" s="18">
        <v>93181718.118080899</v>
      </c>
    </row>
    <row r="59" spans="1:4">
      <c r="A59" s="80" t="s">
        <v>481</v>
      </c>
      <c r="B59" s="71">
        <v>2012</v>
      </c>
      <c r="C59" s="74" t="s">
        <v>109</v>
      </c>
      <c r="D59" s="18">
        <v>78327127.899563104</v>
      </c>
    </row>
    <row r="60" spans="1:4">
      <c r="A60" s="80" t="s">
        <v>481</v>
      </c>
      <c r="B60" s="71">
        <v>2012</v>
      </c>
      <c r="C60" s="74" t="s">
        <v>42</v>
      </c>
      <c r="D60" s="18">
        <v>48562579.469651602</v>
      </c>
    </row>
    <row r="61" spans="1:4">
      <c r="A61" s="80" t="s">
        <v>481</v>
      </c>
      <c r="B61" s="71">
        <v>2012</v>
      </c>
      <c r="C61" s="74" t="s">
        <v>106</v>
      </c>
      <c r="D61" s="18">
        <v>33554072.602224998</v>
      </c>
    </row>
    <row r="62" spans="1:4">
      <c r="A62" s="80" t="s">
        <v>481</v>
      </c>
      <c r="B62" s="71">
        <v>2012</v>
      </c>
      <c r="C62" s="74" t="s">
        <v>55</v>
      </c>
      <c r="D62" s="18">
        <v>32280994.873036899</v>
      </c>
    </row>
    <row r="63" spans="1:4">
      <c r="A63" s="80" t="s">
        <v>481</v>
      </c>
      <c r="B63" s="71">
        <v>2012</v>
      </c>
      <c r="C63" s="74" t="s">
        <v>34</v>
      </c>
      <c r="D63" s="18">
        <v>29009222.660766099</v>
      </c>
    </row>
    <row r="64" spans="1:4">
      <c r="A64" s="80" t="s">
        <v>481</v>
      </c>
      <c r="B64" s="71">
        <v>2012</v>
      </c>
      <c r="C64" s="74" t="s">
        <v>87</v>
      </c>
      <c r="D64" s="18">
        <v>25833021.4149759</v>
      </c>
    </row>
    <row r="65" spans="1:4">
      <c r="A65" s="80" t="s">
        <v>481</v>
      </c>
      <c r="B65" s="71">
        <v>2012</v>
      </c>
      <c r="C65" s="74" t="s">
        <v>37</v>
      </c>
      <c r="D65" s="18">
        <v>25655596.547162302</v>
      </c>
    </row>
    <row r="66" spans="1:4">
      <c r="A66" s="80" t="s">
        <v>481</v>
      </c>
      <c r="B66" s="71">
        <v>2012</v>
      </c>
      <c r="C66" s="74" t="s">
        <v>38</v>
      </c>
      <c r="D66" s="18">
        <v>24612494.480799999</v>
      </c>
    </row>
    <row r="67" spans="1:4">
      <c r="A67" s="80" t="s">
        <v>481</v>
      </c>
      <c r="B67" s="71">
        <v>2012</v>
      </c>
      <c r="C67" s="74" t="s">
        <v>88</v>
      </c>
      <c r="D67" s="18">
        <v>24314023.252799999</v>
      </c>
    </row>
    <row r="68" spans="1:4">
      <c r="A68" s="80" t="s">
        <v>481</v>
      </c>
      <c r="B68" s="71">
        <v>2012</v>
      </c>
      <c r="C68" s="74" t="s">
        <v>117</v>
      </c>
      <c r="D68" s="18">
        <v>24107075.431200001</v>
      </c>
    </row>
    <row r="69" spans="1:4">
      <c r="A69" s="80" t="s">
        <v>481</v>
      </c>
      <c r="B69" s="71">
        <v>2012</v>
      </c>
      <c r="C69" s="74" t="s">
        <v>36</v>
      </c>
      <c r="D69" s="18">
        <v>23688189.791200001</v>
      </c>
    </row>
    <row r="70" spans="1:4">
      <c r="A70" s="80" t="s">
        <v>481</v>
      </c>
      <c r="B70" s="71">
        <v>2012</v>
      </c>
      <c r="C70" s="74" t="s">
        <v>91</v>
      </c>
      <c r="D70" s="18">
        <v>21169861.619199999</v>
      </c>
    </row>
    <row r="71" spans="1:4">
      <c r="A71" s="80" t="s">
        <v>481</v>
      </c>
      <c r="B71" s="71">
        <v>2012</v>
      </c>
      <c r="C71" s="74" t="s">
        <v>43</v>
      </c>
      <c r="D71" s="18">
        <v>18516651.1184</v>
      </c>
    </row>
    <row r="72" spans="1:4">
      <c r="A72" s="80" t="s">
        <v>481</v>
      </c>
      <c r="B72" s="71">
        <v>2012</v>
      </c>
      <c r="C72" s="74" t="s">
        <v>142</v>
      </c>
      <c r="D72" s="18">
        <v>16996290.286400001</v>
      </c>
    </row>
    <row r="73" spans="1:4">
      <c r="A73" s="80" t="s">
        <v>481</v>
      </c>
      <c r="B73" s="71">
        <v>2012</v>
      </c>
      <c r="C73" s="74" t="s">
        <v>104</v>
      </c>
      <c r="D73" s="18">
        <v>16627062.4892179</v>
      </c>
    </row>
    <row r="74" spans="1:4">
      <c r="A74" s="80" t="s">
        <v>481</v>
      </c>
      <c r="B74" s="71">
        <v>2012</v>
      </c>
      <c r="C74" s="74" t="s">
        <v>35</v>
      </c>
      <c r="D74" s="18">
        <v>16559168.953600699</v>
      </c>
    </row>
    <row r="75" spans="1:4">
      <c r="A75" s="80" t="s">
        <v>481</v>
      </c>
      <c r="B75" s="71">
        <v>2012</v>
      </c>
      <c r="C75" s="74" t="s">
        <v>90</v>
      </c>
      <c r="D75" s="18">
        <v>13908430.0592</v>
      </c>
    </row>
    <row r="76" spans="1:4">
      <c r="A76" s="80" t="s">
        <v>481</v>
      </c>
      <c r="B76" s="71">
        <v>2012</v>
      </c>
      <c r="C76" s="74" t="s">
        <v>129</v>
      </c>
      <c r="D76" s="18">
        <v>13463188.0889588</v>
      </c>
    </row>
    <row r="77" spans="1:4">
      <c r="A77" s="80" t="s">
        <v>481</v>
      </c>
      <c r="B77" s="71">
        <v>2012</v>
      </c>
      <c r="C77" s="74" t="s">
        <v>143</v>
      </c>
      <c r="D77" s="18">
        <v>13301735.1319831</v>
      </c>
    </row>
    <row r="78" spans="1:4">
      <c r="A78" s="80" t="s">
        <v>481</v>
      </c>
      <c r="B78" s="71">
        <v>2012</v>
      </c>
      <c r="C78" s="74" t="s">
        <v>84</v>
      </c>
      <c r="D78" s="18">
        <v>12589550.5944</v>
      </c>
    </row>
    <row r="79" spans="1:4">
      <c r="A79" s="80" t="s">
        <v>481</v>
      </c>
      <c r="B79" s="71">
        <v>2012</v>
      </c>
      <c r="C79" s="74" t="s">
        <v>41</v>
      </c>
      <c r="D79" s="18">
        <v>12239617.6855825</v>
      </c>
    </row>
    <row r="80" spans="1:4">
      <c r="A80" s="80" t="s">
        <v>481</v>
      </c>
      <c r="B80" s="71">
        <v>2012</v>
      </c>
      <c r="C80" s="74" t="s">
        <v>103</v>
      </c>
      <c r="D80" s="18">
        <v>11659936.9888</v>
      </c>
    </row>
    <row r="81" spans="1:4">
      <c r="A81" s="80" t="s">
        <v>481</v>
      </c>
      <c r="B81" s="71">
        <v>2012</v>
      </c>
      <c r="C81" s="74" t="s">
        <v>113</v>
      </c>
      <c r="D81" s="18">
        <v>11082602.300000001</v>
      </c>
    </row>
    <row r="82" spans="1:4">
      <c r="A82" s="80" t="s">
        <v>481</v>
      </c>
      <c r="B82" s="71">
        <v>2012</v>
      </c>
      <c r="C82" s="74" t="s">
        <v>144</v>
      </c>
      <c r="D82" s="18">
        <v>10417372.711200001</v>
      </c>
    </row>
    <row r="83" spans="1:4">
      <c r="A83" s="80" t="s">
        <v>481</v>
      </c>
      <c r="B83" s="71">
        <v>2012</v>
      </c>
      <c r="C83" s="74" t="s">
        <v>39</v>
      </c>
      <c r="D83" s="18">
        <v>9766254.5544006005</v>
      </c>
    </row>
    <row r="84" spans="1:4">
      <c r="A84" s="80" t="s">
        <v>481</v>
      </c>
      <c r="B84" s="71">
        <v>2012</v>
      </c>
      <c r="C84" s="74" t="s">
        <v>108</v>
      </c>
      <c r="D84" s="18">
        <v>9302382.5175999999</v>
      </c>
    </row>
    <row r="85" spans="1:4">
      <c r="A85" s="80" t="s">
        <v>481</v>
      </c>
      <c r="B85" s="71">
        <v>2012</v>
      </c>
      <c r="C85" s="74" t="s">
        <v>94</v>
      </c>
      <c r="D85" s="18">
        <v>8244506.6104748696</v>
      </c>
    </row>
    <row r="86" spans="1:4">
      <c r="A86" s="80" t="s">
        <v>481</v>
      </c>
      <c r="B86" s="71">
        <v>2012</v>
      </c>
      <c r="C86" s="74" t="s">
        <v>145</v>
      </c>
      <c r="D86" s="18">
        <v>8075984.4976000004</v>
      </c>
    </row>
    <row r="87" spans="1:4">
      <c r="A87" s="80" t="s">
        <v>481</v>
      </c>
      <c r="B87" s="71">
        <v>2012</v>
      </c>
      <c r="C87" s="74" t="s">
        <v>146</v>
      </c>
      <c r="D87" s="18">
        <v>7566361.8624</v>
      </c>
    </row>
    <row r="88" spans="1:4">
      <c r="A88" s="80" t="s">
        <v>481</v>
      </c>
      <c r="B88" s="71">
        <v>2012</v>
      </c>
      <c r="C88" s="74" t="s">
        <v>131</v>
      </c>
      <c r="D88" s="18">
        <v>6514601.28195085</v>
      </c>
    </row>
    <row r="89" spans="1:4">
      <c r="A89" s="80" t="s">
        <v>481</v>
      </c>
      <c r="B89" s="71">
        <v>2012</v>
      </c>
      <c r="C89" s="74" t="s">
        <v>147</v>
      </c>
      <c r="D89" s="18">
        <v>6390675.8376000002</v>
      </c>
    </row>
    <row r="90" spans="1:4">
      <c r="A90" s="80" t="s">
        <v>481</v>
      </c>
      <c r="B90" s="71">
        <v>2012</v>
      </c>
      <c r="C90" s="74" t="s">
        <v>112</v>
      </c>
      <c r="D90" s="18">
        <v>6339283.8762745196</v>
      </c>
    </row>
    <row r="91" spans="1:4">
      <c r="A91" s="80" t="s">
        <v>481</v>
      </c>
      <c r="B91" s="71">
        <v>2012</v>
      </c>
      <c r="C91" s="74" t="s">
        <v>168</v>
      </c>
      <c r="D91" s="18">
        <v>5274504.7463999996</v>
      </c>
    </row>
    <row r="92" spans="1:4">
      <c r="A92" s="80" t="s">
        <v>481</v>
      </c>
      <c r="B92" s="71">
        <v>2012</v>
      </c>
      <c r="C92" s="74" t="s">
        <v>97</v>
      </c>
      <c r="D92" s="18">
        <v>5208693.4000000004</v>
      </c>
    </row>
    <row r="93" spans="1:4">
      <c r="A93" s="80" t="s">
        <v>481</v>
      </c>
      <c r="B93" s="71">
        <v>2012</v>
      </c>
      <c r="C93" s="74" t="s">
        <v>148</v>
      </c>
      <c r="D93" s="18">
        <v>5129753.8536</v>
      </c>
    </row>
    <row r="94" spans="1:4">
      <c r="A94" s="80" t="s">
        <v>481</v>
      </c>
      <c r="B94" s="71">
        <v>2012</v>
      </c>
      <c r="C94" s="74" t="s">
        <v>83</v>
      </c>
      <c r="D94" s="18">
        <v>4749492.0184000004</v>
      </c>
    </row>
    <row r="95" spans="1:4">
      <c r="A95" s="80" t="s">
        <v>481</v>
      </c>
      <c r="B95" s="71">
        <v>2012</v>
      </c>
      <c r="C95" s="74" t="s">
        <v>196</v>
      </c>
      <c r="D95" s="18">
        <v>4649494.8392000003</v>
      </c>
    </row>
    <row r="96" spans="1:4">
      <c r="A96" s="80" t="s">
        <v>481</v>
      </c>
      <c r="B96" s="71">
        <v>2012</v>
      </c>
      <c r="C96" s="74" t="s">
        <v>149</v>
      </c>
      <c r="D96" s="18">
        <v>4192903.6853881399</v>
      </c>
    </row>
    <row r="97" spans="1:4">
      <c r="A97" s="80" t="s">
        <v>481</v>
      </c>
      <c r="B97" s="71">
        <v>2012</v>
      </c>
      <c r="C97" s="74" t="s">
        <v>265</v>
      </c>
      <c r="D97" s="18">
        <v>4009797.9983999999</v>
      </c>
    </row>
    <row r="98" spans="1:4">
      <c r="A98" s="80" t="s">
        <v>481</v>
      </c>
      <c r="B98" s="71">
        <v>2012</v>
      </c>
      <c r="C98" s="74" t="s">
        <v>197</v>
      </c>
      <c r="D98" s="18">
        <v>3968815.60810414</v>
      </c>
    </row>
    <row r="99" spans="1:4">
      <c r="A99" s="80" t="s">
        <v>481</v>
      </c>
      <c r="B99" s="71">
        <v>2012</v>
      </c>
      <c r="C99" s="74" t="s">
        <v>122</v>
      </c>
      <c r="D99" s="18">
        <v>3122645.4744000002</v>
      </c>
    </row>
    <row r="100" spans="1:4">
      <c r="A100" s="80" t="s">
        <v>481</v>
      </c>
      <c r="B100" s="71">
        <v>2012</v>
      </c>
      <c r="C100" s="74" t="s">
        <v>96</v>
      </c>
      <c r="D100" s="18">
        <v>3107017.1527999998</v>
      </c>
    </row>
    <row r="101" spans="1:4">
      <c r="A101" s="80" t="s">
        <v>481</v>
      </c>
      <c r="B101" s="71">
        <v>2012</v>
      </c>
      <c r="C101" s="74" t="s">
        <v>150</v>
      </c>
      <c r="D101" s="18">
        <v>2602607.3736</v>
      </c>
    </row>
    <row r="102" spans="1:4">
      <c r="A102" s="80" t="s">
        <v>481</v>
      </c>
      <c r="B102" s="71">
        <v>2012</v>
      </c>
      <c r="C102" s="74" t="s">
        <v>92</v>
      </c>
      <c r="D102" s="18">
        <v>2521713.3264000001</v>
      </c>
    </row>
    <row r="103" spans="1:4">
      <c r="A103" s="80" t="s">
        <v>481</v>
      </c>
      <c r="B103" s="71">
        <v>2012</v>
      </c>
      <c r="C103" s="74" t="s">
        <v>151</v>
      </c>
      <c r="D103" s="18">
        <v>2508227.7831999999</v>
      </c>
    </row>
    <row r="104" spans="1:4">
      <c r="A104" s="80" t="s">
        <v>481</v>
      </c>
      <c r="B104" s="71">
        <v>2012</v>
      </c>
      <c r="C104" s="74" t="s">
        <v>98</v>
      </c>
      <c r="D104" s="18">
        <v>2339966.5255999998</v>
      </c>
    </row>
    <row r="105" spans="1:4">
      <c r="A105" s="80" t="s">
        <v>481</v>
      </c>
      <c r="B105" s="71">
        <v>2012</v>
      </c>
      <c r="C105" s="74" t="s">
        <v>114</v>
      </c>
      <c r="D105" s="18">
        <v>1872128.7095999999</v>
      </c>
    </row>
    <row r="106" spans="1:4">
      <c r="A106" s="80" t="s">
        <v>481</v>
      </c>
      <c r="B106" s="71">
        <v>2012</v>
      </c>
      <c r="C106" s="74" t="s">
        <v>152</v>
      </c>
      <c r="D106" s="18">
        <v>1651510.9095999999</v>
      </c>
    </row>
    <row r="107" spans="1:4">
      <c r="A107" s="80" t="s">
        <v>481</v>
      </c>
      <c r="B107" s="71">
        <v>2012</v>
      </c>
      <c r="C107" s="74" t="s">
        <v>153</v>
      </c>
      <c r="D107" s="18">
        <v>1591487.4983999999</v>
      </c>
    </row>
    <row r="108" spans="1:4">
      <c r="A108" s="80" t="s">
        <v>481</v>
      </c>
      <c r="B108" s="71">
        <v>2012</v>
      </c>
      <c r="C108" s="74" t="s">
        <v>127</v>
      </c>
      <c r="D108" s="18">
        <v>1569321.9735999999</v>
      </c>
    </row>
    <row r="109" spans="1:4">
      <c r="A109" s="80" t="s">
        <v>481</v>
      </c>
      <c r="B109" s="71">
        <v>2012</v>
      </c>
      <c r="C109" s="74" t="s">
        <v>137</v>
      </c>
      <c r="D109" s="18">
        <v>1558290.4432000001</v>
      </c>
    </row>
    <row r="110" spans="1:4">
      <c r="A110" s="80" t="s">
        <v>481</v>
      </c>
      <c r="B110" s="71">
        <v>2012</v>
      </c>
      <c r="C110" s="74" t="s">
        <v>154</v>
      </c>
      <c r="D110" s="18">
        <v>1529597.722506</v>
      </c>
    </row>
    <row r="111" spans="1:4">
      <c r="A111" s="80" t="s">
        <v>481</v>
      </c>
      <c r="B111" s="71">
        <v>2012</v>
      </c>
      <c r="C111" s="74" t="s">
        <v>155</v>
      </c>
      <c r="D111" s="18">
        <v>1425333.6746244801</v>
      </c>
    </row>
    <row r="112" spans="1:4">
      <c r="A112" s="80" t="s">
        <v>481</v>
      </c>
      <c r="B112" s="71">
        <v>2012</v>
      </c>
      <c r="C112" s="74" t="s">
        <v>156</v>
      </c>
      <c r="D112" s="18">
        <v>1295658.5608000001</v>
      </c>
    </row>
    <row r="113" spans="1:4">
      <c r="A113" s="80" t="s">
        <v>481</v>
      </c>
      <c r="B113" s="71">
        <v>2012</v>
      </c>
      <c r="C113" s="74" t="s">
        <v>130</v>
      </c>
      <c r="D113" s="18">
        <v>1191892.47123252</v>
      </c>
    </row>
    <row r="114" spans="1:4">
      <c r="A114" s="80" t="s">
        <v>481</v>
      </c>
      <c r="B114" s="71">
        <v>2012</v>
      </c>
      <c r="C114" s="74" t="s">
        <v>125</v>
      </c>
      <c r="D114" s="18">
        <v>1158373.4512</v>
      </c>
    </row>
    <row r="115" spans="1:4">
      <c r="A115" s="80" t="s">
        <v>481</v>
      </c>
      <c r="B115" s="71">
        <v>2012</v>
      </c>
      <c r="C115" s="74" t="s">
        <v>157</v>
      </c>
      <c r="D115" s="18">
        <v>1117795.1455999999</v>
      </c>
    </row>
    <row r="116" spans="1:4">
      <c r="A116" s="80" t="s">
        <v>481</v>
      </c>
      <c r="B116" s="71">
        <v>2012</v>
      </c>
      <c r="C116" s="74" t="s">
        <v>60</v>
      </c>
      <c r="D116" s="18">
        <v>1113669.6887999999</v>
      </c>
    </row>
    <row r="117" spans="1:4">
      <c r="A117" s="80" t="s">
        <v>481</v>
      </c>
      <c r="B117" s="71">
        <v>2012</v>
      </c>
      <c r="C117" s="74" t="s">
        <v>124</v>
      </c>
      <c r="D117" s="18">
        <v>1097411.2135999999</v>
      </c>
    </row>
    <row r="118" spans="1:4">
      <c r="A118" s="80" t="s">
        <v>481</v>
      </c>
      <c r="B118" s="71">
        <v>2012</v>
      </c>
      <c r="C118" s="74" t="s">
        <v>126</v>
      </c>
      <c r="D118" s="18">
        <v>1027871.98621329</v>
      </c>
    </row>
    <row r="119" spans="1:4">
      <c r="A119" s="80" t="s">
        <v>481</v>
      </c>
      <c r="B119" s="71">
        <v>2012</v>
      </c>
      <c r="C119" s="74" t="s">
        <v>140</v>
      </c>
      <c r="D119" s="18">
        <v>950691.815573617</v>
      </c>
    </row>
    <row r="120" spans="1:4">
      <c r="A120" s="80" t="s">
        <v>481</v>
      </c>
      <c r="B120" s="71">
        <v>2012</v>
      </c>
      <c r="C120" s="74" t="s">
        <v>139</v>
      </c>
      <c r="D120" s="18">
        <v>903326.46640000003</v>
      </c>
    </row>
    <row r="121" spans="1:4">
      <c r="A121" s="80" t="s">
        <v>481</v>
      </c>
      <c r="B121" s="71">
        <v>2012</v>
      </c>
      <c r="C121" s="74" t="s">
        <v>99</v>
      </c>
      <c r="D121" s="18">
        <v>884447.21564715798</v>
      </c>
    </row>
    <row r="122" spans="1:4">
      <c r="A122" s="80" t="s">
        <v>481</v>
      </c>
      <c r="B122" s="71">
        <v>2012</v>
      </c>
      <c r="C122" s="74" t="s">
        <v>158</v>
      </c>
      <c r="D122" s="18">
        <v>790360.61783748399</v>
      </c>
    </row>
    <row r="123" spans="1:4">
      <c r="A123" s="80" t="s">
        <v>481</v>
      </c>
      <c r="B123" s="71">
        <v>2012</v>
      </c>
      <c r="C123" s="74" t="s">
        <v>159</v>
      </c>
      <c r="D123" s="18">
        <v>580982.213799519</v>
      </c>
    </row>
    <row r="124" spans="1:4">
      <c r="A124" s="80" t="s">
        <v>481</v>
      </c>
      <c r="B124" s="71">
        <v>2012</v>
      </c>
      <c r="C124" s="74" t="s">
        <v>101</v>
      </c>
      <c r="D124" s="18">
        <v>571887.44640000002</v>
      </c>
    </row>
    <row r="125" spans="1:4">
      <c r="A125" s="80" t="s">
        <v>481</v>
      </c>
      <c r="B125" s="71">
        <v>2012</v>
      </c>
      <c r="C125" s="74" t="s">
        <v>160</v>
      </c>
      <c r="D125" s="18">
        <v>526180.81759999995</v>
      </c>
    </row>
    <row r="126" spans="1:4">
      <c r="A126" s="80" t="s">
        <v>481</v>
      </c>
      <c r="B126" s="71">
        <v>2012</v>
      </c>
      <c r="C126" s="74" t="s">
        <v>46</v>
      </c>
      <c r="D126" s="18">
        <v>414130.02960000001</v>
      </c>
    </row>
    <row r="127" spans="1:4">
      <c r="A127" s="81" t="s">
        <v>481</v>
      </c>
      <c r="B127" s="72">
        <v>2012</v>
      </c>
      <c r="C127" s="75" t="s">
        <v>264</v>
      </c>
      <c r="D127" s="22">
        <v>416929414.48890853</v>
      </c>
    </row>
    <row r="128" spans="1:4">
      <c r="A128" s="80" t="s">
        <v>481</v>
      </c>
      <c r="B128" s="71">
        <v>2013</v>
      </c>
      <c r="C128" s="76" t="s">
        <v>82</v>
      </c>
      <c r="D128" s="18">
        <v>104012011.26975299</v>
      </c>
    </row>
    <row r="129" spans="1:4">
      <c r="A129" s="80" t="s">
        <v>481</v>
      </c>
      <c r="B129" s="71">
        <v>2013</v>
      </c>
      <c r="C129" s="76" t="s">
        <v>109</v>
      </c>
      <c r="D129" s="18">
        <v>67919834.145303294</v>
      </c>
    </row>
    <row r="130" spans="1:4">
      <c r="A130" s="80" t="s">
        <v>481</v>
      </c>
      <c r="B130" s="71">
        <v>2013</v>
      </c>
      <c r="C130" s="76" t="s">
        <v>42</v>
      </c>
      <c r="D130" s="18">
        <v>44280487.376508497</v>
      </c>
    </row>
    <row r="131" spans="1:4">
      <c r="A131" s="80" t="s">
        <v>481</v>
      </c>
      <c r="B131" s="71">
        <v>2013</v>
      </c>
      <c r="C131" s="76" t="s">
        <v>41</v>
      </c>
      <c r="D131" s="18">
        <v>39194103.035749197</v>
      </c>
    </row>
    <row r="132" spans="1:4">
      <c r="A132" s="80" t="s">
        <v>481</v>
      </c>
      <c r="B132" s="71">
        <v>2013</v>
      </c>
      <c r="C132" s="76" t="s">
        <v>36</v>
      </c>
      <c r="D132" s="18">
        <v>34513971.730098903</v>
      </c>
    </row>
    <row r="133" spans="1:4">
      <c r="A133" s="80" t="s">
        <v>481</v>
      </c>
      <c r="B133" s="71">
        <v>2013</v>
      </c>
      <c r="C133" s="76" t="s">
        <v>106</v>
      </c>
      <c r="D133" s="18">
        <v>32465242.038366102</v>
      </c>
    </row>
    <row r="134" spans="1:4">
      <c r="A134" s="80" t="s">
        <v>481</v>
      </c>
      <c r="B134" s="71">
        <v>2013</v>
      </c>
      <c r="C134" s="76" t="s">
        <v>55</v>
      </c>
      <c r="D134" s="18">
        <v>28152518.727669802</v>
      </c>
    </row>
    <row r="135" spans="1:4">
      <c r="A135" s="80" t="s">
        <v>481</v>
      </c>
      <c r="B135" s="71">
        <v>2013</v>
      </c>
      <c r="C135" s="76" t="s">
        <v>35</v>
      </c>
      <c r="D135" s="18">
        <v>27096973.999931399</v>
      </c>
    </row>
    <row r="136" spans="1:4">
      <c r="A136" s="80" t="s">
        <v>481</v>
      </c>
      <c r="B136" s="71">
        <v>2013</v>
      </c>
      <c r="C136" s="76" t="s">
        <v>37</v>
      </c>
      <c r="D136" s="18">
        <v>26626562.709518</v>
      </c>
    </row>
    <row r="137" spans="1:4">
      <c r="A137" s="80" t="s">
        <v>481</v>
      </c>
      <c r="B137" s="71">
        <v>2013</v>
      </c>
      <c r="C137" s="76" t="s">
        <v>88</v>
      </c>
      <c r="D137" s="18">
        <v>26493395.594588801</v>
      </c>
    </row>
    <row r="138" spans="1:4">
      <c r="A138" s="80" t="s">
        <v>481</v>
      </c>
      <c r="B138" s="71">
        <v>2013</v>
      </c>
      <c r="C138" s="76" t="s">
        <v>91</v>
      </c>
      <c r="D138" s="18">
        <v>24899711.0568645</v>
      </c>
    </row>
    <row r="139" spans="1:4">
      <c r="A139" s="80" t="s">
        <v>481</v>
      </c>
      <c r="B139" s="71">
        <v>2013</v>
      </c>
      <c r="C139" s="76" t="s">
        <v>87</v>
      </c>
      <c r="D139" s="18">
        <v>22673417.695191301</v>
      </c>
    </row>
    <row r="140" spans="1:4">
      <c r="A140" s="80" t="s">
        <v>481</v>
      </c>
      <c r="B140" s="71">
        <v>2013</v>
      </c>
      <c r="C140" s="76" t="s">
        <v>34</v>
      </c>
      <c r="D140" s="18">
        <v>22414107.238993298</v>
      </c>
    </row>
    <row r="141" spans="1:4">
      <c r="A141" s="80" t="s">
        <v>481</v>
      </c>
      <c r="B141" s="71">
        <v>2013</v>
      </c>
      <c r="C141" s="76" t="s">
        <v>104</v>
      </c>
      <c r="D141" s="18">
        <v>21800900.058579098</v>
      </c>
    </row>
    <row r="142" spans="1:4">
      <c r="A142" s="80" t="s">
        <v>481</v>
      </c>
      <c r="B142" s="71">
        <v>2013</v>
      </c>
      <c r="C142" s="71" t="s">
        <v>110</v>
      </c>
      <c r="D142" s="18">
        <v>21049512.0804176</v>
      </c>
    </row>
    <row r="143" spans="1:4">
      <c r="A143" s="80" t="s">
        <v>481</v>
      </c>
      <c r="B143" s="71">
        <v>2013</v>
      </c>
      <c r="C143" s="76" t="s">
        <v>43</v>
      </c>
      <c r="D143" s="18">
        <v>18906441.609719001</v>
      </c>
    </row>
    <row r="144" spans="1:4">
      <c r="A144" s="80" t="s">
        <v>481</v>
      </c>
      <c r="B144" s="71">
        <v>2013</v>
      </c>
      <c r="C144" s="76" t="s">
        <v>38</v>
      </c>
      <c r="D144" s="18">
        <v>15972267.613461399</v>
      </c>
    </row>
    <row r="145" spans="1:4">
      <c r="A145" s="80" t="s">
        <v>481</v>
      </c>
      <c r="B145" s="71">
        <v>2013</v>
      </c>
      <c r="C145" s="76" t="s">
        <v>103</v>
      </c>
      <c r="D145" s="18">
        <v>14052304.3170959</v>
      </c>
    </row>
    <row r="146" spans="1:4">
      <c r="A146" s="80" t="s">
        <v>481</v>
      </c>
      <c r="B146" s="71">
        <v>2013</v>
      </c>
      <c r="C146" s="76" t="s">
        <v>117</v>
      </c>
      <c r="D146" s="18">
        <v>13940961.5412964</v>
      </c>
    </row>
    <row r="147" spans="1:4">
      <c r="A147" s="80" t="s">
        <v>481</v>
      </c>
      <c r="B147" s="71">
        <v>2013</v>
      </c>
      <c r="C147" s="76" t="s">
        <v>142</v>
      </c>
      <c r="D147" s="18">
        <v>13899792.538323499</v>
      </c>
    </row>
    <row r="148" spans="1:4">
      <c r="A148" s="80" t="s">
        <v>481</v>
      </c>
      <c r="B148" s="71">
        <v>2013</v>
      </c>
      <c r="C148" s="76" t="s">
        <v>143</v>
      </c>
      <c r="D148" s="18">
        <v>13092543.2323278</v>
      </c>
    </row>
    <row r="149" spans="1:4">
      <c r="A149" s="80" t="s">
        <v>481</v>
      </c>
      <c r="B149" s="71">
        <v>2013</v>
      </c>
      <c r="C149" s="76" t="s">
        <v>90</v>
      </c>
      <c r="D149" s="18">
        <v>12037211.909951</v>
      </c>
    </row>
    <row r="150" spans="1:4">
      <c r="A150" s="80" t="s">
        <v>481</v>
      </c>
      <c r="B150" s="71">
        <v>2013</v>
      </c>
      <c r="C150" s="76" t="s">
        <v>84</v>
      </c>
      <c r="D150" s="18">
        <v>11289068.409283901</v>
      </c>
    </row>
    <row r="151" spans="1:4">
      <c r="A151" s="80" t="s">
        <v>481</v>
      </c>
      <c r="B151" s="71">
        <v>2013</v>
      </c>
      <c r="C151" s="76" t="s">
        <v>39</v>
      </c>
      <c r="D151" s="18">
        <v>10319476.057290001</v>
      </c>
    </row>
    <row r="152" spans="1:4">
      <c r="A152" s="80" t="s">
        <v>481</v>
      </c>
      <c r="B152" s="71">
        <v>2013</v>
      </c>
      <c r="C152" s="76" t="s">
        <v>144</v>
      </c>
      <c r="D152" s="18">
        <v>9700834.4679916408</v>
      </c>
    </row>
    <row r="153" spans="1:4">
      <c r="A153" s="80" t="s">
        <v>481</v>
      </c>
      <c r="B153" s="71">
        <v>2013</v>
      </c>
      <c r="C153" s="76" t="s">
        <v>108</v>
      </c>
      <c r="D153" s="18">
        <v>8743508.3918279</v>
      </c>
    </row>
    <row r="154" spans="1:4">
      <c r="A154" s="80" t="s">
        <v>481</v>
      </c>
      <c r="B154" s="71">
        <v>2013</v>
      </c>
      <c r="C154" s="76" t="s">
        <v>112</v>
      </c>
      <c r="D154" s="18">
        <v>8359989.6358298799</v>
      </c>
    </row>
    <row r="155" spans="1:4">
      <c r="A155" s="80" t="s">
        <v>481</v>
      </c>
      <c r="B155" s="71">
        <v>2013</v>
      </c>
      <c r="C155" s="76" t="s">
        <v>146</v>
      </c>
      <c r="D155" s="18">
        <v>8333273.9794694204</v>
      </c>
    </row>
    <row r="156" spans="1:4">
      <c r="A156" s="80" t="s">
        <v>481</v>
      </c>
      <c r="B156" s="71">
        <v>2013</v>
      </c>
      <c r="C156" s="76" t="s">
        <v>129</v>
      </c>
      <c r="D156" s="18">
        <v>7710433.0702441102</v>
      </c>
    </row>
    <row r="157" spans="1:4">
      <c r="A157" s="80" t="s">
        <v>481</v>
      </c>
      <c r="B157" s="71">
        <v>2013</v>
      </c>
      <c r="C157" s="76" t="s">
        <v>113</v>
      </c>
      <c r="D157" s="18">
        <v>7363193.9857771602</v>
      </c>
    </row>
    <row r="158" spans="1:4">
      <c r="A158" s="80" t="s">
        <v>481</v>
      </c>
      <c r="B158" s="71">
        <v>2013</v>
      </c>
      <c r="C158" s="76" t="s">
        <v>94</v>
      </c>
      <c r="D158" s="18">
        <v>6616647.5055800704</v>
      </c>
    </row>
    <row r="159" spans="1:4">
      <c r="A159" s="80" t="s">
        <v>481</v>
      </c>
      <c r="B159" s="71">
        <v>2013</v>
      </c>
      <c r="C159" s="76" t="s">
        <v>145</v>
      </c>
      <c r="D159" s="18">
        <v>6371302.3095303997</v>
      </c>
    </row>
    <row r="160" spans="1:4">
      <c r="A160" s="80" t="s">
        <v>481</v>
      </c>
      <c r="B160" s="71">
        <v>2013</v>
      </c>
      <c r="C160" s="76" t="s">
        <v>147</v>
      </c>
      <c r="D160" s="18">
        <v>5898379.3976130802</v>
      </c>
    </row>
    <row r="161" spans="1:4">
      <c r="A161" s="80" t="s">
        <v>481</v>
      </c>
      <c r="B161" s="71">
        <v>2013</v>
      </c>
      <c r="C161" s="76" t="s">
        <v>148</v>
      </c>
      <c r="D161" s="18">
        <v>5406571.9752992298</v>
      </c>
    </row>
    <row r="162" spans="1:4">
      <c r="A162" s="80" t="s">
        <v>481</v>
      </c>
      <c r="B162" s="71">
        <v>2013</v>
      </c>
      <c r="C162" s="76" t="s">
        <v>97</v>
      </c>
      <c r="D162" s="18">
        <v>4941696.1305802101</v>
      </c>
    </row>
    <row r="163" spans="1:4">
      <c r="A163" s="80" t="s">
        <v>481</v>
      </c>
      <c r="B163" s="71">
        <v>2013</v>
      </c>
      <c r="C163" s="76" t="s">
        <v>196</v>
      </c>
      <c r="D163" s="18">
        <v>4597847.6984011503</v>
      </c>
    </row>
    <row r="164" spans="1:4">
      <c r="A164" s="80" t="s">
        <v>481</v>
      </c>
      <c r="B164" s="71">
        <v>2013</v>
      </c>
      <c r="C164" s="76" t="s">
        <v>122</v>
      </c>
      <c r="D164" s="18">
        <v>4399681.8620380396</v>
      </c>
    </row>
    <row r="165" spans="1:4">
      <c r="A165" s="80" t="s">
        <v>481</v>
      </c>
      <c r="B165" s="71">
        <v>2013</v>
      </c>
      <c r="C165" s="76" t="s">
        <v>154</v>
      </c>
      <c r="D165" s="18">
        <v>4255436.3341230098</v>
      </c>
    </row>
    <row r="166" spans="1:4">
      <c r="A166" s="80" t="s">
        <v>481</v>
      </c>
      <c r="B166" s="71">
        <v>2013</v>
      </c>
      <c r="C166" s="76" t="s">
        <v>83</v>
      </c>
      <c r="D166" s="18">
        <v>4200307.4382594395</v>
      </c>
    </row>
    <row r="167" spans="1:4">
      <c r="A167" s="80" t="s">
        <v>481</v>
      </c>
      <c r="B167" s="71">
        <v>2013</v>
      </c>
      <c r="C167" s="76" t="s">
        <v>197</v>
      </c>
      <c r="D167" s="18">
        <v>4022863.9923613402</v>
      </c>
    </row>
    <row r="168" spans="1:4">
      <c r="A168" s="80" t="s">
        <v>481</v>
      </c>
      <c r="B168" s="71">
        <v>2013</v>
      </c>
      <c r="C168" s="76" t="s">
        <v>40</v>
      </c>
      <c r="D168" s="18">
        <v>3756506.1705832798</v>
      </c>
    </row>
    <row r="169" spans="1:4">
      <c r="A169" s="80" t="s">
        <v>481</v>
      </c>
      <c r="B169" s="71">
        <v>2013</v>
      </c>
      <c r="C169" s="76" t="s">
        <v>98</v>
      </c>
      <c r="D169" s="18">
        <v>3266814.4403055501</v>
      </c>
    </row>
    <row r="170" spans="1:4">
      <c r="A170" s="80" t="s">
        <v>481</v>
      </c>
      <c r="B170" s="71">
        <v>2013</v>
      </c>
      <c r="C170" s="76" t="s">
        <v>131</v>
      </c>
      <c r="D170" s="18">
        <v>3177378.73963959</v>
      </c>
    </row>
    <row r="171" spans="1:4">
      <c r="A171" s="80" t="s">
        <v>481</v>
      </c>
      <c r="B171" s="71">
        <v>2013</v>
      </c>
      <c r="C171" s="76" t="s">
        <v>127</v>
      </c>
      <c r="D171" s="18">
        <v>3102644.4413867202</v>
      </c>
    </row>
    <row r="172" spans="1:4">
      <c r="A172" s="80" t="s">
        <v>481</v>
      </c>
      <c r="B172" s="71">
        <v>2013</v>
      </c>
      <c r="C172" s="76" t="s">
        <v>150</v>
      </c>
      <c r="D172" s="18">
        <v>2949249.4641183</v>
      </c>
    </row>
    <row r="173" spans="1:4">
      <c r="A173" s="80" t="s">
        <v>481</v>
      </c>
      <c r="B173" s="71">
        <v>2013</v>
      </c>
      <c r="C173" s="76" t="s">
        <v>149</v>
      </c>
      <c r="D173" s="18">
        <v>2705906.8829950201</v>
      </c>
    </row>
    <row r="174" spans="1:4">
      <c r="A174" s="80" t="s">
        <v>481</v>
      </c>
      <c r="B174" s="71">
        <v>2013</v>
      </c>
      <c r="C174" s="76" t="s">
        <v>114</v>
      </c>
      <c r="D174" s="18">
        <v>2626273.7350401599</v>
      </c>
    </row>
    <row r="175" spans="1:4">
      <c r="A175" s="80" t="s">
        <v>481</v>
      </c>
      <c r="B175" s="71">
        <v>2013</v>
      </c>
      <c r="C175" s="76" t="s">
        <v>155</v>
      </c>
      <c r="D175" s="18">
        <v>2592674.25286522</v>
      </c>
    </row>
    <row r="176" spans="1:4">
      <c r="A176" s="80" t="s">
        <v>481</v>
      </c>
      <c r="B176" s="71">
        <v>2013</v>
      </c>
      <c r="C176" s="76" t="s">
        <v>152</v>
      </c>
      <c r="D176" s="18">
        <v>2309835.0029499801</v>
      </c>
    </row>
    <row r="177" spans="1:4">
      <c r="A177" s="80" t="s">
        <v>481</v>
      </c>
      <c r="B177" s="71">
        <v>2013</v>
      </c>
      <c r="C177" s="76" t="s">
        <v>151</v>
      </c>
      <c r="D177" s="18">
        <v>2185735.6533858199</v>
      </c>
    </row>
    <row r="178" spans="1:4">
      <c r="A178" s="80" t="s">
        <v>481</v>
      </c>
      <c r="B178" s="71">
        <v>2013</v>
      </c>
      <c r="C178" s="76" t="s">
        <v>137</v>
      </c>
      <c r="D178" s="18">
        <v>1957074.89872923</v>
      </c>
    </row>
    <row r="179" spans="1:4">
      <c r="A179" s="80" t="s">
        <v>481</v>
      </c>
      <c r="B179" s="71">
        <v>2013</v>
      </c>
      <c r="C179" s="76" t="s">
        <v>126</v>
      </c>
      <c r="D179" s="18">
        <v>1944192.15375093</v>
      </c>
    </row>
    <row r="180" spans="1:4">
      <c r="A180" s="80" t="s">
        <v>481</v>
      </c>
      <c r="B180" s="71">
        <v>2013</v>
      </c>
      <c r="C180" s="76" t="s">
        <v>265</v>
      </c>
      <c r="D180" s="18">
        <v>1899645.74660483</v>
      </c>
    </row>
    <row r="181" spans="1:4">
      <c r="A181" s="80" t="s">
        <v>481</v>
      </c>
      <c r="B181" s="71">
        <v>2013</v>
      </c>
      <c r="C181" s="76" t="s">
        <v>130</v>
      </c>
      <c r="D181" s="18">
        <v>1848804.5725873699</v>
      </c>
    </row>
    <row r="182" spans="1:4">
      <c r="A182" s="80" t="s">
        <v>481</v>
      </c>
      <c r="B182" s="71">
        <v>2013</v>
      </c>
      <c r="C182" s="76" t="s">
        <v>168</v>
      </c>
      <c r="D182" s="18">
        <v>1576515.9558341701</v>
      </c>
    </row>
    <row r="183" spans="1:4">
      <c r="A183" s="80" t="s">
        <v>481</v>
      </c>
      <c r="B183" s="71">
        <v>2013</v>
      </c>
      <c r="C183" s="76" t="s">
        <v>101</v>
      </c>
      <c r="D183" s="18">
        <v>1362789.88852613</v>
      </c>
    </row>
    <row r="184" spans="1:4">
      <c r="A184" s="80" t="s">
        <v>481</v>
      </c>
      <c r="B184" s="71">
        <v>2013</v>
      </c>
      <c r="C184" s="76" t="s">
        <v>125</v>
      </c>
      <c r="D184" s="18">
        <v>1318793.3222481799</v>
      </c>
    </row>
    <row r="185" spans="1:4">
      <c r="A185" s="80" t="s">
        <v>481</v>
      </c>
      <c r="B185" s="71">
        <v>2013</v>
      </c>
      <c r="C185" s="76" t="s">
        <v>92</v>
      </c>
      <c r="D185" s="18">
        <v>1291011.7491083799</v>
      </c>
    </row>
    <row r="186" spans="1:4">
      <c r="A186" s="80" t="s">
        <v>481</v>
      </c>
      <c r="B186" s="71">
        <v>2013</v>
      </c>
      <c r="C186" s="76" t="s">
        <v>96</v>
      </c>
      <c r="D186" s="18">
        <v>1191936.7996350599</v>
      </c>
    </row>
    <row r="187" spans="1:4">
      <c r="A187" s="80" t="s">
        <v>481</v>
      </c>
      <c r="B187" s="71">
        <v>2013</v>
      </c>
      <c r="C187" s="76" t="s">
        <v>124</v>
      </c>
      <c r="D187" s="18">
        <v>1105040.69257937</v>
      </c>
    </row>
    <row r="188" spans="1:4">
      <c r="A188" s="80" t="s">
        <v>481</v>
      </c>
      <c r="B188" s="71">
        <v>2013</v>
      </c>
      <c r="C188" s="76" t="s">
        <v>263</v>
      </c>
      <c r="D188" s="18">
        <v>951958.41320868395</v>
      </c>
    </row>
    <row r="189" spans="1:4">
      <c r="A189" s="80" t="s">
        <v>481</v>
      </c>
      <c r="B189" s="71">
        <v>2013</v>
      </c>
      <c r="C189" s="76" t="s">
        <v>157</v>
      </c>
      <c r="D189" s="18">
        <v>802815.47974256403</v>
      </c>
    </row>
    <row r="190" spans="1:4">
      <c r="A190" s="80" t="s">
        <v>481</v>
      </c>
      <c r="B190" s="71">
        <v>2013</v>
      </c>
      <c r="C190" s="76" t="s">
        <v>161</v>
      </c>
      <c r="D190" s="18">
        <v>610898.43875294703</v>
      </c>
    </row>
    <row r="191" spans="1:4">
      <c r="A191" s="80" t="s">
        <v>481</v>
      </c>
      <c r="B191" s="71">
        <v>2013</v>
      </c>
      <c r="C191" s="76" t="s">
        <v>153</v>
      </c>
      <c r="D191" s="18">
        <v>597392.80641435599</v>
      </c>
    </row>
    <row r="192" spans="1:4">
      <c r="A192" s="80" t="s">
        <v>481</v>
      </c>
      <c r="B192" s="71">
        <v>2013</v>
      </c>
      <c r="C192" s="76" t="s">
        <v>156</v>
      </c>
      <c r="D192" s="18">
        <v>503533.376480187</v>
      </c>
    </row>
    <row r="193" spans="1:4">
      <c r="A193" s="80" t="s">
        <v>481</v>
      </c>
      <c r="B193" s="71">
        <v>2013</v>
      </c>
      <c r="C193" s="76" t="s">
        <v>139</v>
      </c>
      <c r="D193" s="18">
        <v>424710.89898357599</v>
      </c>
    </row>
    <row r="194" spans="1:4">
      <c r="A194" s="80" t="s">
        <v>481</v>
      </c>
      <c r="B194" s="71">
        <v>2013</v>
      </c>
      <c r="C194" s="76" t="s">
        <v>159</v>
      </c>
      <c r="D194" s="18">
        <v>365818.72177453199</v>
      </c>
    </row>
    <row r="195" spans="1:4">
      <c r="A195" s="80" t="s">
        <v>481</v>
      </c>
      <c r="B195" s="71">
        <v>2013</v>
      </c>
      <c r="C195" s="76" t="s">
        <v>160</v>
      </c>
      <c r="D195" s="18">
        <v>315017.40814095602</v>
      </c>
    </row>
    <row r="196" spans="1:4">
      <c r="A196" s="80" t="s">
        <v>481</v>
      </c>
      <c r="B196" s="71">
        <v>2013</v>
      </c>
      <c r="C196" s="76" t="s">
        <v>162</v>
      </c>
      <c r="D196" s="18">
        <v>269107.261416297</v>
      </c>
    </row>
    <row r="197" spans="1:4" ht="15.75" thickBot="1">
      <c r="A197" s="82" t="s">
        <v>481</v>
      </c>
      <c r="B197" s="73">
        <v>2013</v>
      </c>
      <c r="C197" s="77" t="s">
        <v>264</v>
      </c>
      <c r="D197" s="19">
        <v>447997373.70548511</v>
      </c>
    </row>
    <row r="198" spans="1:4">
      <c r="A198" s="80" t="s">
        <v>495</v>
      </c>
      <c r="B198" s="71">
        <v>2011</v>
      </c>
      <c r="C198" s="71" t="s">
        <v>42</v>
      </c>
      <c r="D198" s="18">
        <v>59524855</v>
      </c>
    </row>
    <row r="199" spans="1:4">
      <c r="A199" s="80" t="s">
        <v>495</v>
      </c>
      <c r="B199" s="71">
        <v>2011</v>
      </c>
      <c r="C199" s="71" t="s">
        <v>93</v>
      </c>
      <c r="D199" s="18">
        <v>55495469</v>
      </c>
    </row>
    <row r="200" spans="1:4">
      <c r="A200" s="80" t="s">
        <v>495</v>
      </c>
      <c r="B200" s="71">
        <v>2011</v>
      </c>
      <c r="C200" s="71" t="s">
        <v>92</v>
      </c>
      <c r="D200" s="18">
        <v>37703050</v>
      </c>
    </row>
    <row r="201" spans="1:4">
      <c r="A201" s="80" t="s">
        <v>495</v>
      </c>
      <c r="B201" s="71">
        <v>2011</v>
      </c>
      <c r="C201" s="71" t="s">
        <v>109</v>
      </c>
      <c r="D201" s="18">
        <v>28069441</v>
      </c>
    </row>
    <row r="202" spans="1:4">
      <c r="A202" s="80" t="s">
        <v>495</v>
      </c>
      <c r="B202" s="71">
        <v>2011</v>
      </c>
      <c r="C202" s="71" t="s">
        <v>94</v>
      </c>
      <c r="D202" s="18">
        <v>27839228</v>
      </c>
    </row>
    <row r="203" spans="1:4">
      <c r="A203" s="80" t="s">
        <v>495</v>
      </c>
      <c r="B203" s="71">
        <v>2011</v>
      </c>
      <c r="C203" s="71" t="s">
        <v>43</v>
      </c>
      <c r="D203" s="18">
        <v>26350448</v>
      </c>
    </row>
    <row r="204" spans="1:4">
      <c r="A204" s="80" t="s">
        <v>495</v>
      </c>
      <c r="B204" s="71">
        <v>2011</v>
      </c>
      <c r="C204" s="71" t="s">
        <v>106</v>
      </c>
      <c r="D204" s="18">
        <v>23483250</v>
      </c>
    </row>
    <row r="205" spans="1:4">
      <c r="A205" s="80" t="s">
        <v>495</v>
      </c>
      <c r="B205" s="71">
        <v>2011</v>
      </c>
      <c r="C205" s="71" t="s">
        <v>87</v>
      </c>
      <c r="D205" s="18">
        <v>21238010</v>
      </c>
    </row>
    <row r="206" spans="1:4">
      <c r="A206" s="80" t="s">
        <v>495</v>
      </c>
      <c r="B206" s="71">
        <v>2011</v>
      </c>
      <c r="C206" s="71" t="s">
        <v>34</v>
      </c>
      <c r="D206" s="18">
        <v>21060643</v>
      </c>
    </row>
    <row r="207" spans="1:4">
      <c r="A207" s="80" t="s">
        <v>495</v>
      </c>
      <c r="B207" s="71">
        <v>2011</v>
      </c>
      <c r="C207" s="71" t="s">
        <v>141</v>
      </c>
      <c r="D207" s="18">
        <v>12641242</v>
      </c>
    </row>
    <row r="208" spans="1:4">
      <c r="A208" s="80" t="s">
        <v>495</v>
      </c>
      <c r="B208" s="71">
        <v>2011</v>
      </c>
      <c r="C208" s="71" t="s">
        <v>84</v>
      </c>
      <c r="D208" s="18">
        <v>12578358</v>
      </c>
    </row>
    <row r="209" spans="1:4">
      <c r="A209" s="80" t="s">
        <v>495</v>
      </c>
      <c r="B209" s="71">
        <v>2011</v>
      </c>
      <c r="C209" s="71" t="s">
        <v>139</v>
      </c>
      <c r="D209" s="18">
        <v>12115649</v>
      </c>
    </row>
    <row r="210" spans="1:4">
      <c r="A210" s="80" t="s">
        <v>495</v>
      </c>
      <c r="B210" s="71">
        <v>2011</v>
      </c>
      <c r="C210" s="71" t="s">
        <v>82</v>
      </c>
      <c r="D210" s="18">
        <v>10519214</v>
      </c>
    </row>
    <row r="211" spans="1:4">
      <c r="A211" s="80" t="s">
        <v>495</v>
      </c>
      <c r="B211" s="71">
        <v>2011</v>
      </c>
      <c r="C211" s="71" t="s">
        <v>38</v>
      </c>
      <c r="D211" s="18">
        <v>9439258</v>
      </c>
    </row>
    <row r="212" spans="1:4">
      <c r="A212" s="80" t="s">
        <v>495</v>
      </c>
      <c r="B212" s="71">
        <v>2011</v>
      </c>
      <c r="C212" s="71" t="s">
        <v>88</v>
      </c>
      <c r="D212" s="18">
        <v>9412092</v>
      </c>
    </row>
    <row r="213" spans="1:4">
      <c r="A213" s="80" t="s">
        <v>495</v>
      </c>
      <c r="B213" s="71">
        <v>2011</v>
      </c>
      <c r="C213" s="71" t="s">
        <v>91</v>
      </c>
      <c r="D213" s="18">
        <v>7228125</v>
      </c>
    </row>
    <row r="214" spans="1:4">
      <c r="A214" s="80" t="s">
        <v>495</v>
      </c>
      <c r="B214" s="71">
        <v>2011</v>
      </c>
      <c r="C214" s="71" t="s">
        <v>148</v>
      </c>
      <c r="D214" s="18">
        <v>6471879</v>
      </c>
    </row>
    <row r="215" spans="1:4">
      <c r="A215" s="80" t="s">
        <v>495</v>
      </c>
      <c r="B215" s="71">
        <v>2011</v>
      </c>
      <c r="C215" s="71" t="s">
        <v>104</v>
      </c>
      <c r="D215" s="18">
        <v>5471004</v>
      </c>
    </row>
    <row r="216" spans="1:4">
      <c r="A216" s="80" t="s">
        <v>495</v>
      </c>
      <c r="B216" s="71">
        <v>2011</v>
      </c>
      <c r="C216" s="71" t="s">
        <v>97</v>
      </c>
      <c r="D216" s="18">
        <v>4276243</v>
      </c>
    </row>
    <row r="217" spans="1:4">
      <c r="A217" s="80" t="s">
        <v>495</v>
      </c>
      <c r="B217" s="71">
        <v>2011</v>
      </c>
      <c r="C217" s="71" t="s">
        <v>37</v>
      </c>
      <c r="D217" s="18">
        <v>3934628</v>
      </c>
    </row>
    <row r="218" spans="1:4">
      <c r="A218" s="80" t="s">
        <v>495</v>
      </c>
      <c r="B218" s="71">
        <v>2011</v>
      </c>
      <c r="C218" s="71" t="s">
        <v>177</v>
      </c>
      <c r="D218" s="18">
        <v>3922277</v>
      </c>
    </row>
    <row r="219" spans="1:4">
      <c r="A219" s="80" t="s">
        <v>495</v>
      </c>
      <c r="B219" s="71">
        <v>2011</v>
      </c>
      <c r="C219" s="71" t="s">
        <v>143</v>
      </c>
      <c r="D219" s="18">
        <v>3920581</v>
      </c>
    </row>
    <row r="220" spans="1:4">
      <c r="A220" s="80" t="s">
        <v>495</v>
      </c>
      <c r="B220" s="71">
        <v>2011</v>
      </c>
      <c r="C220" s="71" t="s">
        <v>102</v>
      </c>
      <c r="D220" s="18">
        <v>3485327</v>
      </c>
    </row>
    <row r="221" spans="1:4">
      <c r="A221" s="80" t="s">
        <v>495</v>
      </c>
      <c r="B221" s="71">
        <v>2011</v>
      </c>
      <c r="C221" s="71" t="s">
        <v>86</v>
      </c>
      <c r="D221" s="18">
        <v>3193449</v>
      </c>
    </row>
    <row r="222" spans="1:4">
      <c r="A222" s="80" t="s">
        <v>495</v>
      </c>
      <c r="B222" s="71">
        <v>2011</v>
      </c>
      <c r="C222" s="71" t="s">
        <v>108</v>
      </c>
      <c r="D222" s="18">
        <v>2987527</v>
      </c>
    </row>
    <row r="223" spans="1:4">
      <c r="A223" s="80" t="s">
        <v>495</v>
      </c>
      <c r="B223" s="71">
        <v>2011</v>
      </c>
      <c r="C223" s="71" t="s">
        <v>45</v>
      </c>
      <c r="D223" s="18">
        <v>2858720</v>
      </c>
    </row>
    <row r="224" spans="1:4">
      <c r="A224" s="80" t="s">
        <v>495</v>
      </c>
      <c r="B224" s="71">
        <v>2011</v>
      </c>
      <c r="C224" s="71" t="s">
        <v>55</v>
      </c>
      <c r="D224" s="18">
        <v>2806486</v>
      </c>
    </row>
    <row r="225" spans="1:4">
      <c r="A225" s="80" t="s">
        <v>495</v>
      </c>
      <c r="B225" s="71">
        <v>2011</v>
      </c>
      <c r="C225" s="71" t="s">
        <v>171</v>
      </c>
      <c r="D225" s="18">
        <v>2557073</v>
      </c>
    </row>
    <row r="226" spans="1:4">
      <c r="A226" s="80" t="s">
        <v>495</v>
      </c>
      <c r="B226" s="71">
        <v>2011</v>
      </c>
      <c r="C226" s="71" t="s">
        <v>85</v>
      </c>
      <c r="D226" s="18">
        <v>2456920</v>
      </c>
    </row>
    <row r="227" spans="1:4">
      <c r="A227" s="80" t="s">
        <v>495</v>
      </c>
      <c r="B227" s="71">
        <v>2011</v>
      </c>
      <c r="C227" s="71" t="s">
        <v>60</v>
      </c>
      <c r="D227" s="18">
        <v>2404893</v>
      </c>
    </row>
    <row r="228" spans="1:4">
      <c r="A228" s="80" t="s">
        <v>495</v>
      </c>
      <c r="B228" s="71">
        <v>2011</v>
      </c>
      <c r="C228" s="71" t="s">
        <v>150</v>
      </c>
      <c r="D228" s="18">
        <v>2351237</v>
      </c>
    </row>
    <row r="229" spans="1:4">
      <c r="A229" s="80" t="s">
        <v>495</v>
      </c>
      <c r="B229" s="71">
        <v>2011</v>
      </c>
      <c r="C229" s="71" t="s">
        <v>100</v>
      </c>
      <c r="D229" s="18">
        <v>2268165</v>
      </c>
    </row>
    <row r="230" spans="1:4">
      <c r="A230" s="80" t="s">
        <v>495</v>
      </c>
      <c r="B230" s="71">
        <v>2011</v>
      </c>
      <c r="C230" s="71" t="s">
        <v>103</v>
      </c>
      <c r="D230" s="18">
        <v>1875888</v>
      </c>
    </row>
    <row r="231" spans="1:4">
      <c r="A231" s="80" t="s">
        <v>495</v>
      </c>
      <c r="B231" s="71">
        <v>2011</v>
      </c>
      <c r="C231" s="71" t="s">
        <v>39</v>
      </c>
      <c r="D231" s="18">
        <v>1863682</v>
      </c>
    </row>
    <row r="232" spans="1:4">
      <c r="A232" s="80" t="s">
        <v>495</v>
      </c>
      <c r="B232" s="71">
        <v>2011</v>
      </c>
      <c r="C232" s="71" t="s">
        <v>107</v>
      </c>
      <c r="D232" s="18">
        <v>1614978</v>
      </c>
    </row>
    <row r="233" spans="1:4">
      <c r="A233" s="80" t="s">
        <v>495</v>
      </c>
      <c r="B233" s="71">
        <v>2011</v>
      </c>
      <c r="C233" s="71" t="s">
        <v>175</v>
      </c>
      <c r="D233" s="18">
        <v>1553913</v>
      </c>
    </row>
    <row r="234" spans="1:4">
      <c r="A234" s="80" t="s">
        <v>495</v>
      </c>
      <c r="B234" s="71">
        <v>2011</v>
      </c>
      <c r="C234" s="71" t="s">
        <v>178</v>
      </c>
      <c r="D234" s="18">
        <v>1453909</v>
      </c>
    </row>
    <row r="235" spans="1:4">
      <c r="A235" s="80" t="s">
        <v>495</v>
      </c>
      <c r="B235" s="71">
        <v>2011</v>
      </c>
      <c r="C235" s="71" t="s">
        <v>130</v>
      </c>
      <c r="D235" s="18">
        <v>1349600</v>
      </c>
    </row>
    <row r="236" spans="1:4">
      <c r="A236" s="80" t="s">
        <v>495</v>
      </c>
      <c r="B236" s="71">
        <v>2011</v>
      </c>
      <c r="C236" s="71" t="s">
        <v>110</v>
      </c>
      <c r="D236" s="18">
        <v>1278750</v>
      </c>
    </row>
    <row r="237" spans="1:4">
      <c r="A237" s="80" t="s">
        <v>495</v>
      </c>
      <c r="B237" s="71">
        <v>2011</v>
      </c>
      <c r="C237" s="71" t="s">
        <v>179</v>
      </c>
      <c r="D237" s="18">
        <v>1241617</v>
      </c>
    </row>
    <row r="238" spans="1:4">
      <c r="A238" s="80" t="s">
        <v>495</v>
      </c>
      <c r="B238" s="71">
        <v>2011</v>
      </c>
      <c r="C238" s="71" t="s">
        <v>263</v>
      </c>
      <c r="D238" s="18">
        <v>1157505</v>
      </c>
    </row>
    <row r="239" spans="1:4">
      <c r="A239" s="80" t="s">
        <v>495</v>
      </c>
      <c r="B239" s="71">
        <v>2011</v>
      </c>
      <c r="C239" s="71" t="s">
        <v>111</v>
      </c>
      <c r="D239" s="18">
        <v>1075432</v>
      </c>
    </row>
    <row r="240" spans="1:4">
      <c r="A240" s="80" t="s">
        <v>495</v>
      </c>
      <c r="B240" s="71">
        <v>2011</v>
      </c>
      <c r="C240" s="71" t="s">
        <v>98</v>
      </c>
      <c r="D240" s="18">
        <v>932624</v>
      </c>
    </row>
    <row r="241" spans="1:4">
      <c r="A241" s="80" t="s">
        <v>495</v>
      </c>
      <c r="B241" s="71">
        <v>2011</v>
      </c>
      <c r="C241" s="71" t="s">
        <v>180</v>
      </c>
      <c r="D241" s="18">
        <v>859405</v>
      </c>
    </row>
    <row r="242" spans="1:4">
      <c r="A242" s="80" t="s">
        <v>495</v>
      </c>
      <c r="B242" s="71">
        <v>2011</v>
      </c>
      <c r="C242" s="71" t="s">
        <v>120</v>
      </c>
      <c r="D242" s="18">
        <v>783503</v>
      </c>
    </row>
    <row r="243" spans="1:4">
      <c r="A243" s="80" t="s">
        <v>495</v>
      </c>
      <c r="B243" s="71">
        <v>2011</v>
      </c>
      <c r="C243" s="71" t="s">
        <v>101</v>
      </c>
      <c r="D243" s="18">
        <v>775115</v>
      </c>
    </row>
    <row r="244" spans="1:4">
      <c r="A244" s="80" t="s">
        <v>495</v>
      </c>
      <c r="B244" s="71">
        <v>2011</v>
      </c>
      <c r="C244" s="71" t="s">
        <v>181</v>
      </c>
      <c r="D244" s="18">
        <v>699549</v>
      </c>
    </row>
    <row r="245" spans="1:4">
      <c r="A245" s="80" t="s">
        <v>495</v>
      </c>
      <c r="B245" s="71">
        <v>2011</v>
      </c>
      <c r="C245" s="71" t="s">
        <v>118</v>
      </c>
      <c r="D245" s="18">
        <v>669665</v>
      </c>
    </row>
    <row r="246" spans="1:4">
      <c r="A246" s="80" t="s">
        <v>495</v>
      </c>
      <c r="B246" s="71">
        <v>2011</v>
      </c>
      <c r="C246" s="71" t="s">
        <v>90</v>
      </c>
      <c r="D246" s="18">
        <v>549956</v>
      </c>
    </row>
    <row r="247" spans="1:4">
      <c r="A247" s="80" t="s">
        <v>495</v>
      </c>
      <c r="B247" s="71">
        <v>2011</v>
      </c>
      <c r="C247" s="71" t="s">
        <v>182</v>
      </c>
      <c r="D247" s="18">
        <v>484009</v>
      </c>
    </row>
    <row r="248" spans="1:4">
      <c r="A248" s="80" t="s">
        <v>495</v>
      </c>
      <c r="B248" s="71">
        <v>2011</v>
      </c>
      <c r="C248" s="71" t="s">
        <v>196</v>
      </c>
      <c r="D248" s="18">
        <v>261029</v>
      </c>
    </row>
    <row r="249" spans="1:4">
      <c r="A249" s="80" t="s">
        <v>495</v>
      </c>
      <c r="B249" s="71">
        <v>2011</v>
      </c>
      <c r="C249" s="71" t="s">
        <v>115</v>
      </c>
      <c r="D249" s="18">
        <v>251461</v>
      </c>
    </row>
    <row r="250" spans="1:4">
      <c r="A250" s="80" t="s">
        <v>495</v>
      </c>
      <c r="B250" s="71">
        <v>2011</v>
      </c>
      <c r="C250" s="71" t="s">
        <v>83</v>
      </c>
      <c r="D250" s="18">
        <v>248429</v>
      </c>
    </row>
    <row r="251" spans="1:4">
      <c r="A251" s="80" t="s">
        <v>495</v>
      </c>
      <c r="B251" s="71">
        <v>2011</v>
      </c>
      <c r="C251" s="71" t="s">
        <v>183</v>
      </c>
      <c r="D251" s="18">
        <v>229999</v>
      </c>
    </row>
    <row r="252" spans="1:4">
      <c r="A252" s="80" t="s">
        <v>495</v>
      </c>
      <c r="B252" s="71">
        <v>2011</v>
      </c>
      <c r="C252" s="71" t="s">
        <v>113</v>
      </c>
      <c r="D252" s="18">
        <v>227219</v>
      </c>
    </row>
    <row r="253" spans="1:4">
      <c r="A253" s="80" t="s">
        <v>495</v>
      </c>
      <c r="B253" s="71">
        <v>2011</v>
      </c>
      <c r="C253" s="71" t="s">
        <v>184</v>
      </c>
      <c r="D253" s="18">
        <v>226872</v>
      </c>
    </row>
    <row r="254" spans="1:4">
      <c r="A254" s="80" t="s">
        <v>495</v>
      </c>
      <c r="B254" s="71">
        <v>2011</v>
      </c>
      <c r="C254" s="71" t="s">
        <v>185</v>
      </c>
      <c r="D254" s="18">
        <v>206288</v>
      </c>
    </row>
    <row r="255" spans="1:4">
      <c r="A255" s="80" t="s">
        <v>495</v>
      </c>
      <c r="B255" s="71">
        <v>2011</v>
      </c>
      <c r="C255" s="71" t="s">
        <v>95</v>
      </c>
      <c r="D255" s="18">
        <v>174459</v>
      </c>
    </row>
    <row r="256" spans="1:4">
      <c r="A256" s="80" t="s">
        <v>495</v>
      </c>
      <c r="B256" s="71">
        <v>2011</v>
      </c>
      <c r="C256" s="71" t="s">
        <v>199</v>
      </c>
      <c r="D256" s="18">
        <v>157542</v>
      </c>
    </row>
    <row r="257" spans="1:4">
      <c r="A257" s="80" t="s">
        <v>495</v>
      </c>
      <c r="B257" s="71">
        <v>2011</v>
      </c>
      <c r="C257" s="71" t="s">
        <v>172</v>
      </c>
      <c r="D257" s="18">
        <v>156345</v>
      </c>
    </row>
    <row r="258" spans="1:4">
      <c r="A258" s="80" t="s">
        <v>495</v>
      </c>
      <c r="B258" s="71">
        <v>2011</v>
      </c>
      <c r="C258" s="71" t="s">
        <v>186</v>
      </c>
      <c r="D258" s="18">
        <v>100000</v>
      </c>
    </row>
    <row r="259" spans="1:4">
      <c r="A259" s="80" t="s">
        <v>495</v>
      </c>
      <c r="B259" s="71">
        <v>2011</v>
      </c>
      <c r="C259" s="71" t="s">
        <v>105</v>
      </c>
      <c r="D259" s="18">
        <v>96951</v>
      </c>
    </row>
    <row r="260" spans="1:4">
      <c r="A260" s="80" t="s">
        <v>495</v>
      </c>
      <c r="B260" s="71">
        <v>2011</v>
      </c>
      <c r="C260" s="71" t="s">
        <v>266</v>
      </c>
      <c r="D260" s="18">
        <v>92161</v>
      </c>
    </row>
    <row r="261" spans="1:4">
      <c r="A261" s="80" t="s">
        <v>495</v>
      </c>
      <c r="B261" s="71">
        <v>2011</v>
      </c>
      <c r="C261" s="71" t="s">
        <v>187</v>
      </c>
      <c r="D261" s="18">
        <v>61929</v>
      </c>
    </row>
    <row r="262" spans="1:4">
      <c r="A262" s="80" t="s">
        <v>495</v>
      </c>
      <c r="B262" s="71">
        <v>2011</v>
      </c>
      <c r="C262" s="71" t="s">
        <v>170</v>
      </c>
      <c r="D262" s="18">
        <v>45661</v>
      </c>
    </row>
    <row r="263" spans="1:4">
      <c r="A263" s="80" t="s">
        <v>495</v>
      </c>
      <c r="B263" s="71">
        <v>2011</v>
      </c>
      <c r="C263" s="71" t="s">
        <v>124</v>
      </c>
      <c r="D263" s="18">
        <v>34286</v>
      </c>
    </row>
    <row r="264" spans="1:4">
      <c r="A264" s="80" t="s">
        <v>495</v>
      </c>
      <c r="B264" s="71">
        <v>2011</v>
      </c>
      <c r="C264" s="71" t="s">
        <v>155</v>
      </c>
      <c r="D264" s="18">
        <v>24601</v>
      </c>
    </row>
    <row r="265" spans="1:4">
      <c r="A265" s="80" t="s">
        <v>495</v>
      </c>
      <c r="B265" s="71">
        <v>2011</v>
      </c>
      <c r="C265" s="71" t="s">
        <v>160</v>
      </c>
      <c r="D265" s="18">
        <v>21292</v>
      </c>
    </row>
    <row r="266" spans="1:4">
      <c r="A266" s="80" t="s">
        <v>495</v>
      </c>
      <c r="B266" s="71">
        <v>2011</v>
      </c>
      <c r="C266" s="71" t="s">
        <v>188</v>
      </c>
      <c r="D266" s="18">
        <v>19545</v>
      </c>
    </row>
    <row r="267" spans="1:4">
      <c r="A267" s="80" t="s">
        <v>495</v>
      </c>
      <c r="B267" s="71">
        <v>2011</v>
      </c>
      <c r="C267" s="71" t="s">
        <v>189</v>
      </c>
      <c r="D267" s="18">
        <v>19027</v>
      </c>
    </row>
    <row r="268" spans="1:4">
      <c r="A268" s="80" t="s">
        <v>495</v>
      </c>
      <c r="B268" s="71">
        <v>2011</v>
      </c>
      <c r="C268" s="71" t="s">
        <v>190</v>
      </c>
      <c r="D268" s="18">
        <v>9559</v>
      </c>
    </row>
    <row r="269" spans="1:4">
      <c r="A269" s="80" t="s">
        <v>495</v>
      </c>
      <c r="B269" s="71">
        <v>2011</v>
      </c>
      <c r="C269" s="71" t="s">
        <v>140</v>
      </c>
      <c r="D269" s="18">
        <v>9208</v>
      </c>
    </row>
    <row r="270" spans="1:4">
      <c r="A270" s="81" t="s">
        <v>495</v>
      </c>
      <c r="B270" s="72">
        <v>2011</v>
      </c>
      <c r="C270" s="72" t="s">
        <v>191</v>
      </c>
      <c r="D270" s="22">
        <v>5866</v>
      </c>
    </row>
    <row r="271" spans="1:4">
      <c r="A271" s="80" t="s">
        <v>495</v>
      </c>
      <c r="B271" s="71">
        <v>2012</v>
      </c>
      <c r="C271" s="71" t="s">
        <v>109</v>
      </c>
      <c r="D271" s="18">
        <v>40611515</v>
      </c>
    </row>
    <row r="272" spans="1:4">
      <c r="A272" s="80" t="s">
        <v>495</v>
      </c>
      <c r="B272" s="71">
        <v>2012</v>
      </c>
      <c r="C272" s="71" t="s">
        <v>42</v>
      </c>
      <c r="D272" s="18">
        <v>25771182</v>
      </c>
    </row>
    <row r="273" spans="1:4">
      <c r="A273" s="80" t="s">
        <v>495</v>
      </c>
      <c r="B273" s="71">
        <v>2012</v>
      </c>
      <c r="C273" s="71" t="s">
        <v>94</v>
      </c>
      <c r="D273" s="18">
        <v>24368495</v>
      </c>
    </row>
    <row r="274" spans="1:4">
      <c r="A274" s="80" t="s">
        <v>495</v>
      </c>
      <c r="B274" s="71">
        <v>2012</v>
      </c>
      <c r="C274" s="71" t="s">
        <v>93</v>
      </c>
      <c r="D274" s="18">
        <v>22624262</v>
      </c>
    </row>
    <row r="275" spans="1:4">
      <c r="A275" s="80" t="s">
        <v>495</v>
      </c>
      <c r="B275" s="71">
        <v>2012</v>
      </c>
      <c r="C275" s="71" t="s">
        <v>82</v>
      </c>
      <c r="D275" s="18">
        <v>22238450</v>
      </c>
    </row>
    <row r="276" spans="1:4">
      <c r="A276" s="80" t="s">
        <v>495</v>
      </c>
      <c r="B276" s="71">
        <v>2012</v>
      </c>
      <c r="C276" s="71" t="s">
        <v>34</v>
      </c>
      <c r="D276" s="18">
        <v>17135928</v>
      </c>
    </row>
    <row r="277" spans="1:4">
      <c r="A277" s="80" t="s">
        <v>495</v>
      </c>
      <c r="B277" s="71">
        <v>2012</v>
      </c>
      <c r="C277" s="71" t="s">
        <v>141</v>
      </c>
      <c r="D277" s="18">
        <v>17018142</v>
      </c>
    </row>
    <row r="278" spans="1:4">
      <c r="A278" s="80" t="s">
        <v>495</v>
      </c>
      <c r="B278" s="71">
        <v>2012</v>
      </c>
      <c r="C278" s="71" t="s">
        <v>92</v>
      </c>
      <c r="D278" s="18">
        <v>16197863</v>
      </c>
    </row>
    <row r="279" spans="1:4">
      <c r="A279" s="80" t="s">
        <v>495</v>
      </c>
      <c r="B279" s="71">
        <v>2012</v>
      </c>
      <c r="C279" s="71" t="s">
        <v>43</v>
      </c>
      <c r="D279" s="18">
        <v>12855491</v>
      </c>
    </row>
    <row r="280" spans="1:4">
      <c r="A280" s="80" t="s">
        <v>495</v>
      </c>
      <c r="B280" s="71">
        <v>2012</v>
      </c>
      <c r="C280" s="71" t="s">
        <v>103</v>
      </c>
      <c r="D280" s="18">
        <v>11005014</v>
      </c>
    </row>
    <row r="281" spans="1:4">
      <c r="A281" s="80" t="s">
        <v>495</v>
      </c>
      <c r="B281" s="71">
        <v>2012</v>
      </c>
      <c r="C281" s="71" t="s">
        <v>143</v>
      </c>
      <c r="D281" s="18">
        <v>9649740</v>
      </c>
    </row>
    <row r="282" spans="1:4">
      <c r="A282" s="80" t="s">
        <v>495</v>
      </c>
      <c r="B282" s="71">
        <v>2012</v>
      </c>
      <c r="C282" s="71" t="s">
        <v>55</v>
      </c>
      <c r="D282" s="18">
        <v>9466271</v>
      </c>
    </row>
    <row r="283" spans="1:4">
      <c r="A283" s="80" t="s">
        <v>495</v>
      </c>
      <c r="B283" s="71">
        <v>2012</v>
      </c>
      <c r="C283" s="71" t="s">
        <v>102</v>
      </c>
      <c r="D283" s="18">
        <v>9456123</v>
      </c>
    </row>
    <row r="284" spans="1:4">
      <c r="A284" s="80" t="s">
        <v>495</v>
      </c>
      <c r="B284" s="71">
        <v>2012</v>
      </c>
      <c r="C284" s="71" t="s">
        <v>38</v>
      </c>
      <c r="D284" s="18">
        <v>9108193</v>
      </c>
    </row>
    <row r="285" spans="1:4">
      <c r="A285" s="80" t="s">
        <v>495</v>
      </c>
      <c r="B285" s="71">
        <v>2012</v>
      </c>
      <c r="C285" s="71" t="s">
        <v>37</v>
      </c>
      <c r="D285" s="18">
        <v>8775460</v>
      </c>
    </row>
    <row r="286" spans="1:4">
      <c r="A286" s="80" t="s">
        <v>495</v>
      </c>
      <c r="B286" s="71">
        <v>2012</v>
      </c>
      <c r="C286" s="71" t="s">
        <v>139</v>
      </c>
      <c r="D286" s="18">
        <v>8630196</v>
      </c>
    </row>
    <row r="287" spans="1:4">
      <c r="A287" s="80" t="s">
        <v>495</v>
      </c>
      <c r="B287" s="71">
        <v>2012</v>
      </c>
      <c r="C287" s="71" t="s">
        <v>108</v>
      </c>
      <c r="D287" s="18">
        <v>8060836</v>
      </c>
    </row>
    <row r="288" spans="1:4">
      <c r="A288" s="80" t="s">
        <v>495</v>
      </c>
      <c r="B288" s="71">
        <v>2012</v>
      </c>
      <c r="C288" s="71" t="s">
        <v>106</v>
      </c>
      <c r="D288" s="18">
        <v>6891591</v>
      </c>
    </row>
    <row r="289" spans="1:4">
      <c r="A289" s="80" t="s">
        <v>495</v>
      </c>
      <c r="B289" s="71">
        <v>2012</v>
      </c>
      <c r="C289" s="71" t="s">
        <v>84</v>
      </c>
      <c r="D289" s="18">
        <v>6079842</v>
      </c>
    </row>
    <row r="290" spans="1:4">
      <c r="A290" s="80" t="s">
        <v>495</v>
      </c>
      <c r="B290" s="71">
        <v>2012</v>
      </c>
      <c r="C290" s="71" t="s">
        <v>86</v>
      </c>
      <c r="D290" s="18">
        <v>5606144</v>
      </c>
    </row>
    <row r="291" spans="1:4">
      <c r="A291" s="80" t="s">
        <v>495</v>
      </c>
      <c r="B291" s="71">
        <v>2012</v>
      </c>
      <c r="C291" s="71" t="s">
        <v>87</v>
      </c>
      <c r="D291" s="18">
        <v>4963258</v>
      </c>
    </row>
    <row r="292" spans="1:4">
      <c r="A292" s="80" t="s">
        <v>495</v>
      </c>
      <c r="B292" s="71">
        <v>2012</v>
      </c>
      <c r="C292" s="71" t="s">
        <v>120</v>
      </c>
      <c r="D292" s="18">
        <v>4839082</v>
      </c>
    </row>
    <row r="293" spans="1:4">
      <c r="A293" s="80" t="s">
        <v>495</v>
      </c>
      <c r="B293" s="71">
        <v>2012</v>
      </c>
      <c r="C293" s="71" t="s">
        <v>100</v>
      </c>
      <c r="D293" s="18">
        <v>3828224</v>
      </c>
    </row>
    <row r="294" spans="1:4">
      <c r="A294" s="80" t="s">
        <v>495</v>
      </c>
      <c r="B294" s="71">
        <v>2012</v>
      </c>
      <c r="C294" s="71" t="s">
        <v>104</v>
      </c>
      <c r="D294" s="18">
        <v>3281547</v>
      </c>
    </row>
    <row r="295" spans="1:4">
      <c r="A295" s="80" t="s">
        <v>495</v>
      </c>
      <c r="B295" s="71">
        <v>2012</v>
      </c>
      <c r="C295" s="71" t="s">
        <v>107</v>
      </c>
      <c r="D295" s="18">
        <v>3062381</v>
      </c>
    </row>
    <row r="296" spans="1:4">
      <c r="A296" s="80" t="s">
        <v>495</v>
      </c>
      <c r="B296" s="71">
        <v>2012</v>
      </c>
      <c r="C296" s="71" t="s">
        <v>88</v>
      </c>
      <c r="D296" s="18">
        <v>3038696</v>
      </c>
    </row>
    <row r="297" spans="1:4">
      <c r="A297" s="80" t="s">
        <v>495</v>
      </c>
      <c r="B297" s="71">
        <v>2012</v>
      </c>
      <c r="C297" s="71" t="s">
        <v>263</v>
      </c>
      <c r="D297" s="18">
        <v>2862629</v>
      </c>
    </row>
    <row r="298" spans="1:4">
      <c r="A298" s="80" t="s">
        <v>495</v>
      </c>
      <c r="B298" s="71">
        <v>2012</v>
      </c>
      <c r="C298" s="71" t="s">
        <v>171</v>
      </c>
      <c r="D298" s="18">
        <v>2746894</v>
      </c>
    </row>
    <row r="299" spans="1:4">
      <c r="A299" s="80" t="s">
        <v>495</v>
      </c>
      <c r="B299" s="71">
        <v>2012</v>
      </c>
      <c r="C299" s="71" t="s">
        <v>150</v>
      </c>
      <c r="D299" s="18">
        <v>2328301</v>
      </c>
    </row>
    <row r="300" spans="1:4">
      <c r="A300" s="80" t="s">
        <v>495</v>
      </c>
      <c r="B300" s="71">
        <v>2012</v>
      </c>
      <c r="C300" s="71" t="s">
        <v>177</v>
      </c>
      <c r="D300" s="18">
        <v>2242534</v>
      </c>
    </row>
    <row r="301" spans="1:4">
      <c r="A301" s="80" t="s">
        <v>495</v>
      </c>
      <c r="B301" s="71">
        <v>2012</v>
      </c>
      <c r="C301" s="71" t="s">
        <v>178</v>
      </c>
      <c r="D301" s="18">
        <v>2108536</v>
      </c>
    </row>
    <row r="302" spans="1:4">
      <c r="A302" s="80" t="s">
        <v>495</v>
      </c>
      <c r="B302" s="71">
        <v>2012</v>
      </c>
      <c r="C302" s="71" t="s">
        <v>60</v>
      </c>
      <c r="D302" s="18">
        <v>1943304</v>
      </c>
    </row>
    <row r="303" spans="1:4">
      <c r="A303" s="80" t="s">
        <v>495</v>
      </c>
      <c r="B303" s="71">
        <v>2012</v>
      </c>
      <c r="C303" s="71" t="s">
        <v>110</v>
      </c>
      <c r="D303" s="18">
        <v>1859150</v>
      </c>
    </row>
    <row r="304" spans="1:4">
      <c r="A304" s="80" t="s">
        <v>495</v>
      </c>
      <c r="B304" s="71">
        <v>2012</v>
      </c>
      <c r="C304" s="71" t="s">
        <v>39</v>
      </c>
      <c r="D304" s="18">
        <v>1772621</v>
      </c>
    </row>
    <row r="305" spans="1:4">
      <c r="A305" s="80" t="s">
        <v>495</v>
      </c>
      <c r="B305" s="71">
        <v>2012</v>
      </c>
      <c r="C305" s="71" t="s">
        <v>181</v>
      </c>
      <c r="D305" s="18">
        <v>1721168</v>
      </c>
    </row>
    <row r="306" spans="1:4">
      <c r="A306" s="80" t="s">
        <v>495</v>
      </c>
      <c r="B306" s="71">
        <v>2012</v>
      </c>
      <c r="C306" s="71" t="s">
        <v>180</v>
      </c>
      <c r="D306" s="18">
        <v>1691514</v>
      </c>
    </row>
    <row r="307" spans="1:4">
      <c r="A307" s="80" t="s">
        <v>495</v>
      </c>
      <c r="B307" s="71">
        <v>2012</v>
      </c>
      <c r="C307" s="71" t="s">
        <v>97</v>
      </c>
      <c r="D307" s="18">
        <v>1549380</v>
      </c>
    </row>
    <row r="308" spans="1:4">
      <c r="A308" s="80" t="s">
        <v>495</v>
      </c>
      <c r="B308" s="71">
        <v>2012</v>
      </c>
      <c r="C308" s="71" t="s">
        <v>191</v>
      </c>
      <c r="D308" s="18">
        <v>1439284</v>
      </c>
    </row>
    <row r="309" spans="1:4">
      <c r="A309" s="80" t="s">
        <v>495</v>
      </c>
      <c r="B309" s="71">
        <v>2012</v>
      </c>
      <c r="C309" s="71" t="s">
        <v>182</v>
      </c>
      <c r="D309" s="18">
        <v>1415072</v>
      </c>
    </row>
    <row r="310" spans="1:4">
      <c r="A310" s="80" t="s">
        <v>495</v>
      </c>
      <c r="B310" s="71">
        <v>2012</v>
      </c>
      <c r="C310" s="71" t="s">
        <v>179</v>
      </c>
      <c r="D310" s="18">
        <v>1359129</v>
      </c>
    </row>
    <row r="311" spans="1:4">
      <c r="A311" s="80" t="s">
        <v>495</v>
      </c>
      <c r="B311" s="71">
        <v>2012</v>
      </c>
      <c r="C311" s="71" t="s">
        <v>91</v>
      </c>
      <c r="D311" s="18">
        <v>1183826</v>
      </c>
    </row>
    <row r="312" spans="1:4">
      <c r="A312" s="80" t="s">
        <v>495</v>
      </c>
      <c r="B312" s="71">
        <v>2012</v>
      </c>
      <c r="C312" s="71" t="s">
        <v>148</v>
      </c>
      <c r="D312" s="18">
        <v>1022585</v>
      </c>
    </row>
    <row r="313" spans="1:4">
      <c r="A313" s="80" t="s">
        <v>495</v>
      </c>
      <c r="B313" s="71">
        <v>2012</v>
      </c>
      <c r="C313" s="71" t="s">
        <v>175</v>
      </c>
      <c r="D313" s="18">
        <v>1012499</v>
      </c>
    </row>
    <row r="314" spans="1:4">
      <c r="A314" s="80" t="s">
        <v>495</v>
      </c>
      <c r="B314" s="71">
        <v>2012</v>
      </c>
      <c r="C314" s="71" t="s">
        <v>111</v>
      </c>
      <c r="D314" s="18">
        <v>777615</v>
      </c>
    </row>
    <row r="315" spans="1:4">
      <c r="A315" s="80" t="s">
        <v>495</v>
      </c>
      <c r="B315" s="71">
        <v>2012</v>
      </c>
      <c r="C315" s="71" t="s">
        <v>192</v>
      </c>
      <c r="D315" s="18">
        <v>737731</v>
      </c>
    </row>
    <row r="316" spans="1:4">
      <c r="A316" s="80" t="s">
        <v>495</v>
      </c>
      <c r="B316" s="71">
        <v>2012</v>
      </c>
      <c r="C316" s="71" t="s">
        <v>85</v>
      </c>
      <c r="D316" s="18">
        <v>616543</v>
      </c>
    </row>
    <row r="317" spans="1:4">
      <c r="A317" s="80" t="s">
        <v>495</v>
      </c>
      <c r="B317" s="71">
        <v>2012</v>
      </c>
      <c r="C317" s="71" t="s">
        <v>90</v>
      </c>
      <c r="D317" s="18">
        <v>589163</v>
      </c>
    </row>
    <row r="318" spans="1:4">
      <c r="A318" s="80" t="s">
        <v>495</v>
      </c>
      <c r="B318" s="71">
        <v>2012</v>
      </c>
      <c r="C318" s="71" t="s">
        <v>101</v>
      </c>
      <c r="D318" s="18">
        <v>582717</v>
      </c>
    </row>
    <row r="319" spans="1:4">
      <c r="A319" s="80" t="s">
        <v>495</v>
      </c>
      <c r="B319" s="71">
        <v>2012</v>
      </c>
      <c r="C319" s="71" t="s">
        <v>184</v>
      </c>
      <c r="D319" s="18">
        <v>518812</v>
      </c>
    </row>
    <row r="320" spans="1:4">
      <c r="A320" s="80" t="s">
        <v>495</v>
      </c>
      <c r="B320" s="71">
        <v>2012</v>
      </c>
      <c r="C320" s="71" t="s">
        <v>193</v>
      </c>
      <c r="D320" s="18">
        <v>516469</v>
      </c>
    </row>
    <row r="321" spans="1:4">
      <c r="A321" s="80" t="s">
        <v>495</v>
      </c>
      <c r="B321" s="71">
        <v>2012</v>
      </c>
      <c r="C321" s="71" t="s">
        <v>183</v>
      </c>
      <c r="D321" s="18">
        <v>421883</v>
      </c>
    </row>
    <row r="322" spans="1:4">
      <c r="A322" s="80" t="s">
        <v>495</v>
      </c>
      <c r="B322" s="71">
        <v>2012</v>
      </c>
      <c r="C322" s="71" t="s">
        <v>98</v>
      </c>
      <c r="D322" s="18">
        <v>351257</v>
      </c>
    </row>
    <row r="323" spans="1:4">
      <c r="A323" s="80" t="s">
        <v>495</v>
      </c>
      <c r="B323" s="71">
        <v>2012</v>
      </c>
      <c r="C323" s="71" t="s">
        <v>45</v>
      </c>
      <c r="D323" s="18">
        <v>255892</v>
      </c>
    </row>
    <row r="324" spans="1:4">
      <c r="A324" s="80" t="s">
        <v>495</v>
      </c>
      <c r="B324" s="71">
        <v>2012</v>
      </c>
      <c r="C324" s="71" t="s">
        <v>95</v>
      </c>
      <c r="D324" s="18">
        <v>220774</v>
      </c>
    </row>
    <row r="325" spans="1:4">
      <c r="A325" s="80" t="s">
        <v>495</v>
      </c>
      <c r="B325" s="71">
        <v>2012</v>
      </c>
      <c r="C325" s="71" t="s">
        <v>196</v>
      </c>
      <c r="D325" s="18">
        <v>207303</v>
      </c>
    </row>
    <row r="326" spans="1:4">
      <c r="A326" s="80" t="s">
        <v>495</v>
      </c>
      <c r="B326" s="71">
        <v>2012</v>
      </c>
      <c r="C326" s="71" t="s">
        <v>115</v>
      </c>
      <c r="D326" s="18">
        <v>205913</v>
      </c>
    </row>
    <row r="327" spans="1:4">
      <c r="A327" s="80" t="s">
        <v>495</v>
      </c>
      <c r="B327" s="71">
        <v>2012</v>
      </c>
      <c r="C327" s="71" t="s">
        <v>130</v>
      </c>
      <c r="D327" s="18">
        <v>137265</v>
      </c>
    </row>
    <row r="328" spans="1:4">
      <c r="A328" s="80" t="s">
        <v>495</v>
      </c>
      <c r="B328" s="71">
        <v>2012</v>
      </c>
      <c r="C328" s="71" t="s">
        <v>160</v>
      </c>
      <c r="D328" s="18">
        <v>121518</v>
      </c>
    </row>
    <row r="329" spans="1:4">
      <c r="A329" s="80" t="s">
        <v>495</v>
      </c>
      <c r="B329" s="71">
        <v>2012</v>
      </c>
      <c r="C329" s="71" t="s">
        <v>124</v>
      </c>
      <c r="D329" s="18">
        <v>119302</v>
      </c>
    </row>
    <row r="330" spans="1:4">
      <c r="A330" s="80" t="s">
        <v>495</v>
      </c>
      <c r="B330" s="71">
        <v>2012</v>
      </c>
      <c r="C330" s="71" t="s">
        <v>172</v>
      </c>
      <c r="D330" s="18">
        <v>119159</v>
      </c>
    </row>
    <row r="331" spans="1:4">
      <c r="A331" s="80" t="s">
        <v>495</v>
      </c>
      <c r="B331" s="71">
        <v>2012</v>
      </c>
      <c r="C331" s="71" t="s">
        <v>185</v>
      </c>
      <c r="D331" s="18">
        <v>106014</v>
      </c>
    </row>
    <row r="332" spans="1:4">
      <c r="A332" s="80" t="s">
        <v>495</v>
      </c>
      <c r="B332" s="71">
        <v>2012</v>
      </c>
      <c r="C332" s="71" t="s">
        <v>266</v>
      </c>
      <c r="D332" s="18">
        <v>60796</v>
      </c>
    </row>
    <row r="333" spans="1:4">
      <c r="A333" s="80" t="s">
        <v>495</v>
      </c>
      <c r="B333" s="71">
        <v>2012</v>
      </c>
      <c r="C333" s="71" t="s">
        <v>188</v>
      </c>
      <c r="D333" s="18">
        <v>54836</v>
      </c>
    </row>
    <row r="334" spans="1:4">
      <c r="A334" s="80" t="s">
        <v>495</v>
      </c>
      <c r="B334" s="71">
        <v>2012</v>
      </c>
      <c r="C334" s="71" t="s">
        <v>170</v>
      </c>
      <c r="D334" s="18">
        <v>52197</v>
      </c>
    </row>
    <row r="335" spans="1:4">
      <c r="A335" s="80" t="s">
        <v>495</v>
      </c>
      <c r="B335" s="71">
        <v>2012</v>
      </c>
      <c r="C335" s="71" t="s">
        <v>189</v>
      </c>
      <c r="D335" s="18">
        <v>45190</v>
      </c>
    </row>
    <row r="336" spans="1:4">
      <c r="A336" s="80" t="s">
        <v>495</v>
      </c>
      <c r="B336" s="71">
        <v>2012</v>
      </c>
      <c r="C336" s="71" t="s">
        <v>155</v>
      </c>
      <c r="D336" s="18">
        <v>31083</v>
      </c>
    </row>
    <row r="337" spans="1:4">
      <c r="A337" s="80" t="s">
        <v>495</v>
      </c>
      <c r="B337" s="71">
        <v>2012</v>
      </c>
      <c r="C337" s="71" t="s">
        <v>187</v>
      </c>
      <c r="D337" s="18">
        <v>17982</v>
      </c>
    </row>
    <row r="338" spans="1:4">
      <c r="A338" s="80" t="s">
        <v>495</v>
      </c>
      <c r="B338" s="71">
        <v>2012</v>
      </c>
      <c r="C338" s="71" t="s">
        <v>128</v>
      </c>
      <c r="D338" s="18">
        <v>10027</v>
      </c>
    </row>
    <row r="339" spans="1:4">
      <c r="A339" s="80" t="s">
        <v>495</v>
      </c>
      <c r="B339" s="71">
        <v>2012</v>
      </c>
      <c r="C339" s="71" t="s">
        <v>105</v>
      </c>
      <c r="D339" s="18">
        <v>9086</v>
      </c>
    </row>
    <row r="340" spans="1:4">
      <c r="A340" s="80" t="s">
        <v>495</v>
      </c>
      <c r="B340" s="71">
        <v>2012</v>
      </c>
      <c r="C340" s="71" t="s">
        <v>118</v>
      </c>
      <c r="D340" s="18">
        <v>2756</v>
      </c>
    </row>
    <row r="341" spans="1:4">
      <c r="A341" s="80" t="s">
        <v>495</v>
      </c>
      <c r="B341" s="71">
        <v>2012</v>
      </c>
      <c r="C341" s="71" t="s">
        <v>83</v>
      </c>
      <c r="D341" s="18">
        <v>1322</v>
      </c>
    </row>
    <row r="342" spans="1:4">
      <c r="A342" s="80" t="s">
        <v>495</v>
      </c>
      <c r="B342" s="71">
        <v>2012</v>
      </c>
      <c r="C342" s="71" t="s">
        <v>113</v>
      </c>
      <c r="D342" s="18">
        <v>939</v>
      </c>
    </row>
    <row r="343" spans="1:4">
      <c r="A343" s="81" t="s">
        <v>495</v>
      </c>
      <c r="B343" s="72">
        <v>2012</v>
      </c>
      <c r="C343" s="72" t="s">
        <v>140</v>
      </c>
      <c r="D343" s="22">
        <v>902</v>
      </c>
    </row>
    <row r="344" spans="1:4">
      <c r="A344" s="80" t="s">
        <v>495</v>
      </c>
      <c r="B344" s="71">
        <v>2013</v>
      </c>
      <c r="C344" s="71" t="s">
        <v>94</v>
      </c>
      <c r="D344" s="18">
        <v>29332562</v>
      </c>
    </row>
    <row r="345" spans="1:4">
      <c r="A345" s="80" t="s">
        <v>495</v>
      </c>
      <c r="B345" s="71">
        <v>2013</v>
      </c>
      <c r="C345" s="71" t="s">
        <v>39</v>
      </c>
      <c r="D345" s="18">
        <v>27704723.509999998</v>
      </c>
    </row>
    <row r="346" spans="1:4">
      <c r="A346" s="80" t="s">
        <v>495</v>
      </c>
      <c r="B346" s="71">
        <v>2013</v>
      </c>
      <c r="C346" s="71" t="s">
        <v>82</v>
      </c>
      <c r="D346" s="18">
        <v>14912833</v>
      </c>
    </row>
    <row r="347" spans="1:4">
      <c r="A347" s="80" t="s">
        <v>495</v>
      </c>
      <c r="B347" s="71">
        <v>2013</v>
      </c>
      <c r="C347" s="71" t="s">
        <v>92</v>
      </c>
      <c r="D347" s="18">
        <v>13710397</v>
      </c>
    </row>
    <row r="348" spans="1:4">
      <c r="A348" s="80" t="s">
        <v>495</v>
      </c>
      <c r="B348" s="71">
        <v>2013</v>
      </c>
      <c r="C348" s="71" t="s">
        <v>141</v>
      </c>
      <c r="D348" s="18">
        <v>8782523</v>
      </c>
    </row>
    <row r="349" spans="1:4">
      <c r="A349" s="80" t="s">
        <v>495</v>
      </c>
      <c r="B349" s="71">
        <v>2013</v>
      </c>
      <c r="C349" s="71" t="s">
        <v>108</v>
      </c>
      <c r="D349" s="18">
        <v>7531680</v>
      </c>
    </row>
    <row r="350" spans="1:4">
      <c r="A350" s="80" t="s">
        <v>495</v>
      </c>
      <c r="B350" s="71">
        <v>2013</v>
      </c>
      <c r="C350" s="71" t="s">
        <v>84</v>
      </c>
      <c r="D350" s="18">
        <v>7106923</v>
      </c>
    </row>
    <row r="351" spans="1:4">
      <c r="A351" s="80" t="s">
        <v>495</v>
      </c>
      <c r="B351" s="71">
        <v>2013</v>
      </c>
      <c r="C351" s="71" t="s">
        <v>55</v>
      </c>
      <c r="D351" s="18">
        <v>7014555</v>
      </c>
    </row>
    <row r="352" spans="1:4">
      <c r="A352" s="80" t="s">
        <v>495</v>
      </c>
      <c r="B352" s="71">
        <v>2013</v>
      </c>
      <c r="C352" s="71" t="s">
        <v>109</v>
      </c>
      <c r="D352" s="18">
        <v>6676141</v>
      </c>
    </row>
    <row r="353" spans="1:4">
      <c r="A353" s="80" t="s">
        <v>495</v>
      </c>
      <c r="B353" s="71">
        <v>2013</v>
      </c>
      <c r="C353" s="71" t="s">
        <v>42</v>
      </c>
      <c r="D353" s="18">
        <v>6318011</v>
      </c>
    </row>
    <row r="354" spans="1:4">
      <c r="A354" s="80" t="s">
        <v>495</v>
      </c>
      <c r="B354" s="71">
        <v>2013</v>
      </c>
      <c r="C354" s="71" t="s">
        <v>88</v>
      </c>
      <c r="D354" s="18">
        <v>6134141</v>
      </c>
    </row>
    <row r="355" spans="1:4">
      <c r="A355" s="80" t="s">
        <v>495</v>
      </c>
      <c r="B355" s="71">
        <v>2013</v>
      </c>
      <c r="C355" s="71" t="s">
        <v>37</v>
      </c>
      <c r="D355" s="18">
        <v>5458144</v>
      </c>
    </row>
    <row r="356" spans="1:4">
      <c r="A356" s="80" t="s">
        <v>495</v>
      </c>
      <c r="B356" s="71">
        <v>2013</v>
      </c>
      <c r="C356" s="71" t="s">
        <v>103</v>
      </c>
      <c r="D356" s="18">
        <v>4828376</v>
      </c>
    </row>
    <row r="357" spans="1:4">
      <c r="A357" s="80" t="s">
        <v>495</v>
      </c>
      <c r="B357" s="71">
        <v>2013</v>
      </c>
      <c r="C357" s="71" t="s">
        <v>102</v>
      </c>
      <c r="D357" s="18">
        <v>4373044</v>
      </c>
    </row>
    <row r="358" spans="1:4">
      <c r="A358" s="80" t="s">
        <v>495</v>
      </c>
      <c r="B358" s="71">
        <v>2013</v>
      </c>
      <c r="C358" s="71" t="s">
        <v>143</v>
      </c>
      <c r="D358" s="18">
        <v>4116740</v>
      </c>
    </row>
    <row r="359" spans="1:4">
      <c r="A359" s="80" t="s">
        <v>495</v>
      </c>
      <c r="B359" s="71">
        <v>2013</v>
      </c>
      <c r="C359" s="71" t="s">
        <v>34</v>
      </c>
      <c r="D359" s="18">
        <v>3924327</v>
      </c>
    </row>
    <row r="360" spans="1:4">
      <c r="A360" s="80" t="s">
        <v>495</v>
      </c>
      <c r="B360" s="71">
        <v>2013</v>
      </c>
      <c r="C360" s="71" t="s">
        <v>38</v>
      </c>
      <c r="D360" s="18">
        <v>3838538</v>
      </c>
    </row>
    <row r="361" spans="1:4">
      <c r="A361" s="80" t="s">
        <v>495</v>
      </c>
      <c r="B361" s="71">
        <v>2013</v>
      </c>
      <c r="C361" s="71" t="s">
        <v>86</v>
      </c>
      <c r="D361" s="18">
        <v>3585758</v>
      </c>
    </row>
    <row r="362" spans="1:4">
      <c r="A362" s="80" t="s">
        <v>495</v>
      </c>
      <c r="B362" s="71">
        <v>2013</v>
      </c>
      <c r="C362" s="71" t="s">
        <v>150</v>
      </c>
      <c r="D362" s="18">
        <v>3509751</v>
      </c>
    </row>
    <row r="363" spans="1:4">
      <c r="A363" s="80" t="s">
        <v>495</v>
      </c>
      <c r="B363" s="71">
        <v>2013</v>
      </c>
      <c r="C363" s="71" t="s">
        <v>171</v>
      </c>
      <c r="D363" s="18">
        <v>2923708</v>
      </c>
    </row>
    <row r="364" spans="1:4">
      <c r="A364" s="80" t="s">
        <v>495</v>
      </c>
      <c r="B364" s="71">
        <v>2013</v>
      </c>
      <c r="C364" s="71" t="s">
        <v>100</v>
      </c>
      <c r="D364" s="18">
        <v>2497735</v>
      </c>
    </row>
    <row r="365" spans="1:4">
      <c r="A365" s="80" t="s">
        <v>495</v>
      </c>
      <c r="B365" s="71">
        <v>2013</v>
      </c>
      <c r="C365" s="71" t="s">
        <v>263</v>
      </c>
      <c r="D365" s="18">
        <v>2479661</v>
      </c>
    </row>
    <row r="366" spans="1:4">
      <c r="A366" s="80" t="s">
        <v>495</v>
      </c>
      <c r="B366" s="71">
        <v>2013</v>
      </c>
      <c r="C366" s="71" t="s">
        <v>139</v>
      </c>
      <c r="D366" s="18">
        <v>2229595</v>
      </c>
    </row>
    <row r="367" spans="1:4">
      <c r="A367" s="80" t="s">
        <v>495</v>
      </c>
      <c r="B367" s="71">
        <v>2013</v>
      </c>
      <c r="C367" s="71" t="s">
        <v>40</v>
      </c>
      <c r="D367" s="18">
        <v>2069591</v>
      </c>
    </row>
    <row r="368" spans="1:4">
      <c r="A368" s="80" t="s">
        <v>495</v>
      </c>
      <c r="B368" s="71">
        <v>2013</v>
      </c>
      <c r="C368" s="71" t="s">
        <v>43</v>
      </c>
      <c r="D368" s="18">
        <v>2023027</v>
      </c>
    </row>
    <row r="369" spans="1:4">
      <c r="A369" s="80" t="s">
        <v>495</v>
      </c>
      <c r="B369" s="71">
        <v>2013</v>
      </c>
      <c r="C369" s="71" t="s">
        <v>107</v>
      </c>
      <c r="D369" s="18">
        <v>1995780</v>
      </c>
    </row>
    <row r="370" spans="1:4">
      <c r="A370" s="80" t="s">
        <v>495</v>
      </c>
      <c r="B370" s="71">
        <v>2013</v>
      </c>
      <c r="C370" s="71" t="s">
        <v>178</v>
      </c>
      <c r="D370" s="18">
        <v>1922611</v>
      </c>
    </row>
    <row r="371" spans="1:4">
      <c r="A371" s="80" t="s">
        <v>495</v>
      </c>
      <c r="B371" s="71">
        <v>2013</v>
      </c>
      <c r="C371" s="71" t="s">
        <v>97</v>
      </c>
      <c r="D371" s="18">
        <v>1869197</v>
      </c>
    </row>
    <row r="372" spans="1:4">
      <c r="A372" s="80" t="s">
        <v>495</v>
      </c>
      <c r="B372" s="71">
        <v>2013</v>
      </c>
      <c r="C372" s="71" t="s">
        <v>182</v>
      </c>
      <c r="D372" s="18">
        <v>1858159</v>
      </c>
    </row>
    <row r="373" spans="1:4">
      <c r="A373" s="80" t="s">
        <v>495</v>
      </c>
      <c r="B373" s="71">
        <v>2013</v>
      </c>
      <c r="C373" s="71" t="s">
        <v>177</v>
      </c>
      <c r="D373" s="18">
        <v>1851750</v>
      </c>
    </row>
    <row r="374" spans="1:4">
      <c r="A374" s="80" t="s">
        <v>495</v>
      </c>
      <c r="B374" s="71">
        <v>2013</v>
      </c>
      <c r="C374" s="71" t="s">
        <v>87</v>
      </c>
      <c r="D374" s="18">
        <v>1817366</v>
      </c>
    </row>
    <row r="375" spans="1:4">
      <c r="A375" s="80" t="s">
        <v>495</v>
      </c>
      <c r="B375" s="71">
        <v>2013</v>
      </c>
      <c r="C375" s="71" t="s">
        <v>199</v>
      </c>
      <c r="D375" s="18">
        <v>1734156</v>
      </c>
    </row>
    <row r="376" spans="1:4">
      <c r="A376" s="80" t="s">
        <v>495</v>
      </c>
      <c r="B376" s="71">
        <v>2013</v>
      </c>
      <c r="C376" s="71" t="s">
        <v>194</v>
      </c>
      <c r="D376" s="18">
        <v>1647884</v>
      </c>
    </row>
    <row r="377" spans="1:4">
      <c r="A377" s="80" t="s">
        <v>495</v>
      </c>
      <c r="B377" s="71">
        <v>2013</v>
      </c>
      <c r="C377" s="71" t="s">
        <v>60</v>
      </c>
      <c r="D377" s="18">
        <v>1587072</v>
      </c>
    </row>
    <row r="378" spans="1:4">
      <c r="A378" s="80" t="s">
        <v>495</v>
      </c>
      <c r="B378" s="71">
        <v>2013</v>
      </c>
      <c r="C378" s="71" t="s">
        <v>179</v>
      </c>
      <c r="D378" s="18">
        <v>1459890</v>
      </c>
    </row>
    <row r="379" spans="1:4">
      <c r="A379" s="80" t="s">
        <v>495</v>
      </c>
      <c r="B379" s="71">
        <v>2013</v>
      </c>
      <c r="C379" s="71" t="s">
        <v>148</v>
      </c>
      <c r="D379" s="18">
        <v>1332379</v>
      </c>
    </row>
    <row r="380" spans="1:4">
      <c r="A380" s="80" t="s">
        <v>495</v>
      </c>
      <c r="B380" s="71">
        <v>2013</v>
      </c>
      <c r="C380" s="71" t="s">
        <v>110</v>
      </c>
      <c r="D380" s="18">
        <v>1265296</v>
      </c>
    </row>
    <row r="381" spans="1:4">
      <c r="A381" s="80" t="s">
        <v>495</v>
      </c>
      <c r="B381" s="71">
        <v>2013</v>
      </c>
      <c r="C381" s="71" t="s">
        <v>175</v>
      </c>
      <c r="D381" s="18">
        <v>1199287</v>
      </c>
    </row>
    <row r="382" spans="1:4">
      <c r="A382" s="80" t="s">
        <v>495</v>
      </c>
      <c r="B382" s="71">
        <v>2013</v>
      </c>
      <c r="C382" s="71" t="s">
        <v>85</v>
      </c>
      <c r="D382" s="18">
        <v>950439</v>
      </c>
    </row>
    <row r="383" spans="1:4">
      <c r="A383" s="80" t="s">
        <v>495</v>
      </c>
      <c r="B383" s="71">
        <v>2013</v>
      </c>
      <c r="C383" s="71" t="s">
        <v>106</v>
      </c>
      <c r="D383" s="18">
        <v>948275</v>
      </c>
    </row>
    <row r="384" spans="1:4">
      <c r="A384" s="80" t="s">
        <v>495</v>
      </c>
      <c r="B384" s="71">
        <v>2013</v>
      </c>
      <c r="C384" s="71" t="s">
        <v>180</v>
      </c>
      <c r="D384" s="18">
        <v>882686</v>
      </c>
    </row>
    <row r="385" spans="1:4">
      <c r="A385" s="80" t="s">
        <v>495</v>
      </c>
      <c r="B385" s="71">
        <v>2013</v>
      </c>
      <c r="C385" s="71" t="s">
        <v>90</v>
      </c>
      <c r="D385" s="18">
        <v>809300</v>
      </c>
    </row>
    <row r="386" spans="1:4">
      <c r="A386" s="80" t="s">
        <v>495</v>
      </c>
      <c r="B386" s="71">
        <v>2013</v>
      </c>
      <c r="C386" s="71" t="s">
        <v>120</v>
      </c>
      <c r="D386" s="18">
        <v>808307</v>
      </c>
    </row>
    <row r="387" spans="1:4">
      <c r="A387" s="80" t="s">
        <v>495</v>
      </c>
      <c r="B387" s="71">
        <v>2013</v>
      </c>
      <c r="C387" s="71" t="s">
        <v>184</v>
      </c>
      <c r="D387" s="18">
        <v>794539</v>
      </c>
    </row>
    <row r="388" spans="1:4">
      <c r="A388" s="80" t="s">
        <v>495</v>
      </c>
      <c r="B388" s="71">
        <v>2013</v>
      </c>
      <c r="C388" s="71" t="s">
        <v>104</v>
      </c>
      <c r="D388" s="18">
        <v>731432</v>
      </c>
    </row>
    <row r="389" spans="1:4">
      <c r="A389" s="80" t="s">
        <v>495</v>
      </c>
      <c r="B389" s="71">
        <v>2013</v>
      </c>
      <c r="C389" s="71" t="s">
        <v>190</v>
      </c>
      <c r="D389" s="18">
        <v>638461</v>
      </c>
    </row>
    <row r="390" spans="1:4">
      <c r="A390" s="80" t="s">
        <v>495</v>
      </c>
      <c r="B390" s="71">
        <v>2013</v>
      </c>
      <c r="C390" s="71" t="s">
        <v>118</v>
      </c>
      <c r="D390" s="18">
        <v>593146</v>
      </c>
    </row>
    <row r="391" spans="1:4">
      <c r="A391" s="80" t="s">
        <v>495</v>
      </c>
      <c r="B391" s="71">
        <v>2013</v>
      </c>
      <c r="C391" s="71" t="s">
        <v>111</v>
      </c>
      <c r="D391" s="18">
        <v>504709</v>
      </c>
    </row>
    <row r="392" spans="1:4">
      <c r="A392" s="80" t="s">
        <v>495</v>
      </c>
      <c r="B392" s="71">
        <v>2013</v>
      </c>
      <c r="C392" s="71" t="s">
        <v>91</v>
      </c>
      <c r="D392" s="18">
        <v>499064</v>
      </c>
    </row>
    <row r="393" spans="1:4">
      <c r="A393" s="80" t="s">
        <v>495</v>
      </c>
      <c r="B393" s="71">
        <v>2013</v>
      </c>
      <c r="C393" s="71" t="s">
        <v>192</v>
      </c>
      <c r="D393" s="18">
        <v>491777</v>
      </c>
    </row>
    <row r="394" spans="1:4">
      <c r="A394" s="80" t="s">
        <v>495</v>
      </c>
      <c r="B394" s="71">
        <v>2013</v>
      </c>
      <c r="C394" s="71" t="s">
        <v>267</v>
      </c>
      <c r="D394" s="18">
        <v>419711</v>
      </c>
    </row>
    <row r="395" spans="1:4">
      <c r="A395" s="80" t="s">
        <v>495</v>
      </c>
      <c r="B395" s="71">
        <v>2013</v>
      </c>
      <c r="C395" s="71" t="s">
        <v>93</v>
      </c>
      <c r="D395" s="18">
        <v>340342</v>
      </c>
    </row>
    <row r="396" spans="1:4">
      <c r="A396" s="80" t="s">
        <v>495</v>
      </c>
      <c r="B396" s="71">
        <v>2013</v>
      </c>
      <c r="C396" s="71" t="s">
        <v>45</v>
      </c>
      <c r="D396" s="18">
        <v>297988</v>
      </c>
    </row>
    <row r="397" spans="1:4">
      <c r="A397" s="80" t="s">
        <v>495</v>
      </c>
      <c r="B397" s="71">
        <v>2013</v>
      </c>
      <c r="C397" s="71" t="s">
        <v>193</v>
      </c>
      <c r="D397" s="18">
        <v>293775</v>
      </c>
    </row>
    <row r="398" spans="1:4">
      <c r="A398" s="80" t="s">
        <v>495</v>
      </c>
      <c r="B398" s="71">
        <v>2013</v>
      </c>
      <c r="C398" s="71" t="s">
        <v>196</v>
      </c>
      <c r="D398" s="18">
        <v>277862</v>
      </c>
    </row>
    <row r="399" spans="1:4">
      <c r="A399" s="80" t="s">
        <v>495</v>
      </c>
      <c r="B399" s="71">
        <v>2013</v>
      </c>
      <c r="C399" s="71" t="s">
        <v>181</v>
      </c>
      <c r="D399" s="18">
        <v>248025</v>
      </c>
    </row>
    <row r="400" spans="1:4">
      <c r="A400" s="80" t="s">
        <v>495</v>
      </c>
      <c r="B400" s="71">
        <v>2013</v>
      </c>
      <c r="C400" s="71" t="s">
        <v>95</v>
      </c>
      <c r="D400" s="18">
        <v>216877</v>
      </c>
    </row>
    <row r="401" spans="1:4">
      <c r="A401" s="80" t="s">
        <v>495</v>
      </c>
      <c r="B401" s="71">
        <v>2013</v>
      </c>
      <c r="C401" s="71" t="s">
        <v>115</v>
      </c>
      <c r="D401" s="18">
        <v>200586</v>
      </c>
    </row>
    <row r="402" spans="1:4">
      <c r="A402" s="80" t="s">
        <v>495</v>
      </c>
      <c r="B402" s="71">
        <v>2013</v>
      </c>
      <c r="C402" s="71" t="s">
        <v>140</v>
      </c>
      <c r="D402" s="18">
        <v>153680</v>
      </c>
    </row>
    <row r="403" spans="1:4">
      <c r="A403" s="80" t="s">
        <v>495</v>
      </c>
      <c r="B403" s="71">
        <v>2013</v>
      </c>
      <c r="C403" s="71" t="s">
        <v>187</v>
      </c>
      <c r="D403" s="18">
        <v>138224</v>
      </c>
    </row>
    <row r="404" spans="1:4">
      <c r="A404" s="80" t="s">
        <v>495</v>
      </c>
      <c r="B404" s="71">
        <v>2013</v>
      </c>
      <c r="C404" s="71" t="s">
        <v>155</v>
      </c>
      <c r="D404" s="18">
        <v>113207</v>
      </c>
    </row>
    <row r="405" spans="1:4">
      <c r="A405" s="80" t="s">
        <v>495</v>
      </c>
      <c r="B405" s="71">
        <v>2013</v>
      </c>
      <c r="C405" s="71" t="s">
        <v>124</v>
      </c>
      <c r="D405" s="18">
        <v>99576</v>
      </c>
    </row>
    <row r="406" spans="1:4">
      <c r="A406" s="80" t="s">
        <v>495</v>
      </c>
      <c r="B406" s="71">
        <v>2013</v>
      </c>
      <c r="C406" s="71" t="s">
        <v>160</v>
      </c>
      <c r="D406" s="18">
        <v>90417</v>
      </c>
    </row>
    <row r="407" spans="1:4">
      <c r="A407" s="80" t="s">
        <v>495</v>
      </c>
      <c r="B407" s="71">
        <v>2013</v>
      </c>
      <c r="C407" s="71" t="s">
        <v>185</v>
      </c>
      <c r="D407" s="18">
        <v>84022</v>
      </c>
    </row>
    <row r="408" spans="1:4">
      <c r="A408" s="80" t="s">
        <v>495</v>
      </c>
      <c r="B408" s="71">
        <v>2013</v>
      </c>
      <c r="C408" s="71" t="s">
        <v>183</v>
      </c>
      <c r="D408" s="18">
        <v>64138</v>
      </c>
    </row>
    <row r="409" spans="1:4">
      <c r="A409" s="80" t="s">
        <v>495</v>
      </c>
      <c r="B409" s="71">
        <v>2013</v>
      </c>
      <c r="C409" s="71" t="s">
        <v>188</v>
      </c>
      <c r="D409" s="18">
        <v>59267</v>
      </c>
    </row>
    <row r="410" spans="1:4">
      <c r="A410" s="80" t="s">
        <v>495</v>
      </c>
      <c r="B410" s="71">
        <v>2013</v>
      </c>
      <c r="C410" s="71" t="s">
        <v>101</v>
      </c>
      <c r="D410" s="18">
        <v>56216</v>
      </c>
    </row>
    <row r="411" spans="1:4">
      <c r="A411" s="80" t="s">
        <v>495</v>
      </c>
      <c r="B411" s="71">
        <v>2013</v>
      </c>
      <c r="C411" s="71" t="s">
        <v>113</v>
      </c>
      <c r="D411" s="18">
        <v>46607</v>
      </c>
    </row>
    <row r="412" spans="1:4">
      <c r="A412" s="80" t="s">
        <v>495</v>
      </c>
      <c r="B412" s="71">
        <v>2013</v>
      </c>
      <c r="C412" s="71" t="s">
        <v>98</v>
      </c>
      <c r="D412" s="18">
        <v>20596</v>
      </c>
    </row>
    <row r="413" spans="1:4">
      <c r="A413" s="80" t="s">
        <v>495</v>
      </c>
      <c r="B413" s="71">
        <v>2013</v>
      </c>
      <c r="C413" s="71" t="s">
        <v>105</v>
      </c>
      <c r="D413" s="18">
        <v>16836</v>
      </c>
    </row>
    <row r="414" spans="1:4">
      <c r="A414" s="80" t="s">
        <v>495</v>
      </c>
      <c r="B414" s="71">
        <v>2013</v>
      </c>
      <c r="C414" s="71" t="s">
        <v>195</v>
      </c>
      <c r="D414" s="18">
        <v>15666</v>
      </c>
    </row>
    <row r="415" spans="1:4">
      <c r="A415" s="80" t="s">
        <v>495</v>
      </c>
      <c r="B415" s="71">
        <v>2013</v>
      </c>
      <c r="C415" s="71" t="s">
        <v>170</v>
      </c>
      <c r="D415" s="18">
        <v>7834</v>
      </c>
    </row>
    <row r="416" spans="1:4" ht="15.75" thickBot="1">
      <c r="A416" s="82" t="s">
        <v>495</v>
      </c>
      <c r="B416" s="73">
        <v>2013</v>
      </c>
      <c r="C416" s="73" t="s">
        <v>128</v>
      </c>
      <c r="D416" s="19">
        <v>2554</v>
      </c>
    </row>
    <row r="417" spans="1:4">
      <c r="A417" s="80" t="s">
        <v>490</v>
      </c>
      <c r="B417" s="71">
        <v>2011</v>
      </c>
      <c r="C417" s="71" t="s">
        <v>42</v>
      </c>
      <c r="D417" s="18">
        <v>9921256.2204</v>
      </c>
    </row>
    <row r="418" spans="1:4">
      <c r="A418" s="80" t="s">
        <v>490</v>
      </c>
      <c r="B418" s="71">
        <v>2011</v>
      </c>
      <c r="C418" s="71" t="s">
        <v>87</v>
      </c>
      <c r="D418" s="18">
        <v>9383075.1296999995</v>
      </c>
    </row>
    <row r="419" spans="1:4">
      <c r="A419" s="80" t="s">
        <v>490</v>
      </c>
      <c r="B419" s="71">
        <v>2011</v>
      </c>
      <c r="C419" s="71" t="s">
        <v>55</v>
      </c>
      <c r="D419" s="18">
        <v>6437077.1601999998</v>
      </c>
    </row>
    <row r="420" spans="1:4">
      <c r="A420" s="80" t="s">
        <v>490</v>
      </c>
      <c r="B420" s="71">
        <v>2011</v>
      </c>
      <c r="C420" s="71" t="s">
        <v>43</v>
      </c>
      <c r="D420" s="18">
        <v>6366048.3503999999</v>
      </c>
    </row>
    <row r="421" spans="1:4">
      <c r="A421" s="80" t="s">
        <v>490</v>
      </c>
      <c r="B421" s="71">
        <v>2011</v>
      </c>
      <c r="C421" s="71" t="s">
        <v>45</v>
      </c>
      <c r="D421" s="18">
        <v>5707155.8381000003</v>
      </c>
    </row>
    <row r="422" spans="1:4">
      <c r="A422" s="80" t="s">
        <v>490</v>
      </c>
      <c r="B422" s="71">
        <v>2011</v>
      </c>
      <c r="C422" s="71" t="s">
        <v>59</v>
      </c>
      <c r="D422" s="18">
        <v>5396251.7209000001</v>
      </c>
    </row>
    <row r="423" spans="1:4">
      <c r="A423" s="80" t="s">
        <v>490</v>
      </c>
      <c r="B423" s="71">
        <v>2011</v>
      </c>
      <c r="C423" s="71" t="s">
        <v>38</v>
      </c>
      <c r="D423" s="18">
        <v>2386900.4190000002</v>
      </c>
    </row>
    <row r="424" spans="1:4">
      <c r="A424" s="80" t="s">
        <v>490</v>
      </c>
      <c r="B424" s="71">
        <v>2011</v>
      </c>
      <c r="C424" s="71" t="s">
        <v>60</v>
      </c>
      <c r="D424" s="18">
        <v>2310987.0885999999</v>
      </c>
    </row>
    <row r="425" spans="1:4">
      <c r="A425" s="80" t="s">
        <v>490</v>
      </c>
      <c r="B425" s="71">
        <v>2011</v>
      </c>
      <c r="C425" s="71" t="s">
        <v>82</v>
      </c>
      <c r="D425" s="18">
        <v>1594130.7697999999</v>
      </c>
    </row>
    <row r="426" spans="1:4">
      <c r="A426" s="80" t="s">
        <v>490</v>
      </c>
      <c r="B426" s="71">
        <v>2011</v>
      </c>
      <c r="C426" s="71" t="s">
        <v>61</v>
      </c>
      <c r="D426" s="18">
        <v>889190.90029999998</v>
      </c>
    </row>
    <row r="427" spans="1:4">
      <c r="A427" s="81" t="s">
        <v>490</v>
      </c>
      <c r="B427" s="72">
        <v>2011</v>
      </c>
      <c r="C427" s="72" t="s">
        <v>131</v>
      </c>
      <c r="D427" s="22">
        <v>4508069.6513999999</v>
      </c>
    </row>
    <row r="428" spans="1:4">
      <c r="A428" s="80" t="s">
        <v>490</v>
      </c>
      <c r="B428" s="71">
        <v>2012</v>
      </c>
      <c r="C428" s="71" t="s">
        <v>42</v>
      </c>
      <c r="D428" s="18">
        <v>7056604.8500000015</v>
      </c>
    </row>
    <row r="429" spans="1:4">
      <c r="A429" s="80" t="s">
        <v>490</v>
      </c>
      <c r="B429" s="71">
        <v>2012</v>
      </c>
      <c r="C429" s="71" t="s">
        <v>55</v>
      </c>
      <c r="D429" s="18">
        <v>6205993.4999999991</v>
      </c>
    </row>
    <row r="430" spans="1:4">
      <c r="A430" s="80" t="s">
        <v>490</v>
      </c>
      <c r="B430" s="71">
        <v>2012</v>
      </c>
      <c r="C430" s="71" t="s">
        <v>45</v>
      </c>
      <c r="D430" s="18">
        <v>5618224.2599999998</v>
      </c>
    </row>
    <row r="431" spans="1:4">
      <c r="A431" s="80" t="s">
        <v>490</v>
      </c>
      <c r="B431" s="71">
        <v>2012</v>
      </c>
      <c r="C431" s="71" t="s">
        <v>38</v>
      </c>
      <c r="D431" s="18">
        <v>3067334.8699999996</v>
      </c>
    </row>
    <row r="432" spans="1:4">
      <c r="A432" s="80" t="s">
        <v>490</v>
      </c>
      <c r="B432" s="71">
        <v>2012</v>
      </c>
      <c r="C432" s="71" t="s">
        <v>60</v>
      </c>
      <c r="D432" s="18">
        <v>1926193.24</v>
      </c>
    </row>
    <row r="433" spans="1:4">
      <c r="A433" s="80" t="s">
        <v>490</v>
      </c>
      <c r="B433" s="71">
        <v>2012</v>
      </c>
      <c r="C433" s="71" t="s">
        <v>139</v>
      </c>
      <c r="D433" s="18">
        <v>699795.20000000007</v>
      </c>
    </row>
    <row r="434" spans="1:4">
      <c r="A434" s="80" t="s">
        <v>490</v>
      </c>
      <c r="B434" s="71">
        <v>2012</v>
      </c>
      <c r="C434" s="71" t="s">
        <v>61</v>
      </c>
      <c r="D434" s="18">
        <v>602815.82000000007</v>
      </c>
    </row>
    <row r="435" spans="1:4">
      <c r="A435" s="80" t="s">
        <v>490</v>
      </c>
      <c r="B435" s="71">
        <v>2012</v>
      </c>
      <c r="C435" s="71" t="s">
        <v>149</v>
      </c>
      <c r="D435" s="18">
        <v>470667.77000000008</v>
      </c>
    </row>
    <row r="436" spans="1:4">
      <c r="A436" s="80" t="s">
        <v>490</v>
      </c>
      <c r="B436" s="71">
        <v>2012</v>
      </c>
      <c r="C436" s="71" t="s">
        <v>96</v>
      </c>
      <c r="D436" s="18">
        <v>467436.55999999994</v>
      </c>
    </row>
    <row r="437" spans="1:4">
      <c r="A437" s="80" t="s">
        <v>490</v>
      </c>
      <c r="B437" s="71">
        <v>2012</v>
      </c>
      <c r="C437" s="71" t="s">
        <v>43</v>
      </c>
      <c r="D437" s="18">
        <v>432788.62</v>
      </c>
    </row>
    <row r="438" spans="1:4" ht="15.75" thickBot="1">
      <c r="A438" s="82" t="s">
        <v>490</v>
      </c>
      <c r="B438" s="73">
        <v>2012</v>
      </c>
      <c r="C438" s="73" t="s">
        <v>201</v>
      </c>
      <c r="D438" s="19">
        <v>2249733.1299999976</v>
      </c>
    </row>
    <row r="439" spans="1:4">
      <c r="A439" s="80" t="s">
        <v>473</v>
      </c>
      <c r="B439" s="71">
        <v>2009</v>
      </c>
      <c r="C439" s="71" t="s">
        <v>110</v>
      </c>
      <c r="D439" s="18">
        <v>1246504.2633517494</v>
      </c>
    </row>
    <row r="440" spans="1:4">
      <c r="A440" s="80" t="s">
        <v>473</v>
      </c>
      <c r="B440" s="71">
        <v>2009</v>
      </c>
      <c r="C440" s="71" t="s">
        <v>132</v>
      </c>
      <c r="D440" s="18">
        <v>5018882.3664825046</v>
      </c>
    </row>
    <row r="441" spans="1:4">
      <c r="A441" s="80" t="s">
        <v>473</v>
      </c>
      <c r="B441" s="71">
        <v>2009</v>
      </c>
      <c r="C441" s="71" t="s">
        <v>133</v>
      </c>
      <c r="D441" s="18">
        <v>679058.67403314915</v>
      </c>
    </row>
    <row r="442" spans="1:4">
      <c r="A442" s="80" t="s">
        <v>473</v>
      </c>
      <c r="B442" s="71">
        <v>2009</v>
      </c>
      <c r="C442" s="71" t="s">
        <v>82</v>
      </c>
      <c r="D442" s="18">
        <v>774873.86740331491</v>
      </c>
    </row>
    <row r="443" spans="1:4">
      <c r="A443" s="80" t="s">
        <v>473</v>
      </c>
      <c r="B443" s="71">
        <v>2009</v>
      </c>
      <c r="C443" s="71" t="s">
        <v>41</v>
      </c>
      <c r="D443" s="18">
        <v>1290.3775322283607</v>
      </c>
    </row>
    <row r="444" spans="1:4">
      <c r="A444" s="80" t="s">
        <v>473</v>
      </c>
      <c r="B444" s="71">
        <v>2009</v>
      </c>
      <c r="C444" s="71" t="s">
        <v>35</v>
      </c>
      <c r="D444" s="18">
        <v>18495.801104972372</v>
      </c>
    </row>
    <row r="445" spans="1:4">
      <c r="A445" s="80" t="s">
        <v>473</v>
      </c>
      <c r="B445" s="71">
        <v>2009</v>
      </c>
      <c r="C445" s="71" t="s">
        <v>113</v>
      </c>
      <c r="D445" s="18">
        <v>990385.53406998143</v>
      </c>
    </row>
    <row r="446" spans="1:4">
      <c r="A446" s="80" t="s">
        <v>473</v>
      </c>
      <c r="B446" s="71">
        <v>2009</v>
      </c>
      <c r="C446" s="71" t="s">
        <v>196</v>
      </c>
      <c r="D446" s="18">
        <v>1668220.7550644565</v>
      </c>
    </row>
    <row r="447" spans="1:4">
      <c r="A447" s="80" t="s">
        <v>473</v>
      </c>
      <c r="B447" s="71">
        <v>2009</v>
      </c>
      <c r="C447" s="71" t="s">
        <v>134</v>
      </c>
      <c r="D447" s="18">
        <v>4444.217311233886</v>
      </c>
    </row>
    <row r="448" spans="1:4">
      <c r="A448" s="81" t="s">
        <v>473</v>
      </c>
      <c r="B448" s="72">
        <v>2009</v>
      </c>
      <c r="C448" s="72" t="s">
        <v>201</v>
      </c>
      <c r="D448" s="22">
        <v>12929109.567219153</v>
      </c>
    </row>
    <row r="449" spans="1:4">
      <c r="A449" s="80" t="s">
        <v>473</v>
      </c>
      <c r="B449" s="71">
        <v>2010</v>
      </c>
      <c r="C449" s="71" t="s">
        <v>110</v>
      </c>
      <c r="D449" s="18">
        <v>603085.7046979866</v>
      </c>
    </row>
    <row r="450" spans="1:4">
      <c r="A450" s="80" t="s">
        <v>473</v>
      </c>
      <c r="B450" s="71">
        <v>2010</v>
      </c>
      <c r="C450" s="71" t="s">
        <v>132</v>
      </c>
      <c r="D450" s="18">
        <v>753.72003835091084</v>
      </c>
    </row>
    <row r="451" spans="1:4">
      <c r="A451" s="80" t="s">
        <v>473</v>
      </c>
      <c r="B451" s="71">
        <v>2010</v>
      </c>
      <c r="C451" s="71" t="s">
        <v>133</v>
      </c>
      <c r="D451" s="18">
        <v>480057.05656759354</v>
      </c>
    </row>
    <row r="452" spans="1:4">
      <c r="A452" s="80" t="s">
        <v>473</v>
      </c>
      <c r="B452" s="71">
        <v>2010</v>
      </c>
      <c r="C452" s="71" t="s">
        <v>135</v>
      </c>
      <c r="D452" s="18">
        <v>877467.62224352837</v>
      </c>
    </row>
    <row r="453" spans="1:4">
      <c r="A453" s="80" t="s">
        <v>473</v>
      </c>
      <c r="B453" s="71">
        <v>2010</v>
      </c>
      <c r="C453" s="71" t="s">
        <v>82</v>
      </c>
      <c r="D453" s="18">
        <v>842665.83892617456</v>
      </c>
    </row>
    <row r="454" spans="1:4">
      <c r="A454" s="80" t="s">
        <v>473</v>
      </c>
      <c r="B454" s="71">
        <v>2010</v>
      </c>
      <c r="C454" s="71" t="s">
        <v>41</v>
      </c>
      <c r="D454" s="18">
        <v>27262.003835091087</v>
      </c>
    </row>
    <row r="455" spans="1:4">
      <c r="A455" s="80" t="s">
        <v>473</v>
      </c>
      <c r="B455" s="71">
        <v>2010</v>
      </c>
      <c r="C455" s="71" t="s">
        <v>35</v>
      </c>
      <c r="D455" s="18">
        <v>364610.26845637587</v>
      </c>
    </row>
    <row r="456" spans="1:4">
      <c r="A456" s="80" t="s">
        <v>473</v>
      </c>
      <c r="B456" s="71">
        <v>2010</v>
      </c>
      <c r="C456" s="71" t="s">
        <v>113</v>
      </c>
      <c r="D456" s="18">
        <v>616100.38350910833</v>
      </c>
    </row>
    <row r="457" spans="1:4">
      <c r="A457" s="80" t="s">
        <v>473</v>
      </c>
      <c r="B457" s="71">
        <v>2010</v>
      </c>
      <c r="C457" s="71" t="s">
        <v>196</v>
      </c>
      <c r="D457" s="18">
        <v>6394384.4295302015</v>
      </c>
    </row>
    <row r="458" spans="1:4">
      <c r="A458" s="80" t="s">
        <v>473</v>
      </c>
      <c r="B458" s="71">
        <v>2010</v>
      </c>
      <c r="C458" s="71" t="s">
        <v>134</v>
      </c>
      <c r="D458" s="18">
        <v>1268.0441035474594</v>
      </c>
    </row>
    <row r="459" spans="1:4">
      <c r="A459" s="81" t="s">
        <v>473</v>
      </c>
      <c r="B459" s="72">
        <v>2010</v>
      </c>
      <c r="C459" s="72" t="s">
        <v>201</v>
      </c>
      <c r="D459" s="22">
        <v>10053977.660594439</v>
      </c>
    </row>
    <row r="460" spans="1:4">
      <c r="A460" s="80" t="s">
        <v>473</v>
      </c>
      <c r="B460" s="71">
        <v>2011</v>
      </c>
      <c r="C460" s="71" t="s">
        <v>110</v>
      </c>
      <c r="D460" s="18">
        <v>514322.33970753656</v>
      </c>
    </row>
    <row r="461" spans="1:4">
      <c r="A461" s="80" t="s">
        <v>473</v>
      </c>
      <c r="B461" s="71">
        <v>2011</v>
      </c>
      <c r="C461" s="71" t="s">
        <v>132</v>
      </c>
      <c r="D461" s="18">
        <v>118413.21709786277</v>
      </c>
    </row>
    <row r="462" spans="1:4">
      <c r="A462" s="80" t="s">
        <v>473</v>
      </c>
      <c r="B462" s="71">
        <v>2011</v>
      </c>
      <c r="C462" s="71" t="s">
        <v>133</v>
      </c>
      <c r="D462" s="18">
        <v>562465.60179977503</v>
      </c>
    </row>
    <row r="463" spans="1:4">
      <c r="A463" s="80" t="s">
        <v>473</v>
      </c>
      <c r="B463" s="71">
        <v>2011</v>
      </c>
      <c r="C463" s="71" t="s">
        <v>135</v>
      </c>
      <c r="D463" s="18">
        <v>489559.46006749151</v>
      </c>
    </row>
    <row r="464" spans="1:4">
      <c r="A464" s="80" t="s">
        <v>473</v>
      </c>
      <c r="B464" s="71">
        <v>2011</v>
      </c>
      <c r="C464" s="71" t="s">
        <v>82</v>
      </c>
      <c r="D464" s="18">
        <v>273791.45106861641</v>
      </c>
    </row>
    <row r="465" spans="1:4">
      <c r="A465" s="80" t="s">
        <v>473</v>
      </c>
      <c r="B465" s="71">
        <v>2011</v>
      </c>
      <c r="C465" s="71" t="s">
        <v>41</v>
      </c>
      <c r="D465" s="18">
        <v>4756.7154105736781</v>
      </c>
    </row>
    <row r="466" spans="1:4">
      <c r="A466" s="80" t="s">
        <v>473</v>
      </c>
      <c r="B466" s="71">
        <v>2011</v>
      </c>
      <c r="C466" s="71" t="s">
        <v>35</v>
      </c>
      <c r="D466" s="18">
        <v>1186084.9381327333</v>
      </c>
    </row>
    <row r="467" spans="1:4">
      <c r="A467" s="80" t="s">
        <v>473</v>
      </c>
      <c r="B467" s="71">
        <v>2011</v>
      </c>
      <c r="C467" s="71" t="s">
        <v>113</v>
      </c>
      <c r="D467" s="18">
        <v>676133.29583802028</v>
      </c>
    </row>
    <row r="468" spans="1:4">
      <c r="A468" s="80" t="s">
        <v>473</v>
      </c>
      <c r="B468" s="71">
        <v>2011</v>
      </c>
      <c r="C468" s="71" t="s">
        <v>196</v>
      </c>
      <c r="D468" s="18">
        <v>8293376.0292463442</v>
      </c>
    </row>
    <row r="469" spans="1:4">
      <c r="A469" s="80" t="s">
        <v>473</v>
      </c>
      <c r="B469" s="71">
        <v>2011</v>
      </c>
      <c r="C469" s="71" t="s">
        <v>134</v>
      </c>
      <c r="D469" s="18">
        <v>3807.3678290213725</v>
      </c>
    </row>
    <row r="470" spans="1:4">
      <c r="A470" s="81" t="s">
        <v>473</v>
      </c>
      <c r="B470" s="72">
        <v>2011</v>
      </c>
      <c r="C470" s="72" t="s">
        <v>201</v>
      </c>
      <c r="D470" s="22">
        <v>14270391.690000001</v>
      </c>
    </row>
    <row r="471" spans="1:4">
      <c r="A471" s="80" t="s">
        <v>473</v>
      </c>
      <c r="B471" s="71">
        <v>2012</v>
      </c>
      <c r="C471" s="71" t="s">
        <v>110</v>
      </c>
      <c r="D471" s="18">
        <v>6663991.5413333336</v>
      </c>
    </row>
    <row r="472" spans="1:4">
      <c r="A472" s="80" t="s">
        <v>473</v>
      </c>
      <c r="B472" s="71">
        <v>2012</v>
      </c>
      <c r="C472" s="71" t="s">
        <v>132</v>
      </c>
      <c r="D472" s="18">
        <v>4475800.7680000002</v>
      </c>
    </row>
    <row r="473" spans="1:4">
      <c r="A473" s="80" t="s">
        <v>473</v>
      </c>
      <c r="B473" s="71">
        <v>2012</v>
      </c>
      <c r="C473" s="71" t="s">
        <v>133</v>
      </c>
      <c r="D473" s="18">
        <v>3292436.4906666665</v>
      </c>
    </row>
    <row r="474" spans="1:4">
      <c r="A474" s="80" t="s">
        <v>473</v>
      </c>
      <c r="B474" s="71">
        <v>2012</v>
      </c>
      <c r="C474" s="71" t="s">
        <v>135</v>
      </c>
      <c r="D474" s="18">
        <v>2961710.1973333335</v>
      </c>
    </row>
    <row r="475" spans="1:4">
      <c r="A475" s="80" t="s">
        <v>473</v>
      </c>
      <c r="B475" s="71">
        <v>2012</v>
      </c>
      <c r="C475" s="71" t="s">
        <v>82</v>
      </c>
      <c r="D475" s="18">
        <v>2746251.3493333333</v>
      </c>
    </row>
    <row r="476" spans="1:4">
      <c r="A476" s="80" t="s">
        <v>473</v>
      </c>
      <c r="B476" s="71">
        <v>2012</v>
      </c>
      <c r="C476" s="71" t="s">
        <v>41</v>
      </c>
      <c r="D476" s="18">
        <v>1895081.0026666666</v>
      </c>
    </row>
    <row r="477" spans="1:4">
      <c r="A477" s="80" t="s">
        <v>473</v>
      </c>
      <c r="B477" s="71">
        <v>2012</v>
      </c>
      <c r="C477" s="71" t="s">
        <v>35</v>
      </c>
      <c r="D477" s="18">
        <v>764178.24</v>
      </c>
    </row>
    <row r="478" spans="1:4">
      <c r="A478" s="80" t="s">
        <v>473</v>
      </c>
      <c r="B478" s="71">
        <v>2012</v>
      </c>
      <c r="C478" s="71" t="s">
        <v>113</v>
      </c>
      <c r="D478" s="18">
        <v>601072.93866666663</v>
      </c>
    </row>
    <row r="479" spans="1:4">
      <c r="A479" s="80" t="s">
        <v>473</v>
      </c>
      <c r="B479" s="71">
        <v>2012</v>
      </c>
      <c r="C479" s="71" t="s">
        <v>196</v>
      </c>
      <c r="D479" s="18">
        <v>578414.74133333331</v>
      </c>
    </row>
    <row r="480" spans="1:4">
      <c r="A480" s="80" t="s">
        <v>473</v>
      </c>
      <c r="B480" s="71">
        <v>2012</v>
      </c>
      <c r="C480" s="71" t="s">
        <v>134</v>
      </c>
      <c r="D480" s="18">
        <v>542484.60800000001</v>
      </c>
    </row>
    <row r="481" spans="1:4">
      <c r="A481" s="81" t="s">
        <v>473</v>
      </c>
      <c r="B481" s="72">
        <v>2012</v>
      </c>
      <c r="C481" s="72" t="s">
        <v>201</v>
      </c>
      <c r="D481" s="22">
        <v>4955774.7733333325</v>
      </c>
    </row>
    <row r="482" spans="1:4">
      <c r="A482" s="80" t="s">
        <v>473</v>
      </c>
      <c r="B482" s="71">
        <v>2013</v>
      </c>
      <c r="C482" s="71" t="s">
        <v>110</v>
      </c>
      <c r="D482" s="18">
        <v>27911798.65025375</v>
      </c>
    </row>
    <row r="483" spans="1:4">
      <c r="A483" s="80" t="s">
        <v>473</v>
      </c>
      <c r="B483" s="71">
        <v>2013</v>
      </c>
      <c r="C483" s="71" t="s">
        <v>136</v>
      </c>
      <c r="D483" s="18">
        <v>11498655.123636756</v>
      </c>
    </row>
    <row r="484" spans="1:4">
      <c r="A484" s="80" t="s">
        <v>473</v>
      </c>
      <c r="B484" s="71">
        <v>2013</v>
      </c>
      <c r="C484" s="71" t="s">
        <v>203</v>
      </c>
      <c r="D484" s="18">
        <v>6632614.4476838354</v>
      </c>
    </row>
    <row r="485" spans="1:4">
      <c r="A485" s="80" t="s">
        <v>473</v>
      </c>
      <c r="B485" s="71">
        <v>2013</v>
      </c>
      <c r="C485" s="71" t="s">
        <v>204</v>
      </c>
      <c r="D485" s="18">
        <v>6326968.2971601337</v>
      </c>
    </row>
    <row r="486" spans="1:4">
      <c r="A486" s="80" t="s">
        <v>473</v>
      </c>
      <c r="B486" s="71">
        <v>2013</v>
      </c>
      <c r="C486" s="71" t="s">
        <v>205</v>
      </c>
      <c r="D486" s="18">
        <v>3900656.9484936828</v>
      </c>
    </row>
    <row r="487" spans="1:4">
      <c r="A487" s="80" t="s">
        <v>473</v>
      </c>
      <c r="B487" s="71">
        <v>2013</v>
      </c>
      <c r="C487" s="71" t="s">
        <v>206</v>
      </c>
      <c r="D487" s="18">
        <v>3647646.9063816005</v>
      </c>
    </row>
    <row r="488" spans="1:4">
      <c r="A488" s="80" t="s">
        <v>473</v>
      </c>
      <c r="B488" s="71">
        <v>2013</v>
      </c>
      <c r="C488" s="71" t="s">
        <v>117</v>
      </c>
      <c r="D488" s="18">
        <v>3546712.2988878093</v>
      </c>
    </row>
    <row r="489" spans="1:4">
      <c r="A489" s="80" t="s">
        <v>473</v>
      </c>
      <c r="B489" s="71">
        <v>2013</v>
      </c>
      <c r="C489" s="71" t="s">
        <v>35</v>
      </c>
      <c r="D489" s="18">
        <v>3291126.0555015653</v>
      </c>
    </row>
    <row r="490" spans="1:4">
      <c r="A490" s="80" t="s">
        <v>473</v>
      </c>
      <c r="B490" s="71">
        <v>2013</v>
      </c>
      <c r="C490" s="71" t="s">
        <v>207</v>
      </c>
      <c r="D490" s="18">
        <v>3269930.6338408375</v>
      </c>
    </row>
    <row r="491" spans="1:4">
      <c r="A491" s="80" t="s">
        <v>473</v>
      </c>
      <c r="B491" s="71">
        <v>2013</v>
      </c>
      <c r="C491" s="71" t="s">
        <v>57</v>
      </c>
      <c r="D491" s="18">
        <v>2785259.0648957994</v>
      </c>
    </row>
    <row r="492" spans="1:4">
      <c r="A492" s="80" t="s">
        <v>473</v>
      </c>
      <c r="B492" s="71">
        <v>2013</v>
      </c>
      <c r="C492" s="71" t="s">
        <v>208</v>
      </c>
      <c r="D492" s="18">
        <v>2456161.2352877664</v>
      </c>
    </row>
    <row r="493" spans="1:4">
      <c r="A493" s="80" t="s">
        <v>473</v>
      </c>
      <c r="B493" s="71">
        <v>2013</v>
      </c>
      <c r="C493" s="71" t="s">
        <v>209</v>
      </c>
      <c r="D493" s="18">
        <v>2374048.5584710073</v>
      </c>
    </row>
    <row r="494" spans="1:4">
      <c r="A494" s="80" t="s">
        <v>473</v>
      </c>
      <c r="B494" s="71">
        <v>2013</v>
      </c>
      <c r="C494" s="71" t="s">
        <v>196</v>
      </c>
      <c r="D494" s="18">
        <v>2220339.4017924629</v>
      </c>
    </row>
    <row r="495" spans="1:4">
      <c r="A495" s="80" t="s">
        <v>473</v>
      </c>
      <c r="B495" s="71">
        <v>2013</v>
      </c>
      <c r="C495" s="71" t="s">
        <v>103</v>
      </c>
      <c r="D495" s="18">
        <v>2191949.0227837167</v>
      </c>
    </row>
    <row r="496" spans="1:4">
      <c r="A496" s="80" t="s">
        <v>473</v>
      </c>
      <c r="B496" s="71">
        <v>2013</v>
      </c>
      <c r="C496" s="71" t="s">
        <v>210</v>
      </c>
      <c r="D496" s="18">
        <v>1933672.4327826367</v>
      </c>
    </row>
    <row r="497" spans="1:4">
      <c r="A497" s="80" t="s">
        <v>473</v>
      </c>
      <c r="B497" s="71">
        <v>2013</v>
      </c>
      <c r="C497" s="71" t="s">
        <v>211</v>
      </c>
      <c r="D497" s="18">
        <v>1902221.5203541734</v>
      </c>
    </row>
    <row r="498" spans="1:4">
      <c r="A498" s="80" t="s">
        <v>473</v>
      </c>
      <c r="B498" s="71">
        <v>2013</v>
      </c>
      <c r="C498" s="71" t="s">
        <v>212</v>
      </c>
      <c r="D498" s="18">
        <v>1849195.777993737</v>
      </c>
    </row>
    <row r="499" spans="1:4">
      <c r="A499" s="80" t="s">
        <v>473</v>
      </c>
      <c r="B499" s="71">
        <v>2013</v>
      </c>
      <c r="C499" s="71" t="s">
        <v>213</v>
      </c>
      <c r="D499" s="18">
        <v>1754215.7974300834</v>
      </c>
    </row>
    <row r="500" spans="1:4">
      <c r="A500" s="80" t="s">
        <v>473</v>
      </c>
      <c r="B500" s="71">
        <v>2013</v>
      </c>
      <c r="C500" s="71" t="s">
        <v>214</v>
      </c>
      <c r="D500" s="18">
        <v>1742674.2576395636</v>
      </c>
    </row>
    <row r="501" spans="1:4">
      <c r="A501" s="80" t="s">
        <v>473</v>
      </c>
      <c r="B501" s="71">
        <v>2013</v>
      </c>
      <c r="C501" s="71" t="s">
        <v>215</v>
      </c>
      <c r="D501" s="18">
        <v>1683289.3855955079</v>
      </c>
    </row>
    <row r="502" spans="1:4">
      <c r="A502" s="80" t="s">
        <v>473</v>
      </c>
      <c r="B502" s="71">
        <v>2013</v>
      </c>
      <c r="C502" s="71" t="s">
        <v>216</v>
      </c>
      <c r="D502" s="18">
        <v>1636560.5982075366</v>
      </c>
    </row>
    <row r="503" spans="1:4">
      <c r="A503" s="80" t="s">
        <v>473</v>
      </c>
      <c r="B503" s="71">
        <v>2013</v>
      </c>
      <c r="C503" s="71" t="s">
        <v>217</v>
      </c>
      <c r="D503" s="18">
        <v>1498764.2263254505</v>
      </c>
    </row>
    <row r="504" spans="1:4">
      <c r="A504" s="80" t="s">
        <v>473</v>
      </c>
      <c r="B504" s="71">
        <v>2013</v>
      </c>
      <c r="C504" s="71" t="s">
        <v>218</v>
      </c>
      <c r="D504" s="18">
        <v>1327794.655004859</v>
      </c>
    </row>
    <row r="505" spans="1:4">
      <c r="A505" s="80" t="s">
        <v>473</v>
      </c>
      <c r="B505" s="71">
        <v>2013</v>
      </c>
      <c r="C505" s="71" t="s">
        <v>219</v>
      </c>
      <c r="D505" s="18">
        <v>1247188.1114350501</v>
      </c>
    </row>
    <row r="506" spans="1:4">
      <c r="A506" s="80" t="s">
        <v>473</v>
      </c>
      <c r="B506" s="71">
        <v>2013</v>
      </c>
      <c r="C506" s="71" t="s">
        <v>220</v>
      </c>
      <c r="D506" s="18">
        <v>1115403.3365727244</v>
      </c>
    </row>
    <row r="507" spans="1:4">
      <c r="A507" s="80" t="s">
        <v>473</v>
      </c>
      <c r="B507" s="71">
        <v>2013</v>
      </c>
      <c r="C507" s="71" t="s">
        <v>221</v>
      </c>
      <c r="D507" s="18">
        <v>1090003.4013605441</v>
      </c>
    </row>
    <row r="508" spans="1:4">
      <c r="A508" s="80" t="s">
        <v>473</v>
      </c>
      <c r="B508" s="71">
        <v>2013</v>
      </c>
      <c r="C508" s="71" t="s">
        <v>222</v>
      </c>
      <c r="D508" s="18">
        <v>874801.11219090817</v>
      </c>
    </row>
    <row r="509" spans="1:4">
      <c r="A509" s="80" t="s">
        <v>473</v>
      </c>
      <c r="B509" s="71">
        <v>2013</v>
      </c>
      <c r="C509" s="71" t="s">
        <v>223</v>
      </c>
      <c r="D509" s="18">
        <v>755968.49152359343</v>
      </c>
    </row>
    <row r="510" spans="1:4">
      <c r="A510" s="80" t="s">
        <v>473</v>
      </c>
      <c r="B510" s="71">
        <v>2013</v>
      </c>
      <c r="C510" s="71" t="s">
        <v>224</v>
      </c>
      <c r="D510" s="18">
        <v>724494.19069214992</v>
      </c>
    </row>
    <row r="511" spans="1:4">
      <c r="A511" s="80" t="s">
        <v>473</v>
      </c>
      <c r="B511" s="71">
        <v>2013</v>
      </c>
      <c r="C511" s="71" t="s">
        <v>225</v>
      </c>
      <c r="D511" s="18">
        <v>671487.56073858112</v>
      </c>
    </row>
    <row r="512" spans="1:4">
      <c r="A512" s="80" t="s">
        <v>473</v>
      </c>
      <c r="B512" s="71">
        <v>2013</v>
      </c>
      <c r="C512" s="71" t="s">
        <v>226</v>
      </c>
      <c r="D512" s="18">
        <v>559435.10420041031</v>
      </c>
    </row>
    <row r="513" spans="1:4">
      <c r="A513" s="80" t="s">
        <v>473</v>
      </c>
      <c r="B513" s="71">
        <v>2013</v>
      </c>
      <c r="C513" s="71" t="s">
        <v>227</v>
      </c>
      <c r="D513" s="18">
        <v>555924.29543245863</v>
      </c>
    </row>
    <row r="514" spans="1:4">
      <c r="A514" s="80" t="s">
        <v>473</v>
      </c>
      <c r="B514" s="71">
        <v>2013</v>
      </c>
      <c r="C514" s="71" t="s">
        <v>228</v>
      </c>
      <c r="D514" s="18">
        <v>543255.04805096635</v>
      </c>
    </row>
    <row r="515" spans="1:4">
      <c r="A515" s="80" t="s">
        <v>473</v>
      </c>
      <c r="B515" s="71">
        <v>2013</v>
      </c>
      <c r="C515" s="71" t="s">
        <v>229</v>
      </c>
      <c r="D515" s="18">
        <v>539898.49908217252</v>
      </c>
    </row>
    <row r="516" spans="1:4">
      <c r="A516" s="80" t="s">
        <v>473</v>
      </c>
      <c r="B516" s="71">
        <v>2013</v>
      </c>
      <c r="C516" s="71" t="s">
        <v>230</v>
      </c>
      <c r="D516" s="18">
        <v>518744.82237339381</v>
      </c>
    </row>
    <row r="517" spans="1:4">
      <c r="A517" s="80" t="s">
        <v>473</v>
      </c>
      <c r="B517" s="71">
        <v>2013</v>
      </c>
      <c r="C517" s="71" t="s">
        <v>58</v>
      </c>
      <c r="D517" s="18">
        <v>438730.62304286798</v>
      </c>
    </row>
    <row r="518" spans="1:4">
      <c r="A518" s="80" t="s">
        <v>473</v>
      </c>
      <c r="B518" s="71">
        <v>2013</v>
      </c>
      <c r="C518" s="71" t="s">
        <v>231</v>
      </c>
      <c r="D518" s="18">
        <v>293296.02634704678</v>
      </c>
    </row>
    <row r="519" spans="1:4">
      <c r="A519" s="80" t="s">
        <v>473</v>
      </c>
      <c r="B519" s="71">
        <v>2013</v>
      </c>
      <c r="C519" s="71" t="s">
        <v>232</v>
      </c>
      <c r="D519" s="18">
        <v>197044.64960587412</v>
      </c>
    </row>
    <row r="520" spans="1:4">
      <c r="A520" s="80" t="s">
        <v>473</v>
      </c>
      <c r="B520" s="71">
        <v>2013</v>
      </c>
      <c r="C520" s="71" t="s">
        <v>233</v>
      </c>
      <c r="D520" s="18">
        <v>190768.26476622393</v>
      </c>
    </row>
    <row r="521" spans="1:4">
      <c r="A521" s="80" t="s">
        <v>473</v>
      </c>
      <c r="B521" s="71">
        <v>2013</v>
      </c>
      <c r="C521" s="71" t="s">
        <v>234</v>
      </c>
      <c r="D521" s="18">
        <v>186981.21153223192</v>
      </c>
    </row>
    <row r="522" spans="1:4">
      <c r="A522" s="80" t="s">
        <v>473</v>
      </c>
      <c r="B522" s="71">
        <v>2013</v>
      </c>
      <c r="C522" s="71" t="s">
        <v>235</v>
      </c>
      <c r="D522" s="18">
        <v>168599.29813195119</v>
      </c>
    </row>
    <row r="523" spans="1:4">
      <c r="A523" s="80" t="s">
        <v>473</v>
      </c>
      <c r="B523" s="71">
        <v>2013</v>
      </c>
      <c r="C523" s="71" t="s">
        <v>236</v>
      </c>
      <c r="D523" s="18">
        <v>165954.06543569808</v>
      </c>
    </row>
    <row r="524" spans="1:4">
      <c r="A524" s="80" t="s">
        <v>473</v>
      </c>
      <c r="B524" s="71">
        <v>2013</v>
      </c>
      <c r="C524" s="71" t="s">
        <v>237</v>
      </c>
      <c r="D524" s="18">
        <v>165004.50275348232</v>
      </c>
    </row>
    <row r="525" spans="1:4">
      <c r="A525" s="80" t="s">
        <v>473</v>
      </c>
      <c r="B525" s="71">
        <v>2013</v>
      </c>
      <c r="C525" s="71" t="s">
        <v>238</v>
      </c>
      <c r="D525" s="18">
        <v>125447.33830039953</v>
      </c>
    </row>
    <row r="526" spans="1:4">
      <c r="A526" s="80" t="s">
        <v>473</v>
      </c>
      <c r="B526" s="71">
        <v>2013</v>
      </c>
      <c r="C526" s="71" t="s">
        <v>239</v>
      </c>
      <c r="D526" s="18">
        <v>121288.89968685886</v>
      </c>
    </row>
    <row r="527" spans="1:4">
      <c r="A527" s="80" t="s">
        <v>473</v>
      </c>
      <c r="B527" s="71">
        <v>2013</v>
      </c>
      <c r="C527" s="71" t="s">
        <v>240</v>
      </c>
      <c r="D527" s="18">
        <v>111132.29672821509</v>
      </c>
    </row>
    <row r="528" spans="1:4">
      <c r="A528" s="80" t="s">
        <v>473</v>
      </c>
      <c r="B528" s="71">
        <v>2013</v>
      </c>
      <c r="C528" s="71" t="s">
        <v>241</v>
      </c>
      <c r="D528" s="18">
        <v>67788.100637080221</v>
      </c>
    </row>
    <row r="529" spans="1:4">
      <c r="A529" s="80" t="s">
        <v>473</v>
      </c>
      <c r="B529" s="71">
        <v>2013</v>
      </c>
      <c r="C529" s="71" t="s">
        <v>242</v>
      </c>
      <c r="D529" s="18">
        <v>64687.895475650577</v>
      </c>
    </row>
    <row r="530" spans="1:4">
      <c r="A530" s="80" t="s">
        <v>473</v>
      </c>
      <c r="B530" s="71">
        <v>2013</v>
      </c>
      <c r="C530" s="71" t="s">
        <v>243</v>
      </c>
      <c r="D530" s="18">
        <v>59872.51916639672</v>
      </c>
    </row>
    <row r="531" spans="1:4">
      <c r="A531" s="80" t="s">
        <v>473</v>
      </c>
      <c r="B531" s="71">
        <v>2013</v>
      </c>
      <c r="C531" s="71" t="s">
        <v>94</v>
      </c>
      <c r="D531" s="18">
        <v>54616.369722492171</v>
      </c>
    </row>
    <row r="532" spans="1:4">
      <c r="A532" s="80" t="s">
        <v>473</v>
      </c>
      <c r="B532" s="71">
        <v>2013</v>
      </c>
      <c r="C532" s="71" t="s">
        <v>244</v>
      </c>
      <c r="D532" s="18">
        <v>46567.130979375877</v>
      </c>
    </row>
    <row r="533" spans="1:4">
      <c r="A533" s="80" t="s">
        <v>473</v>
      </c>
      <c r="B533" s="71">
        <v>2013</v>
      </c>
      <c r="C533" s="71" t="s">
        <v>245</v>
      </c>
      <c r="D533" s="18">
        <v>35912.935968038008</v>
      </c>
    </row>
    <row r="534" spans="1:4">
      <c r="A534" s="80" t="s">
        <v>473</v>
      </c>
      <c r="B534" s="71">
        <v>2013</v>
      </c>
      <c r="C534" s="71" t="s">
        <v>246</v>
      </c>
      <c r="D534" s="18">
        <v>35900.259151279563</v>
      </c>
    </row>
    <row r="535" spans="1:4">
      <c r="A535" s="80" t="s">
        <v>473</v>
      </c>
      <c r="B535" s="71">
        <v>2013</v>
      </c>
      <c r="C535" s="71" t="s">
        <v>247</v>
      </c>
      <c r="D535" s="18">
        <v>31698.142749163158</v>
      </c>
    </row>
    <row r="536" spans="1:4">
      <c r="A536" s="80" t="s">
        <v>473</v>
      </c>
      <c r="B536" s="71">
        <v>2013</v>
      </c>
      <c r="C536" s="71" t="s">
        <v>248</v>
      </c>
      <c r="D536" s="18">
        <v>21314.71763308498</v>
      </c>
    </row>
    <row r="537" spans="1:4">
      <c r="A537" s="80" t="s">
        <v>473</v>
      </c>
      <c r="B537" s="71">
        <v>2013</v>
      </c>
      <c r="C537" s="71" t="s">
        <v>249</v>
      </c>
      <c r="D537" s="18">
        <v>13442.684375337436</v>
      </c>
    </row>
    <row r="538" spans="1:4">
      <c r="A538" s="80" t="s">
        <v>473</v>
      </c>
      <c r="B538" s="71">
        <v>2013</v>
      </c>
      <c r="C538" s="71" t="s">
        <v>250</v>
      </c>
      <c r="D538" s="18">
        <v>12763.999568081201</v>
      </c>
    </row>
    <row r="539" spans="1:4">
      <c r="A539" s="80" t="s">
        <v>473</v>
      </c>
      <c r="B539" s="71">
        <v>2013</v>
      </c>
      <c r="C539" s="71" t="s">
        <v>251</v>
      </c>
      <c r="D539" s="18">
        <v>12236.561926357845</v>
      </c>
    </row>
    <row r="540" spans="1:4">
      <c r="A540" s="80" t="s">
        <v>473</v>
      </c>
      <c r="B540" s="71">
        <v>2013</v>
      </c>
      <c r="C540" s="71" t="s">
        <v>252</v>
      </c>
      <c r="D540" s="18">
        <v>10903.293380844401</v>
      </c>
    </row>
    <row r="541" spans="1:4">
      <c r="A541" s="80" t="s">
        <v>473</v>
      </c>
      <c r="B541" s="71">
        <v>2013</v>
      </c>
      <c r="C541" s="71" t="s">
        <v>253</v>
      </c>
      <c r="D541" s="18">
        <v>10127.308066083575</v>
      </c>
    </row>
    <row r="542" spans="1:4">
      <c r="A542" s="80" t="s">
        <v>473</v>
      </c>
      <c r="B542" s="71">
        <v>2013</v>
      </c>
      <c r="C542" s="71" t="s">
        <v>254</v>
      </c>
      <c r="D542" s="18">
        <v>8166.2023539574557</v>
      </c>
    </row>
    <row r="543" spans="1:4">
      <c r="A543" s="80" t="s">
        <v>473</v>
      </c>
      <c r="B543" s="71">
        <v>2013</v>
      </c>
      <c r="C543" s="71" t="s">
        <v>255</v>
      </c>
      <c r="D543" s="18">
        <v>7887.7551020408164</v>
      </c>
    </row>
    <row r="544" spans="1:4">
      <c r="A544" s="80" t="s">
        <v>473</v>
      </c>
      <c r="B544" s="71">
        <v>2013</v>
      </c>
      <c r="C544" s="71" t="s">
        <v>256</v>
      </c>
      <c r="D544" s="18">
        <v>6213.6378360868157</v>
      </c>
    </row>
    <row r="545" spans="1:4">
      <c r="A545" s="80" t="s">
        <v>473</v>
      </c>
      <c r="B545" s="71">
        <v>2013</v>
      </c>
      <c r="C545" s="71" t="s">
        <v>257</v>
      </c>
      <c r="D545" s="18">
        <v>4110.7763740416794</v>
      </c>
    </row>
    <row r="546" spans="1:4">
      <c r="A546" s="80" t="s">
        <v>473</v>
      </c>
      <c r="B546" s="71">
        <v>2013</v>
      </c>
      <c r="C546" s="71" t="s">
        <v>258</v>
      </c>
      <c r="D546" s="18">
        <v>3459.6911780585247</v>
      </c>
    </row>
    <row r="547" spans="1:4">
      <c r="A547" s="80" t="s">
        <v>473</v>
      </c>
      <c r="B547" s="71">
        <v>2013</v>
      </c>
      <c r="C547" s="71" t="s">
        <v>259</v>
      </c>
      <c r="D547" s="18">
        <v>2925.9367238959076</v>
      </c>
    </row>
    <row r="548" spans="1:4">
      <c r="A548" s="80" t="s">
        <v>473</v>
      </c>
      <c r="B548" s="71">
        <v>2013</v>
      </c>
      <c r="C548" s="71" t="s">
        <v>260</v>
      </c>
      <c r="D548" s="18">
        <v>2430.8174063276101</v>
      </c>
    </row>
    <row r="549" spans="1:4">
      <c r="A549" s="80" t="s">
        <v>473</v>
      </c>
      <c r="B549" s="71">
        <v>2013</v>
      </c>
      <c r="C549" s="71" t="s">
        <v>261</v>
      </c>
      <c r="D549" s="18">
        <v>940.99989202030019</v>
      </c>
    </row>
    <row r="550" spans="1:4" ht="15.75" thickBot="1">
      <c r="A550" s="82" t="s">
        <v>473</v>
      </c>
      <c r="B550" s="73">
        <v>2013</v>
      </c>
      <c r="C550" s="73" t="s">
        <v>262</v>
      </c>
      <c r="D550" s="19">
        <v>120.23539574559982</v>
      </c>
    </row>
    <row r="551" spans="1:4">
      <c r="A551" s="80" t="s">
        <v>457</v>
      </c>
      <c r="B551" s="71">
        <v>2012</v>
      </c>
      <c r="C551" s="71" t="s">
        <v>91</v>
      </c>
      <c r="D551" s="18">
        <v>18711.060000000001</v>
      </c>
    </row>
    <row r="552" spans="1:4">
      <c r="A552" s="80" t="s">
        <v>457</v>
      </c>
      <c r="B552" s="71">
        <v>2012</v>
      </c>
      <c r="C552" s="71" t="s">
        <v>83</v>
      </c>
      <c r="D552" s="18">
        <v>45527.21</v>
      </c>
    </row>
    <row r="553" spans="1:4">
      <c r="A553" s="80" t="s">
        <v>457</v>
      </c>
      <c r="B553" s="71">
        <v>2012</v>
      </c>
      <c r="C553" s="71" t="s">
        <v>96</v>
      </c>
      <c r="D553" s="18">
        <v>12240.77</v>
      </c>
    </row>
    <row r="554" spans="1:4">
      <c r="A554" s="80" t="s">
        <v>457</v>
      </c>
      <c r="B554" s="71">
        <v>2012</v>
      </c>
      <c r="C554" s="71" t="s">
        <v>97</v>
      </c>
      <c r="D554" s="18">
        <v>578252.02999999991</v>
      </c>
    </row>
    <row r="555" spans="1:4">
      <c r="A555" s="80" t="s">
        <v>457</v>
      </c>
      <c r="B555" s="71">
        <v>2012</v>
      </c>
      <c r="C555" s="71" t="s">
        <v>98</v>
      </c>
      <c r="D555" s="18">
        <v>310682.53000000003</v>
      </c>
    </row>
    <row r="556" spans="1:4">
      <c r="A556" s="80" t="s">
        <v>457</v>
      </c>
      <c r="B556" s="71">
        <v>2012</v>
      </c>
      <c r="C556" s="71" t="s">
        <v>37</v>
      </c>
      <c r="D556" s="18">
        <v>12015.85</v>
      </c>
    </row>
    <row r="557" spans="1:4">
      <c r="A557" s="80" t="s">
        <v>457</v>
      </c>
      <c r="B557" s="71">
        <v>2012</v>
      </c>
      <c r="C557" s="71" t="s">
        <v>113</v>
      </c>
      <c r="D557" s="18">
        <v>14885.78</v>
      </c>
    </row>
    <row r="558" spans="1:4">
      <c r="A558" s="80" t="s">
        <v>457</v>
      </c>
      <c r="B558" s="71">
        <v>2012</v>
      </c>
      <c r="C558" s="71" t="s">
        <v>168</v>
      </c>
      <c r="D558" s="18">
        <v>264409.48</v>
      </c>
    </row>
    <row r="559" spans="1:4">
      <c r="A559" s="80" t="s">
        <v>457</v>
      </c>
      <c r="B559" s="71">
        <v>2012</v>
      </c>
      <c r="C559" s="71" t="s">
        <v>169</v>
      </c>
      <c r="D559" s="18">
        <v>392095.87</v>
      </c>
    </row>
    <row r="560" spans="1:4">
      <c r="A560" s="80" t="s">
        <v>457</v>
      </c>
      <c r="B560" s="71">
        <v>2012</v>
      </c>
      <c r="C560" s="71" t="s">
        <v>158</v>
      </c>
      <c r="D560" s="18">
        <v>2736.9</v>
      </c>
    </row>
    <row r="561" spans="1:4">
      <c r="A561" s="80" t="s">
        <v>457</v>
      </c>
      <c r="B561" s="71">
        <v>2012</v>
      </c>
      <c r="C561" s="71" t="s">
        <v>263</v>
      </c>
      <c r="D561" s="18">
        <v>23096.260000000002</v>
      </c>
    </row>
    <row r="562" spans="1:4">
      <c r="A562" s="80" t="s">
        <v>457</v>
      </c>
      <c r="B562" s="71">
        <v>2012</v>
      </c>
      <c r="C562" s="71" t="s">
        <v>170</v>
      </c>
      <c r="D562" s="18">
        <v>104201.13</v>
      </c>
    </row>
    <row r="563" spans="1:4">
      <c r="A563" s="80" t="s">
        <v>457</v>
      </c>
      <c r="B563" s="71">
        <v>2012</v>
      </c>
      <c r="C563" s="71" t="s">
        <v>100</v>
      </c>
      <c r="D563" s="18">
        <v>28539.190000000002</v>
      </c>
    </row>
    <row r="564" spans="1:4">
      <c r="A564" s="80" t="s">
        <v>457</v>
      </c>
      <c r="B564" s="71">
        <v>2012</v>
      </c>
      <c r="C564" s="71" t="s">
        <v>38</v>
      </c>
      <c r="D564" s="18">
        <v>756894.96000000008</v>
      </c>
    </row>
    <row r="565" spans="1:4">
      <c r="A565" s="80" t="s">
        <v>457</v>
      </c>
      <c r="B565" s="71">
        <v>2012</v>
      </c>
      <c r="C565" s="71" t="s">
        <v>171</v>
      </c>
      <c r="D565" s="18">
        <v>191498.47999999998</v>
      </c>
    </row>
    <row r="566" spans="1:4">
      <c r="A566" s="80" t="s">
        <v>457</v>
      </c>
      <c r="B566" s="71">
        <v>2012</v>
      </c>
      <c r="C566" s="71" t="s">
        <v>140</v>
      </c>
      <c r="D566" s="18">
        <v>55118.579999999994</v>
      </c>
    </row>
    <row r="567" spans="1:4">
      <c r="A567" s="80" t="s">
        <v>457</v>
      </c>
      <c r="B567" s="71">
        <v>2012</v>
      </c>
      <c r="C567" s="71" t="s">
        <v>159</v>
      </c>
      <c r="D567" s="18">
        <v>307.76</v>
      </c>
    </row>
    <row r="568" spans="1:4">
      <c r="A568" s="80" t="s">
        <v>457</v>
      </c>
      <c r="B568" s="71">
        <v>2012</v>
      </c>
      <c r="C568" s="71" t="s">
        <v>42</v>
      </c>
      <c r="D568" s="18">
        <v>1958220.8399999996</v>
      </c>
    </row>
    <row r="569" spans="1:4">
      <c r="A569" s="80" t="s">
        <v>457</v>
      </c>
      <c r="B569" s="71">
        <v>2012</v>
      </c>
      <c r="C569" s="71" t="s">
        <v>45</v>
      </c>
      <c r="D569" s="18">
        <v>175.23</v>
      </c>
    </row>
    <row r="570" spans="1:4">
      <c r="A570" s="80" t="s">
        <v>457</v>
      </c>
      <c r="B570" s="71">
        <v>2012</v>
      </c>
      <c r="C570" s="71" t="s">
        <v>125</v>
      </c>
      <c r="D570" s="18">
        <v>191624.04</v>
      </c>
    </row>
    <row r="571" spans="1:4">
      <c r="A571" s="80" t="s">
        <v>457</v>
      </c>
      <c r="B571" s="71">
        <v>2012</v>
      </c>
      <c r="C571" s="71" t="s">
        <v>34</v>
      </c>
      <c r="D571" s="18">
        <v>4616263.51</v>
      </c>
    </row>
    <row r="572" spans="1:4">
      <c r="A572" s="80" t="s">
        <v>457</v>
      </c>
      <c r="B572" s="71">
        <v>2012</v>
      </c>
      <c r="C572" s="71" t="s">
        <v>101</v>
      </c>
      <c r="D572" s="18">
        <v>29.159999999999997</v>
      </c>
    </row>
    <row r="573" spans="1:4">
      <c r="A573" s="80" t="s">
        <v>457</v>
      </c>
      <c r="B573" s="71">
        <v>2012</v>
      </c>
      <c r="C573" s="71" t="s">
        <v>137</v>
      </c>
      <c r="D573" s="18">
        <v>888.24</v>
      </c>
    </row>
    <row r="574" spans="1:4">
      <c r="A574" s="80" t="s">
        <v>457</v>
      </c>
      <c r="B574" s="71">
        <v>2012</v>
      </c>
      <c r="C574" s="71" t="s">
        <v>84</v>
      </c>
      <c r="D574" s="18">
        <v>33312.229999999996</v>
      </c>
    </row>
    <row r="575" spans="1:4">
      <c r="A575" s="80" t="s">
        <v>457</v>
      </c>
      <c r="B575" s="71">
        <v>2012</v>
      </c>
      <c r="C575" s="71" t="s">
        <v>103</v>
      </c>
      <c r="D575" s="18">
        <v>55688.26</v>
      </c>
    </row>
    <row r="576" spans="1:4">
      <c r="A576" s="80" t="s">
        <v>457</v>
      </c>
      <c r="B576" s="71">
        <v>2012</v>
      </c>
      <c r="C576" s="71" t="s">
        <v>148</v>
      </c>
      <c r="D576" s="18">
        <v>110632.72</v>
      </c>
    </row>
    <row r="577" spans="1:4">
      <c r="A577" s="80" t="s">
        <v>457</v>
      </c>
      <c r="B577" s="71">
        <v>2012</v>
      </c>
      <c r="C577" s="71" t="s">
        <v>39</v>
      </c>
      <c r="D577" s="18">
        <v>53220.18</v>
      </c>
    </row>
    <row r="578" spans="1:4">
      <c r="A578" s="80" t="s">
        <v>457</v>
      </c>
      <c r="B578" s="71">
        <v>2012</v>
      </c>
      <c r="C578" s="71" t="s">
        <v>104</v>
      </c>
      <c r="D578" s="18">
        <v>63611.090000000004</v>
      </c>
    </row>
    <row r="579" spans="1:4">
      <c r="A579" s="80" t="s">
        <v>457</v>
      </c>
      <c r="B579" s="71">
        <v>2012</v>
      </c>
      <c r="C579" s="71" t="s">
        <v>105</v>
      </c>
      <c r="D579" s="18">
        <v>395537.23000000004</v>
      </c>
    </row>
    <row r="580" spans="1:4">
      <c r="A580" s="80" t="s">
        <v>457</v>
      </c>
      <c r="B580" s="71">
        <v>2012</v>
      </c>
      <c r="C580" s="71" t="s">
        <v>86</v>
      </c>
      <c r="D580" s="18">
        <v>1168.96</v>
      </c>
    </row>
    <row r="581" spans="1:4">
      <c r="A581" s="80" t="s">
        <v>457</v>
      </c>
      <c r="B581" s="71">
        <v>2012</v>
      </c>
      <c r="C581" s="71" t="s">
        <v>106</v>
      </c>
      <c r="D581" s="18">
        <v>670075.09</v>
      </c>
    </row>
    <row r="582" spans="1:4">
      <c r="A582" s="80" t="s">
        <v>457</v>
      </c>
      <c r="B582" s="71">
        <v>2012</v>
      </c>
      <c r="C582" s="71" t="s">
        <v>43</v>
      </c>
      <c r="D582" s="18">
        <v>1092934.3099999998</v>
      </c>
    </row>
    <row r="583" spans="1:4">
      <c r="A583" s="80" t="s">
        <v>457</v>
      </c>
      <c r="B583" s="71">
        <v>2012</v>
      </c>
      <c r="C583" s="71" t="s">
        <v>196</v>
      </c>
      <c r="D583" s="18">
        <v>103807</v>
      </c>
    </row>
    <row r="584" spans="1:4">
      <c r="A584" s="80" t="s">
        <v>457</v>
      </c>
      <c r="B584" s="71">
        <v>2012</v>
      </c>
      <c r="C584" s="71" t="s">
        <v>162</v>
      </c>
      <c r="D584" s="18">
        <v>295.639999999</v>
      </c>
    </row>
    <row r="585" spans="1:4">
      <c r="A585" s="80" t="s">
        <v>457</v>
      </c>
      <c r="B585" s="71">
        <v>2012</v>
      </c>
      <c r="C585" s="71" t="s">
        <v>110</v>
      </c>
      <c r="D585" s="18">
        <v>434769.47999999992</v>
      </c>
    </row>
    <row r="586" spans="1:4">
      <c r="A586" s="80" t="s">
        <v>457</v>
      </c>
      <c r="B586" s="71">
        <v>2012</v>
      </c>
      <c r="C586" s="71" t="s">
        <v>160</v>
      </c>
      <c r="D586" s="18">
        <v>-1182.999999999</v>
      </c>
    </row>
    <row r="587" spans="1:4">
      <c r="A587" s="80" t="s">
        <v>457</v>
      </c>
      <c r="B587" s="71">
        <v>2012</v>
      </c>
      <c r="C587" s="71" t="s">
        <v>108</v>
      </c>
      <c r="D587" s="18">
        <v>670972.05000000005</v>
      </c>
    </row>
    <row r="588" spans="1:4">
      <c r="A588" s="80" t="s">
        <v>457</v>
      </c>
      <c r="B588" s="71">
        <v>2012</v>
      </c>
      <c r="C588" s="71" t="s">
        <v>55</v>
      </c>
      <c r="D588" s="18">
        <v>1818223.07</v>
      </c>
    </row>
    <row r="589" spans="1:4">
      <c r="A589" s="80" t="s">
        <v>457</v>
      </c>
      <c r="B589" s="71">
        <v>2012</v>
      </c>
      <c r="C589" s="71" t="s">
        <v>109</v>
      </c>
      <c r="D589" s="18">
        <v>3533.56</v>
      </c>
    </row>
    <row r="590" spans="1:4">
      <c r="A590" s="80" t="s">
        <v>457</v>
      </c>
      <c r="B590" s="71">
        <v>2012</v>
      </c>
      <c r="C590" s="71" t="s">
        <v>60</v>
      </c>
      <c r="D590" s="18">
        <v>395832.5</v>
      </c>
    </row>
    <row r="591" spans="1:4">
      <c r="A591" s="80" t="s">
        <v>457</v>
      </c>
      <c r="B591" s="71">
        <v>2012</v>
      </c>
      <c r="C591" s="71" t="s">
        <v>143</v>
      </c>
      <c r="D591" s="18">
        <v>248347.25</v>
      </c>
    </row>
    <row r="592" spans="1:4">
      <c r="A592" s="80" t="s">
        <v>457</v>
      </c>
      <c r="B592" s="71">
        <v>2012</v>
      </c>
      <c r="C592" s="71" t="s">
        <v>41</v>
      </c>
      <c r="D592" s="18">
        <v>74285.180000000008</v>
      </c>
    </row>
    <row r="593" spans="1:9">
      <c r="A593" s="80" t="s">
        <v>457</v>
      </c>
      <c r="B593" s="71">
        <v>2012</v>
      </c>
      <c r="C593" s="71" t="s">
        <v>172</v>
      </c>
      <c r="D593" s="18">
        <v>60449.52</v>
      </c>
    </row>
    <row r="594" spans="1:9">
      <c r="A594" s="80" t="s">
        <v>457</v>
      </c>
      <c r="B594" s="71">
        <v>2012</v>
      </c>
      <c r="C594" s="71" t="s">
        <v>94</v>
      </c>
      <c r="D594" s="18">
        <v>1082201.51</v>
      </c>
    </row>
    <row r="595" spans="1:9">
      <c r="A595" s="80" t="s">
        <v>457</v>
      </c>
      <c r="B595" s="71">
        <v>2012</v>
      </c>
      <c r="C595" s="71" t="s">
        <v>142</v>
      </c>
      <c r="D595" s="18">
        <v>105080.49</v>
      </c>
    </row>
    <row r="596" spans="1:9">
      <c r="A596" s="81" t="s">
        <v>457</v>
      </c>
      <c r="B596" s="72">
        <v>2012</v>
      </c>
      <c r="C596" s="72" t="s">
        <v>88</v>
      </c>
      <c r="D596" s="22">
        <v>104603.26999999999</v>
      </c>
    </row>
    <row r="597" spans="1:9">
      <c r="A597" s="80" t="s">
        <v>457</v>
      </c>
      <c r="B597" s="71">
        <v>2013</v>
      </c>
      <c r="C597" s="71" t="s">
        <v>91</v>
      </c>
      <c r="D597" s="18">
        <v>94569.600000000006</v>
      </c>
    </row>
    <row r="598" spans="1:9">
      <c r="A598" s="80" t="s">
        <v>457</v>
      </c>
      <c r="B598" s="71">
        <v>2013</v>
      </c>
      <c r="C598" s="71" t="s">
        <v>83</v>
      </c>
      <c r="D598" s="18">
        <v>262032.04</v>
      </c>
    </row>
    <row r="599" spans="1:9">
      <c r="A599" s="80" t="s">
        <v>457</v>
      </c>
      <c r="B599" s="71">
        <v>2013</v>
      </c>
      <c r="C599" s="71" t="s">
        <v>96</v>
      </c>
      <c r="D599" s="18">
        <v>392101.49999999994</v>
      </c>
    </row>
    <row r="600" spans="1:9">
      <c r="A600" s="80" t="s">
        <v>457</v>
      </c>
      <c r="B600" s="71">
        <v>2013</v>
      </c>
      <c r="C600" s="71" t="s">
        <v>97</v>
      </c>
      <c r="D600" s="18">
        <v>155628.15</v>
      </c>
    </row>
    <row r="601" spans="1:9">
      <c r="A601" s="80" t="s">
        <v>457</v>
      </c>
      <c r="B601" s="71">
        <v>2013</v>
      </c>
      <c r="C601" s="71" t="s">
        <v>98</v>
      </c>
      <c r="D601" s="18">
        <v>33.14</v>
      </c>
      <c r="I601" s="2"/>
    </row>
    <row r="602" spans="1:9">
      <c r="A602" s="80" t="s">
        <v>457</v>
      </c>
      <c r="B602" s="71">
        <v>2013</v>
      </c>
      <c r="C602" s="71" t="s">
        <v>113</v>
      </c>
      <c r="D602" s="18">
        <v>649668</v>
      </c>
    </row>
    <row r="603" spans="1:9">
      <c r="A603" s="80" t="s">
        <v>457</v>
      </c>
      <c r="B603" s="71">
        <v>2013</v>
      </c>
      <c r="C603" s="71" t="s">
        <v>173</v>
      </c>
      <c r="D603" s="18">
        <v>578754.84</v>
      </c>
    </row>
    <row r="604" spans="1:9">
      <c r="A604" s="80" t="s">
        <v>457</v>
      </c>
      <c r="B604" s="71">
        <v>2013</v>
      </c>
      <c r="C604" s="71" t="s">
        <v>169</v>
      </c>
      <c r="D604" s="18">
        <v>1502581.69</v>
      </c>
    </row>
    <row r="605" spans="1:9">
      <c r="A605" s="80" t="s">
        <v>457</v>
      </c>
      <c r="B605" s="71">
        <v>2013</v>
      </c>
      <c r="C605" s="71" t="s">
        <v>158</v>
      </c>
      <c r="D605" s="18">
        <v>280928.34000000003</v>
      </c>
    </row>
    <row r="606" spans="1:9">
      <c r="A606" s="80" t="s">
        <v>457</v>
      </c>
      <c r="B606" s="71">
        <v>2013</v>
      </c>
      <c r="C606" s="71" t="s">
        <v>263</v>
      </c>
      <c r="D606" s="18">
        <v>72486.040000000008</v>
      </c>
    </row>
    <row r="607" spans="1:9">
      <c r="A607" s="80" t="s">
        <v>457</v>
      </c>
      <c r="B607" s="71">
        <v>2013</v>
      </c>
      <c r="C607" s="71" t="s">
        <v>170</v>
      </c>
      <c r="D607" s="18">
        <v>71868.36</v>
      </c>
    </row>
    <row r="608" spans="1:9">
      <c r="A608" s="80" t="s">
        <v>457</v>
      </c>
      <c r="B608" s="71">
        <v>2013</v>
      </c>
      <c r="C608" s="71" t="s">
        <v>38</v>
      </c>
      <c r="D608" s="18">
        <v>470324.16</v>
      </c>
    </row>
    <row r="609" spans="1:4">
      <c r="A609" s="80" t="s">
        <v>457</v>
      </c>
      <c r="B609" s="71">
        <v>2013</v>
      </c>
      <c r="C609" s="71" t="s">
        <v>171</v>
      </c>
      <c r="D609" s="18">
        <v>30436.86</v>
      </c>
    </row>
    <row r="610" spans="1:4">
      <c r="A610" s="80" t="s">
        <v>457</v>
      </c>
      <c r="B610" s="71">
        <v>2013</v>
      </c>
      <c r="C610" s="71" t="s">
        <v>140</v>
      </c>
      <c r="D610" s="18">
        <v>2100.29</v>
      </c>
    </row>
    <row r="611" spans="1:4">
      <c r="A611" s="80" t="s">
        <v>457</v>
      </c>
      <c r="B611" s="71">
        <v>2013</v>
      </c>
      <c r="C611" s="71" t="s">
        <v>159</v>
      </c>
      <c r="D611" s="18">
        <v>47617.54</v>
      </c>
    </row>
    <row r="612" spans="1:4">
      <c r="A612" s="80" t="s">
        <v>457</v>
      </c>
      <c r="B612" s="71">
        <v>2013</v>
      </c>
      <c r="C612" s="71" t="s">
        <v>42</v>
      </c>
      <c r="D612" s="18">
        <v>338122.46</v>
      </c>
    </row>
    <row r="613" spans="1:4">
      <c r="A613" s="80" t="s">
        <v>457</v>
      </c>
      <c r="B613" s="71">
        <v>2013</v>
      </c>
      <c r="C613" s="71" t="s">
        <v>130</v>
      </c>
      <c r="D613" s="18">
        <v>8924.7900000000009</v>
      </c>
    </row>
    <row r="614" spans="1:4">
      <c r="A614" s="80" t="s">
        <v>457</v>
      </c>
      <c r="B614" s="71">
        <v>2013</v>
      </c>
      <c r="C614" s="71" t="s">
        <v>125</v>
      </c>
      <c r="D614" s="18">
        <v>361435.97</v>
      </c>
    </row>
    <row r="615" spans="1:4">
      <c r="A615" s="80" t="s">
        <v>457</v>
      </c>
      <c r="B615" s="71">
        <v>2013</v>
      </c>
      <c r="C615" s="71" t="s">
        <v>35</v>
      </c>
      <c r="D615" s="18">
        <v>2127.87</v>
      </c>
    </row>
    <row r="616" spans="1:4">
      <c r="A616" s="80" t="s">
        <v>457</v>
      </c>
      <c r="B616" s="71">
        <v>2013</v>
      </c>
      <c r="C616" s="71" t="s">
        <v>40</v>
      </c>
      <c r="D616" s="18">
        <v>246339.75</v>
      </c>
    </row>
    <row r="617" spans="1:4">
      <c r="A617" s="80" t="s">
        <v>457</v>
      </c>
      <c r="B617" s="71">
        <v>2013</v>
      </c>
      <c r="C617" s="71" t="s">
        <v>34</v>
      </c>
      <c r="D617" s="18">
        <v>391901.57</v>
      </c>
    </row>
    <row r="618" spans="1:4">
      <c r="A618" s="80" t="s">
        <v>457</v>
      </c>
      <c r="B618" s="71">
        <v>2013</v>
      </c>
      <c r="C618" s="71" t="s">
        <v>112</v>
      </c>
      <c r="D618" s="18">
        <v>388.81</v>
      </c>
    </row>
    <row r="619" spans="1:4">
      <c r="A619" s="80" t="s">
        <v>457</v>
      </c>
      <c r="B619" s="71">
        <v>2013</v>
      </c>
      <c r="C619" s="71" t="s">
        <v>46</v>
      </c>
      <c r="D619" s="18">
        <v>132502.69</v>
      </c>
    </row>
    <row r="620" spans="1:4">
      <c r="A620" s="80" t="s">
        <v>457</v>
      </c>
      <c r="B620" s="71">
        <v>2013</v>
      </c>
      <c r="C620" s="71" t="s">
        <v>84</v>
      </c>
      <c r="D620" s="18">
        <v>17217.73</v>
      </c>
    </row>
    <row r="621" spans="1:4">
      <c r="A621" s="80" t="s">
        <v>457</v>
      </c>
      <c r="B621" s="71">
        <v>2013</v>
      </c>
      <c r="C621" s="71" t="s">
        <v>103</v>
      </c>
      <c r="D621" s="18">
        <v>228298.69999999998</v>
      </c>
    </row>
    <row r="622" spans="1:4">
      <c r="A622" s="80" t="s">
        <v>457</v>
      </c>
      <c r="B622" s="71">
        <v>2013</v>
      </c>
      <c r="C622" s="71" t="s">
        <v>148</v>
      </c>
      <c r="D622" s="18">
        <v>527513.43999999994</v>
      </c>
    </row>
    <row r="623" spans="1:4">
      <c r="A623" s="80" t="s">
        <v>457</v>
      </c>
      <c r="B623" s="71">
        <v>2013</v>
      </c>
      <c r="C623" s="71" t="s">
        <v>39</v>
      </c>
      <c r="D623" s="18">
        <v>29434.74</v>
      </c>
    </row>
    <row r="624" spans="1:4">
      <c r="A624" s="80" t="s">
        <v>457</v>
      </c>
      <c r="B624" s="71">
        <v>2013</v>
      </c>
      <c r="C624" s="71" t="s">
        <v>104</v>
      </c>
      <c r="D624" s="18">
        <v>326863.62</v>
      </c>
    </row>
    <row r="625" spans="1:4">
      <c r="A625" s="80" t="s">
        <v>457</v>
      </c>
      <c r="B625" s="71">
        <v>2013</v>
      </c>
      <c r="C625" s="71" t="s">
        <v>86</v>
      </c>
      <c r="D625" s="18">
        <v>16999.93</v>
      </c>
    </row>
    <row r="626" spans="1:4">
      <c r="A626" s="80" t="s">
        <v>457</v>
      </c>
      <c r="B626" s="71">
        <v>2013</v>
      </c>
      <c r="C626" s="71" t="s">
        <v>106</v>
      </c>
      <c r="D626" s="18">
        <v>536436.3899999999</v>
      </c>
    </row>
    <row r="627" spans="1:4">
      <c r="A627" s="80" t="s">
        <v>457</v>
      </c>
      <c r="B627" s="71">
        <v>2013</v>
      </c>
      <c r="C627" s="71" t="s">
        <v>43</v>
      </c>
      <c r="D627" s="18">
        <v>452340.91</v>
      </c>
    </row>
    <row r="628" spans="1:4">
      <c r="A628" s="80" t="s">
        <v>457</v>
      </c>
      <c r="B628" s="71">
        <v>2013</v>
      </c>
      <c r="C628" s="71" t="s">
        <v>196</v>
      </c>
      <c r="D628" s="18">
        <v>212804.94999999998</v>
      </c>
    </row>
    <row r="629" spans="1:4">
      <c r="A629" s="80" t="s">
        <v>457</v>
      </c>
      <c r="B629" s="71">
        <v>2013</v>
      </c>
      <c r="C629" s="71" t="s">
        <v>110</v>
      </c>
      <c r="D629" s="18">
        <v>1964138.1600000001</v>
      </c>
    </row>
    <row r="630" spans="1:4">
      <c r="A630" s="80" t="s">
        <v>457</v>
      </c>
      <c r="B630" s="71">
        <v>2013</v>
      </c>
      <c r="C630" s="71" t="s">
        <v>107</v>
      </c>
      <c r="D630" s="18">
        <v>259432.73</v>
      </c>
    </row>
    <row r="631" spans="1:4">
      <c r="A631" s="80" t="s">
        <v>457</v>
      </c>
      <c r="B631" s="71">
        <v>2013</v>
      </c>
      <c r="C631" s="71" t="s">
        <v>160</v>
      </c>
      <c r="D631" s="18">
        <v>74922.300000000017</v>
      </c>
    </row>
    <row r="632" spans="1:4">
      <c r="A632" s="80" t="s">
        <v>457</v>
      </c>
      <c r="B632" s="71">
        <v>2013</v>
      </c>
      <c r="C632" s="71" t="s">
        <v>55</v>
      </c>
      <c r="D632" s="18">
        <v>222374.34999999998</v>
      </c>
    </row>
    <row r="633" spans="1:4">
      <c r="A633" s="80" t="s">
        <v>457</v>
      </c>
      <c r="B633" s="71">
        <v>2013</v>
      </c>
      <c r="C633" s="71" t="s">
        <v>109</v>
      </c>
      <c r="D633" s="18">
        <v>435425.10000000003</v>
      </c>
    </row>
    <row r="634" spans="1:4">
      <c r="A634" s="80" t="s">
        <v>457</v>
      </c>
      <c r="B634" s="71">
        <v>2013</v>
      </c>
      <c r="C634" s="71" t="s">
        <v>60</v>
      </c>
      <c r="D634" s="18">
        <v>982152.52</v>
      </c>
    </row>
    <row r="635" spans="1:4">
      <c r="A635" s="80" t="s">
        <v>457</v>
      </c>
      <c r="B635" s="71">
        <v>2013</v>
      </c>
      <c r="C635" s="71" t="s">
        <v>87</v>
      </c>
      <c r="D635" s="18">
        <v>105071.31</v>
      </c>
    </row>
    <row r="636" spans="1:4">
      <c r="A636" s="80" t="s">
        <v>457</v>
      </c>
      <c r="B636" s="71">
        <v>2013</v>
      </c>
      <c r="C636" s="71" t="s">
        <v>143</v>
      </c>
      <c r="D636" s="18">
        <v>331.83999999999901</v>
      </c>
    </row>
    <row r="637" spans="1:4">
      <c r="A637" s="80" t="s">
        <v>457</v>
      </c>
      <c r="B637" s="71">
        <v>2013</v>
      </c>
      <c r="C637" s="71" t="s">
        <v>41</v>
      </c>
      <c r="D637" s="18">
        <v>604757.23</v>
      </c>
    </row>
    <row r="638" spans="1:4">
      <c r="A638" s="80" t="s">
        <v>457</v>
      </c>
      <c r="B638" s="71">
        <v>2013</v>
      </c>
      <c r="C638" s="71" t="s">
        <v>152</v>
      </c>
      <c r="D638" s="18">
        <v>55615.06</v>
      </c>
    </row>
    <row r="639" spans="1:4">
      <c r="A639" s="80" t="s">
        <v>457</v>
      </c>
      <c r="B639" s="71">
        <v>2013</v>
      </c>
      <c r="C639" s="71" t="s">
        <v>127</v>
      </c>
      <c r="D639" s="18">
        <v>200463.91</v>
      </c>
    </row>
    <row r="640" spans="1:4">
      <c r="A640" s="80" t="s">
        <v>457</v>
      </c>
      <c r="B640" s="71">
        <v>2013</v>
      </c>
      <c r="C640" s="71" t="s">
        <v>142</v>
      </c>
      <c r="D640" s="18">
        <v>413574.67000000004</v>
      </c>
    </row>
    <row r="641" spans="1:4" ht="15.75" thickBot="1">
      <c r="A641" s="82" t="s">
        <v>457</v>
      </c>
      <c r="B641" s="73">
        <v>2013</v>
      </c>
      <c r="C641" s="73" t="s">
        <v>88</v>
      </c>
      <c r="D641" s="19">
        <v>-69593.22</v>
      </c>
    </row>
    <row r="642" spans="1:4">
      <c r="A642" s="80" t="s">
        <v>479</v>
      </c>
      <c r="B642" s="71">
        <v>2013</v>
      </c>
      <c r="C642" s="71" t="s">
        <v>42</v>
      </c>
      <c r="D642" s="18">
        <v>3979828.4699999997</v>
      </c>
    </row>
    <row r="643" spans="1:4">
      <c r="A643" s="80" t="s">
        <v>479</v>
      </c>
      <c r="B643" s="71">
        <v>2013</v>
      </c>
      <c r="C643" s="71" t="s">
        <v>41</v>
      </c>
      <c r="D643" s="18">
        <v>3020062.7800000003</v>
      </c>
    </row>
    <row r="644" spans="1:4">
      <c r="A644" s="80" t="s">
        <v>479</v>
      </c>
      <c r="B644" s="71">
        <v>2013</v>
      </c>
      <c r="C644" s="71" t="s">
        <v>110</v>
      </c>
      <c r="D644" s="18">
        <v>2902955.68</v>
      </c>
    </row>
    <row r="645" spans="1:4">
      <c r="A645" s="80" t="s">
        <v>479</v>
      </c>
      <c r="B645" s="71">
        <v>2013</v>
      </c>
      <c r="C645" s="71" t="s">
        <v>55</v>
      </c>
      <c r="D645" s="18">
        <v>2008298.949999999</v>
      </c>
    </row>
    <row r="646" spans="1:4">
      <c r="A646" s="80" t="s">
        <v>479</v>
      </c>
      <c r="B646" s="71">
        <v>2013</v>
      </c>
      <c r="C646" s="71" t="s">
        <v>88</v>
      </c>
      <c r="D646" s="18">
        <v>1268894.44</v>
      </c>
    </row>
    <row r="647" spans="1:4">
      <c r="A647" s="80" t="s">
        <v>479</v>
      </c>
      <c r="B647" s="71">
        <v>2013</v>
      </c>
      <c r="C647" s="71" t="s">
        <v>91</v>
      </c>
      <c r="D647" s="18">
        <v>1222387.6099999999</v>
      </c>
    </row>
    <row r="648" spans="1:4">
      <c r="A648" s="80" t="s">
        <v>479</v>
      </c>
      <c r="B648" s="71">
        <v>2013</v>
      </c>
      <c r="C648" s="71" t="s">
        <v>82</v>
      </c>
      <c r="D648" s="18">
        <v>1193797.1200000003</v>
      </c>
    </row>
    <row r="649" spans="1:4">
      <c r="A649" s="80" t="s">
        <v>479</v>
      </c>
      <c r="B649" s="71">
        <v>2013</v>
      </c>
      <c r="C649" s="71" t="s">
        <v>137</v>
      </c>
      <c r="D649" s="18">
        <v>919874.89999999979</v>
      </c>
    </row>
    <row r="650" spans="1:4">
      <c r="A650" s="80" t="s">
        <v>479</v>
      </c>
      <c r="B650" s="71">
        <v>2013</v>
      </c>
      <c r="C650" s="71" t="s">
        <v>37</v>
      </c>
      <c r="D650" s="18">
        <v>506681.99999999994</v>
      </c>
    </row>
    <row r="651" spans="1:4" ht="15.75" thickBot="1">
      <c r="A651" s="82" t="s">
        <v>479</v>
      </c>
      <c r="B651" s="73">
        <v>2013</v>
      </c>
      <c r="C651" s="73" t="s">
        <v>109</v>
      </c>
      <c r="D651" s="19">
        <v>322891.6400000006</v>
      </c>
    </row>
    <row r="652" spans="1:4">
      <c r="A652" s="80" t="s">
        <v>468</v>
      </c>
      <c r="B652" s="71">
        <v>2012</v>
      </c>
      <c r="C652" s="71" t="s">
        <v>42</v>
      </c>
      <c r="D652" s="18">
        <v>3830711.3669999996</v>
      </c>
    </row>
    <row r="653" spans="1:4">
      <c r="A653" s="80" t="s">
        <v>468</v>
      </c>
      <c r="B653" s="71">
        <v>2012</v>
      </c>
      <c r="C653" s="71" t="s">
        <v>34</v>
      </c>
      <c r="D653" s="18">
        <v>1611109.8569999998</v>
      </c>
    </row>
    <row r="654" spans="1:4">
      <c r="A654" s="80" t="s">
        <v>468</v>
      </c>
      <c r="B654" s="71">
        <v>2012</v>
      </c>
      <c r="C654" s="71" t="s">
        <v>43</v>
      </c>
      <c r="D654" s="18">
        <v>1486147.0259999998</v>
      </c>
    </row>
    <row r="655" spans="1:4">
      <c r="A655" s="80" t="s">
        <v>468</v>
      </c>
      <c r="B655" s="71">
        <v>2012</v>
      </c>
      <c r="C655" s="71" t="s">
        <v>55</v>
      </c>
      <c r="D655" s="18">
        <v>1226015.6369999999</v>
      </c>
    </row>
    <row r="656" spans="1:4">
      <c r="A656" s="80" t="s">
        <v>468</v>
      </c>
      <c r="B656" s="71">
        <v>2012</v>
      </c>
      <c r="C656" s="71" t="s">
        <v>38</v>
      </c>
      <c r="D656" s="18">
        <v>516772.05299999996</v>
      </c>
    </row>
    <row r="657" spans="1:4">
      <c r="A657" s="80" t="s">
        <v>468</v>
      </c>
      <c r="B657" s="71">
        <v>2012</v>
      </c>
      <c r="C657" s="71" t="s">
        <v>106</v>
      </c>
      <c r="D657" s="18">
        <v>347221.45499999996</v>
      </c>
    </row>
    <row r="658" spans="1:4" ht="15.75" thickBot="1">
      <c r="A658" s="82" t="s">
        <v>468</v>
      </c>
      <c r="B658" s="73">
        <v>2012</v>
      </c>
      <c r="C658" s="73" t="s">
        <v>37</v>
      </c>
      <c r="D658" s="19">
        <v>267999.29099999997</v>
      </c>
    </row>
    <row r="659" spans="1:4">
      <c r="A659" s="80" t="s">
        <v>480</v>
      </c>
      <c r="B659" s="71">
        <v>2009</v>
      </c>
      <c r="C659" s="71" t="s">
        <v>263</v>
      </c>
      <c r="D659" s="18">
        <v>19626.5</v>
      </c>
    </row>
    <row r="660" spans="1:4">
      <c r="A660" s="80" t="s">
        <v>480</v>
      </c>
      <c r="B660" s="71">
        <v>2009</v>
      </c>
      <c r="C660" s="71" t="s">
        <v>91</v>
      </c>
      <c r="D660" s="18">
        <v>28522771.300000001</v>
      </c>
    </row>
    <row r="661" spans="1:4">
      <c r="A661" s="80" t="s">
        <v>480</v>
      </c>
      <c r="B661" s="71">
        <v>2009</v>
      </c>
      <c r="C661" s="71" t="s">
        <v>45</v>
      </c>
      <c r="D661" s="18">
        <v>5210162.0600000005</v>
      </c>
    </row>
    <row r="662" spans="1:4">
      <c r="A662" s="80" t="s">
        <v>480</v>
      </c>
      <c r="B662" s="71">
        <v>2009</v>
      </c>
      <c r="C662" s="71" t="s">
        <v>112</v>
      </c>
      <c r="D662" s="18">
        <v>1538345.8</v>
      </c>
    </row>
    <row r="663" spans="1:4">
      <c r="A663" s="80" t="s">
        <v>480</v>
      </c>
      <c r="B663" s="71">
        <v>2009</v>
      </c>
      <c r="C663" s="71" t="s">
        <v>196</v>
      </c>
      <c r="D663" s="18">
        <v>790876.38000000012</v>
      </c>
    </row>
    <row r="664" spans="1:4">
      <c r="A664" s="81" t="s">
        <v>480</v>
      </c>
      <c r="B664" s="72">
        <v>2009</v>
      </c>
      <c r="C664" s="72" t="s">
        <v>131</v>
      </c>
      <c r="D664" s="22">
        <v>790876.38000000012</v>
      </c>
    </row>
    <row r="665" spans="1:4">
      <c r="A665" s="80" t="s">
        <v>480</v>
      </c>
      <c r="B665" s="71">
        <v>2010</v>
      </c>
      <c r="C665" s="71" t="s">
        <v>263</v>
      </c>
      <c r="D665" s="18">
        <v>1845</v>
      </c>
    </row>
    <row r="666" spans="1:4">
      <c r="A666" s="80" t="s">
        <v>480</v>
      </c>
      <c r="B666" s="71">
        <v>2010</v>
      </c>
      <c r="C666" s="71" t="s">
        <v>91</v>
      </c>
      <c r="D666" s="18">
        <v>165199</v>
      </c>
    </row>
    <row r="667" spans="1:4">
      <c r="A667" s="80" t="s">
        <v>480</v>
      </c>
      <c r="B667" s="71">
        <v>2010</v>
      </c>
      <c r="C667" s="71" t="s">
        <v>45</v>
      </c>
      <c r="D667" s="18">
        <v>905095.7</v>
      </c>
    </row>
    <row r="668" spans="1:4">
      <c r="A668" s="80" t="s">
        <v>480</v>
      </c>
      <c r="B668" s="71">
        <v>2010</v>
      </c>
      <c r="C668" s="71" t="s">
        <v>112</v>
      </c>
      <c r="D668" s="18">
        <v>2450174.41</v>
      </c>
    </row>
    <row r="669" spans="1:4">
      <c r="A669" s="80" t="s">
        <v>480</v>
      </c>
      <c r="B669" s="71">
        <v>2010</v>
      </c>
      <c r="C669" s="71" t="s">
        <v>42</v>
      </c>
      <c r="D669" s="18">
        <v>4171360</v>
      </c>
    </row>
    <row r="670" spans="1:4">
      <c r="A670" s="80" t="s">
        <v>480</v>
      </c>
      <c r="B670" s="71">
        <v>2010</v>
      </c>
      <c r="C670" s="71" t="s">
        <v>196</v>
      </c>
      <c r="D670" s="18">
        <v>4011659.5</v>
      </c>
    </row>
    <row r="671" spans="1:4">
      <c r="A671" s="81" t="s">
        <v>480</v>
      </c>
      <c r="B671" s="72">
        <v>2010</v>
      </c>
      <c r="C671" s="72" t="s">
        <v>131</v>
      </c>
      <c r="D671" s="22">
        <v>5441113</v>
      </c>
    </row>
    <row r="672" spans="1:4">
      <c r="A672" s="80" t="s">
        <v>480</v>
      </c>
      <c r="B672" s="71">
        <v>2011</v>
      </c>
      <c r="C672" s="71" t="s">
        <v>263</v>
      </c>
      <c r="D672" s="18">
        <v>2956</v>
      </c>
    </row>
    <row r="673" spans="1:4">
      <c r="A673" s="80" t="s">
        <v>480</v>
      </c>
      <c r="B673" s="71">
        <v>2011</v>
      </c>
      <c r="C673" s="71" t="s">
        <v>91</v>
      </c>
      <c r="D673" s="18">
        <v>364751</v>
      </c>
    </row>
    <row r="674" spans="1:4">
      <c r="A674" s="80" t="s">
        <v>480</v>
      </c>
      <c r="B674" s="71">
        <v>2011</v>
      </c>
      <c r="C674" s="71" t="s">
        <v>45</v>
      </c>
      <c r="D674" s="18">
        <v>1166053.7629999998</v>
      </c>
    </row>
    <row r="675" spans="1:4">
      <c r="A675" s="80" t="s">
        <v>480</v>
      </c>
      <c r="B675" s="71">
        <v>2011</v>
      </c>
      <c r="C675" s="71" t="s">
        <v>112</v>
      </c>
      <c r="D675" s="18">
        <v>5288262.7</v>
      </c>
    </row>
    <row r="676" spans="1:4">
      <c r="A676" s="81" t="s">
        <v>480</v>
      </c>
      <c r="B676" s="72">
        <v>2011</v>
      </c>
      <c r="C676" s="72" t="s">
        <v>42</v>
      </c>
      <c r="D676" s="22">
        <v>6105382.7999999998</v>
      </c>
    </row>
    <row r="677" spans="1:4">
      <c r="A677" s="80" t="s">
        <v>480</v>
      </c>
      <c r="B677" s="71">
        <v>2012</v>
      </c>
      <c r="C677" s="71" t="s">
        <v>139</v>
      </c>
      <c r="D677" s="18">
        <v>502285.87</v>
      </c>
    </row>
    <row r="678" spans="1:4">
      <c r="A678" s="80" t="s">
        <v>480</v>
      </c>
      <c r="B678" s="71">
        <v>2012</v>
      </c>
      <c r="C678" s="71" t="s">
        <v>36</v>
      </c>
      <c r="D678" s="18">
        <v>24319.16</v>
      </c>
    </row>
    <row r="679" spans="1:4">
      <c r="A679" s="80" t="s">
        <v>480</v>
      </c>
      <c r="B679" s="71">
        <v>2012</v>
      </c>
      <c r="C679" s="71" t="s">
        <v>113</v>
      </c>
      <c r="D679" s="18">
        <v>16240.43</v>
      </c>
    </row>
    <row r="680" spans="1:4">
      <c r="A680" s="80" t="s">
        <v>480</v>
      </c>
      <c r="B680" s="71">
        <v>2012</v>
      </c>
      <c r="C680" s="71" t="s">
        <v>38</v>
      </c>
      <c r="D680" s="18">
        <v>670469.64</v>
      </c>
    </row>
    <row r="681" spans="1:4">
      <c r="A681" s="80" t="s">
        <v>480</v>
      </c>
      <c r="B681" s="71">
        <v>2012</v>
      </c>
      <c r="C681" s="71" t="s">
        <v>140</v>
      </c>
      <c r="D681" s="18">
        <v>283.56</v>
      </c>
    </row>
    <row r="682" spans="1:4">
      <c r="A682" s="80" t="s">
        <v>480</v>
      </c>
      <c r="B682" s="71">
        <v>2012</v>
      </c>
      <c r="C682" s="71" t="s">
        <v>42</v>
      </c>
      <c r="D682" s="18">
        <v>4545856.0200000005</v>
      </c>
    </row>
    <row r="683" spans="1:4">
      <c r="A683" s="80" t="s">
        <v>480</v>
      </c>
      <c r="B683" s="71">
        <v>2012</v>
      </c>
      <c r="C683" s="71" t="s">
        <v>45</v>
      </c>
      <c r="D683" s="18">
        <v>376889.49</v>
      </c>
    </row>
    <row r="684" spans="1:4">
      <c r="A684" s="80" t="s">
        <v>480</v>
      </c>
      <c r="B684" s="71">
        <v>2012</v>
      </c>
      <c r="C684" s="71" t="s">
        <v>90</v>
      </c>
      <c r="D684" s="18">
        <v>-42.401700000000005</v>
      </c>
    </row>
    <row r="685" spans="1:4">
      <c r="A685" s="80" t="s">
        <v>480</v>
      </c>
      <c r="B685" s="71">
        <v>2012</v>
      </c>
      <c r="C685" s="71" t="s">
        <v>35</v>
      </c>
      <c r="D685" s="18">
        <v>32432.5</v>
      </c>
    </row>
    <row r="686" spans="1:4">
      <c r="A686" s="80" t="s">
        <v>480</v>
      </c>
      <c r="B686" s="71">
        <v>2012</v>
      </c>
      <c r="C686" s="71" t="s">
        <v>40</v>
      </c>
      <c r="D686" s="18">
        <v>4815.6899999999996</v>
      </c>
    </row>
    <row r="687" spans="1:4">
      <c r="A687" s="80" t="s">
        <v>480</v>
      </c>
      <c r="B687" s="71">
        <v>2012</v>
      </c>
      <c r="C687" s="71" t="s">
        <v>141</v>
      </c>
      <c r="D687" s="18">
        <v>6219856.2549999999</v>
      </c>
    </row>
    <row r="688" spans="1:4">
      <c r="A688" s="80" t="s">
        <v>480</v>
      </c>
      <c r="B688" s="71">
        <v>2012</v>
      </c>
      <c r="C688" s="71" t="s">
        <v>34</v>
      </c>
      <c r="D688" s="18">
        <v>1162986.3299999998</v>
      </c>
    </row>
    <row r="689" spans="1:4">
      <c r="A689" s="80" t="s">
        <v>480</v>
      </c>
      <c r="B689" s="71">
        <v>2012</v>
      </c>
      <c r="C689" s="71" t="s">
        <v>197</v>
      </c>
      <c r="D689" s="18">
        <v>3592.46</v>
      </c>
    </row>
    <row r="690" spans="1:4">
      <c r="A690" s="80" t="s">
        <v>480</v>
      </c>
      <c r="B690" s="71">
        <v>2012</v>
      </c>
      <c r="C690" s="71" t="s">
        <v>263</v>
      </c>
      <c r="D690" s="18">
        <v>1575.15</v>
      </c>
    </row>
    <row r="691" spans="1:4">
      <c r="A691" s="80" t="s">
        <v>480</v>
      </c>
      <c r="B691" s="71">
        <v>2012</v>
      </c>
      <c r="C691" s="71" t="s">
        <v>112</v>
      </c>
      <c r="D691" s="18">
        <v>-4.0854000000000008</v>
      </c>
    </row>
    <row r="692" spans="1:4">
      <c r="A692" s="80" t="s">
        <v>480</v>
      </c>
      <c r="B692" s="71">
        <v>2012</v>
      </c>
      <c r="C692" s="71" t="s">
        <v>60</v>
      </c>
      <c r="D692" s="18">
        <v>4423.2250000000004</v>
      </c>
    </row>
    <row r="693" spans="1:4">
      <c r="A693" s="80" t="s">
        <v>480</v>
      </c>
      <c r="B693" s="71">
        <v>2012</v>
      </c>
      <c r="C693" s="71" t="s">
        <v>46</v>
      </c>
      <c r="D693" s="18">
        <v>182186.75</v>
      </c>
    </row>
    <row r="694" spans="1:4">
      <c r="A694" s="80" t="s">
        <v>480</v>
      </c>
      <c r="B694" s="71">
        <v>2012</v>
      </c>
      <c r="C694" s="71" t="s">
        <v>126</v>
      </c>
      <c r="D694" s="18">
        <v>43478.26</v>
      </c>
    </row>
    <row r="695" spans="1:4">
      <c r="A695" s="80" t="s">
        <v>480</v>
      </c>
      <c r="B695" s="71">
        <v>2012</v>
      </c>
      <c r="C695" s="71" t="s">
        <v>103</v>
      </c>
      <c r="D695" s="18">
        <v>0</v>
      </c>
    </row>
    <row r="696" spans="1:4">
      <c r="A696" s="80" t="s">
        <v>480</v>
      </c>
      <c r="B696" s="71">
        <v>2012</v>
      </c>
      <c r="C696" s="71" t="s">
        <v>104</v>
      </c>
      <c r="D696" s="18">
        <v>108364.67000000001</v>
      </c>
    </row>
    <row r="697" spans="1:4">
      <c r="A697" s="80" t="s">
        <v>480</v>
      </c>
      <c r="B697" s="71">
        <v>2012</v>
      </c>
      <c r="C697" s="71" t="s">
        <v>85</v>
      </c>
      <c r="D697" s="18">
        <v>95299.704999999987</v>
      </c>
    </row>
    <row r="698" spans="1:4">
      <c r="A698" s="80" t="s">
        <v>480</v>
      </c>
      <c r="B698" s="71">
        <v>2012</v>
      </c>
      <c r="C698" s="71" t="s">
        <v>106</v>
      </c>
      <c r="D698" s="18">
        <v>48588.61250000001</v>
      </c>
    </row>
    <row r="699" spans="1:4">
      <c r="A699" s="80" t="s">
        <v>480</v>
      </c>
      <c r="B699" s="71">
        <v>2012</v>
      </c>
      <c r="C699" s="71" t="s">
        <v>86</v>
      </c>
      <c r="D699" s="18">
        <v>4250</v>
      </c>
    </row>
    <row r="700" spans="1:4">
      <c r="A700" s="80" t="s">
        <v>480</v>
      </c>
      <c r="B700" s="71">
        <v>2012</v>
      </c>
      <c r="C700" s="71" t="s">
        <v>43</v>
      </c>
      <c r="D700" s="18">
        <v>1762720.2450000001</v>
      </c>
    </row>
    <row r="701" spans="1:4">
      <c r="A701" s="80" t="s">
        <v>480</v>
      </c>
      <c r="B701" s="71">
        <v>2012</v>
      </c>
      <c r="C701" s="71" t="s">
        <v>196</v>
      </c>
      <c r="D701" s="18">
        <v>35758</v>
      </c>
    </row>
    <row r="702" spans="1:4">
      <c r="A702" s="80" t="s">
        <v>480</v>
      </c>
      <c r="B702" s="71">
        <v>2012</v>
      </c>
      <c r="C702" s="71" t="s">
        <v>87</v>
      </c>
      <c r="D702" s="18">
        <v>48405.87</v>
      </c>
    </row>
    <row r="703" spans="1:4">
      <c r="A703" s="80" t="s">
        <v>480</v>
      </c>
      <c r="B703" s="71">
        <v>2012</v>
      </c>
      <c r="C703" s="71" t="s">
        <v>55</v>
      </c>
      <c r="D703" s="18">
        <v>1101930.3800000001</v>
      </c>
    </row>
    <row r="704" spans="1:4">
      <c r="A704" s="80" t="s">
        <v>480</v>
      </c>
      <c r="B704" s="71">
        <v>2012</v>
      </c>
      <c r="C704" s="71" t="s">
        <v>109</v>
      </c>
      <c r="D704" s="18">
        <v>85134.92</v>
      </c>
    </row>
    <row r="705" spans="1:4">
      <c r="A705" s="80" t="s">
        <v>480</v>
      </c>
      <c r="B705" s="71">
        <v>2012</v>
      </c>
      <c r="C705" s="71" t="s">
        <v>142</v>
      </c>
      <c r="D705" s="18">
        <v>124870.91</v>
      </c>
    </row>
    <row r="706" spans="1:4">
      <c r="A706" s="81" t="s">
        <v>480</v>
      </c>
      <c r="B706" s="72">
        <v>2012</v>
      </c>
      <c r="C706" s="72" t="s">
        <v>88</v>
      </c>
      <c r="D706" s="22">
        <v>32508.645</v>
      </c>
    </row>
    <row r="707" spans="1:4">
      <c r="A707" s="80" t="s">
        <v>480</v>
      </c>
      <c r="B707" s="71">
        <v>2013</v>
      </c>
      <c r="C707" s="71" t="s">
        <v>139</v>
      </c>
      <c r="D707" s="18">
        <v>943587.36</v>
      </c>
    </row>
    <row r="708" spans="1:4">
      <c r="A708" s="80" t="s">
        <v>480</v>
      </c>
      <c r="B708" s="71">
        <v>2013</v>
      </c>
      <c r="C708" s="71" t="s">
        <v>36</v>
      </c>
      <c r="D708" s="18">
        <v>420027.57</v>
      </c>
    </row>
    <row r="709" spans="1:4">
      <c r="A709" s="80" t="s">
        <v>480</v>
      </c>
      <c r="B709" s="71">
        <v>2013</v>
      </c>
      <c r="C709" s="71" t="s">
        <v>113</v>
      </c>
      <c r="D709" s="18">
        <v>138270.60999999999</v>
      </c>
    </row>
    <row r="710" spans="1:4">
      <c r="A710" s="80" t="s">
        <v>480</v>
      </c>
      <c r="B710" s="71">
        <v>2013</v>
      </c>
      <c r="C710" s="71" t="s">
        <v>38</v>
      </c>
      <c r="D710" s="18">
        <v>877708.99</v>
      </c>
    </row>
    <row r="711" spans="1:4">
      <c r="A711" s="80" t="s">
        <v>480</v>
      </c>
      <c r="B711" s="71">
        <v>2013</v>
      </c>
      <c r="C711" s="71" t="s">
        <v>140</v>
      </c>
      <c r="D711" s="18">
        <v>69040.160000000003</v>
      </c>
    </row>
    <row r="712" spans="1:4">
      <c r="A712" s="80" t="s">
        <v>480</v>
      </c>
      <c r="B712" s="71">
        <v>2013</v>
      </c>
      <c r="C712" s="71" t="s">
        <v>42</v>
      </c>
      <c r="D712" s="18">
        <v>1702377.01</v>
      </c>
    </row>
    <row r="713" spans="1:4">
      <c r="A713" s="80" t="s">
        <v>480</v>
      </c>
      <c r="B713" s="71">
        <v>2013</v>
      </c>
      <c r="C713" s="71" t="s">
        <v>45</v>
      </c>
      <c r="D713" s="18">
        <v>467232.71</v>
      </c>
    </row>
    <row r="714" spans="1:4">
      <c r="A714" s="80" t="s">
        <v>480</v>
      </c>
      <c r="B714" s="71">
        <v>2013</v>
      </c>
      <c r="C714" s="71" t="s">
        <v>90</v>
      </c>
      <c r="D714" s="18">
        <v>731943.82209999999</v>
      </c>
    </row>
    <row r="715" spans="1:4">
      <c r="A715" s="80" t="s">
        <v>480</v>
      </c>
      <c r="B715" s="71">
        <v>2013</v>
      </c>
      <c r="C715" s="71" t="s">
        <v>35</v>
      </c>
      <c r="D715" s="18">
        <v>304883.53000000003</v>
      </c>
    </row>
    <row r="716" spans="1:4">
      <c r="A716" s="80" t="s">
        <v>480</v>
      </c>
      <c r="B716" s="71">
        <v>2013</v>
      </c>
      <c r="C716" s="71" t="s">
        <v>40</v>
      </c>
      <c r="D716" s="18">
        <v>841639.36999999988</v>
      </c>
    </row>
    <row r="717" spans="1:4">
      <c r="A717" s="80" t="s">
        <v>480</v>
      </c>
      <c r="B717" s="71">
        <v>2013</v>
      </c>
      <c r="C717" s="71" t="s">
        <v>141</v>
      </c>
      <c r="D717" s="18">
        <v>2192518.1550000003</v>
      </c>
    </row>
    <row r="718" spans="1:4">
      <c r="A718" s="80" t="s">
        <v>480</v>
      </c>
      <c r="B718" s="71">
        <v>2013</v>
      </c>
      <c r="C718" s="71" t="s">
        <v>34</v>
      </c>
      <c r="D718" s="18">
        <v>857914.55999999982</v>
      </c>
    </row>
    <row r="719" spans="1:4">
      <c r="A719" s="80" t="s">
        <v>480</v>
      </c>
      <c r="B719" s="71">
        <v>2013</v>
      </c>
      <c r="C719" s="71" t="s">
        <v>197</v>
      </c>
      <c r="D719" s="18">
        <v>0</v>
      </c>
    </row>
    <row r="720" spans="1:4">
      <c r="A720" s="80" t="s">
        <v>480</v>
      </c>
      <c r="B720" s="71">
        <v>2013</v>
      </c>
      <c r="C720" s="71" t="s">
        <v>263</v>
      </c>
      <c r="D720" s="18">
        <v>65999.759999999995</v>
      </c>
    </row>
    <row r="721" spans="1:4">
      <c r="A721" s="80" t="s">
        <v>480</v>
      </c>
      <c r="B721" s="71">
        <v>2013</v>
      </c>
      <c r="C721" s="71" t="s">
        <v>112</v>
      </c>
      <c r="D721" s="18">
        <v>644678.09000000008</v>
      </c>
    </row>
    <row r="722" spans="1:4">
      <c r="A722" s="80" t="s">
        <v>480</v>
      </c>
      <c r="B722" s="71">
        <v>2013</v>
      </c>
      <c r="C722" s="71" t="s">
        <v>60</v>
      </c>
      <c r="D722" s="18">
        <v>0</v>
      </c>
    </row>
    <row r="723" spans="1:4">
      <c r="A723" s="80" t="s">
        <v>480</v>
      </c>
      <c r="B723" s="71">
        <v>2013</v>
      </c>
      <c r="C723" s="71" t="s">
        <v>46</v>
      </c>
      <c r="D723" s="18">
        <v>23644.81</v>
      </c>
    </row>
    <row r="724" spans="1:4">
      <c r="A724" s="80" t="s">
        <v>480</v>
      </c>
      <c r="B724" s="71">
        <v>2013</v>
      </c>
      <c r="C724" s="71" t="s">
        <v>126</v>
      </c>
      <c r="D724" s="18">
        <v>0</v>
      </c>
    </row>
    <row r="725" spans="1:4">
      <c r="A725" s="80" t="s">
        <v>480</v>
      </c>
      <c r="B725" s="71">
        <v>2013</v>
      </c>
      <c r="C725" s="71" t="s">
        <v>103</v>
      </c>
      <c r="D725" s="18">
        <v>981968.5</v>
      </c>
    </row>
    <row r="726" spans="1:4">
      <c r="A726" s="80" t="s">
        <v>480</v>
      </c>
      <c r="B726" s="71">
        <v>2013</v>
      </c>
      <c r="C726" s="71" t="s">
        <v>104</v>
      </c>
      <c r="D726" s="18">
        <v>14903.68</v>
      </c>
    </row>
    <row r="727" spans="1:4">
      <c r="A727" s="80" t="s">
        <v>480</v>
      </c>
      <c r="B727" s="71">
        <v>2013</v>
      </c>
      <c r="C727" s="71" t="s">
        <v>85</v>
      </c>
      <c r="D727" s="18">
        <v>13548.955</v>
      </c>
    </row>
    <row r="728" spans="1:4">
      <c r="A728" s="80" t="s">
        <v>480</v>
      </c>
      <c r="B728" s="71">
        <v>2013</v>
      </c>
      <c r="C728" s="71" t="s">
        <v>106</v>
      </c>
      <c r="D728" s="18">
        <v>368147.61749999999</v>
      </c>
    </row>
    <row r="729" spans="1:4">
      <c r="A729" s="80" t="s">
        <v>480</v>
      </c>
      <c r="B729" s="71">
        <v>2013</v>
      </c>
      <c r="C729" s="71" t="s">
        <v>86</v>
      </c>
      <c r="D729" s="18">
        <v>0</v>
      </c>
    </row>
    <row r="730" spans="1:4">
      <c r="A730" s="80" t="s">
        <v>480</v>
      </c>
      <c r="B730" s="71">
        <v>2013</v>
      </c>
      <c r="C730" s="71" t="s">
        <v>43</v>
      </c>
      <c r="D730" s="18">
        <v>420389.75</v>
      </c>
    </row>
    <row r="731" spans="1:4">
      <c r="A731" s="80" t="s">
        <v>480</v>
      </c>
      <c r="B731" s="71">
        <v>2013</v>
      </c>
      <c r="C731" s="71" t="s">
        <v>196</v>
      </c>
      <c r="D731" s="18">
        <v>17888.77</v>
      </c>
    </row>
    <row r="732" spans="1:4">
      <c r="A732" s="80" t="s">
        <v>480</v>
      </c>
      <c r="B732" s="71">
        <v>2013</v>
      </c>
      <c r="C732" s="71" t="s">
        <v>87</v>
      </c>
      <c r="D732" s="18">
        <v>117322.48</v>
      </c>
    </row>
    <row r="733" spans="1:4">
      <c r="A733" s="80" t="s">
        <v>480</v>
      </c>
      <c r="B733" s="71">
        <v>2013</v>
      </c>
      <c r="C733" s="71" t="s">
        <v>55</v>
      </c>
      <c r="D733" s="18">
        <v>1484701.33</v>
      </c>
    </row>
    <row r="734" spans="1:4">
      <c r="A734" s="80" t="s">
        <v>480</v>
      </c>
      <c r="B734" s="71">
        <v>2013</v>
      </c>
      <c r="C734" s="71" t="s">
        <v>109</v>
      </c>
      <c r="D734" s="18">
        <v>519180.00999999995</v>
      </c>
    </row>
    <row r="735" spans="1:4">
      <c r="A735" s="80" t="s">
        <v>480</v>
      </c>
      <c r="B735" s="71">
        <v>2013</v>
      </c>
      <c r="C735" s="71" t="s">
        <v>142</v>
      </c>
      <c r="D735" s="18">
        <v>5559.07</v>
      </c>
    </row>
    <row r="736" spans="1:4" ht="15.75" thickBot="1">
      <c r="A736" s="82" t="s">
        <v>480</v>
      </c>
      <c r="B736" s="73">
        <v>2013</v>
      </c>
      <c r="C736" s="73" t="s">
        <v>88</v>
      </c>
      <c r="D736" s="19">
        <v>0</v>
      </c>
    </row>
    <row r="737" spans="1:4">
      <c r="A737" s="80" t="s">
        <v>467</v>
      </c>
      <c r="B737" s="71">
        <v>2013</v>
      </c>
      <c r="C737" s="71" t="s">
        <v>110</v>
      </c>
      <c r="D737" s="18">
        <v>2443092.8735199999</v>
      </c>
    </row>
    <row r="738" spans="1:4">
      <c r="A738" s="80" t="s">
        <v>467</v>
      </c>
      <c r="B738" s="71">
        <v>2013</v>
      </c>
      <c r="C738" s="71" t="s">
        <v>42</v>
      </c>
      <c r="D738" s="18">
        <v>2403621.9071229999</v>
      </c>
    </row>
    <row r="739" spans="1:4">
      <c r="A739" s="80" t="s">
        <v>467</v>
      </c>
      <c r="B739" s="71">
        <v>2013</v>
      </c>
      <c r="C739" s="71" t="s">
        <v>34</v>
      </c>
      <c r="D739" s="18">
        <v>898023.20166399993</v>
      </c>
    </row>
    <row r="740" spans="1:4">
      <c r="A740" s="80" t="s">
        <v>467</v>
      </c>
      <c r="B740" s="71">
        <v>2013</v>
      </c>
      <c r="C740" s="71" t="s">
        <v>109</v>
      </c>
      <c r="D740" s="18">
        <v>829730.44620000001</v>
      </c>
    </row>
    <row r="741" spans="1:4">
      <c r="A741" s="80" t="s">
        <v>467</v>
      </c>
      <c r="B741" s="71">
        <v>2013</v>
      </c>
      <c r="C741" s="71" t="s">
        <v>90</v>
      </c>
      <c r="D741" s="18">
        <v>768559.5246</v>
      </c>
    </row>
    <row r="742" spans="1:4">
      <c r="A742" s="80" t="s">
        <v>467</v>
      </c>
      <c r="B742" s="71">
        <v>2013</v>
      </c>
      <c r="C742" s="71" t="s">
        <v>35</v>
      </c>
      <c r="D742" s="18">
        <v>663290.57079999999</v>
      </c>
    </row>
    <row r="743" spans="1:4">
      <c r="A743" s="80" t="s">
        <v>467</v>
      </c>
      <c r="B743" s="71">
        <v>2013</v>
      </c>
      <c r="C743" s="71" t="s">
        <v>111</v>
      </c>
      <c r="D743" s="18">
        <v>603072.96593699988</v>
      </c>
    </row>
    <row r="744" spans="1:4">
      <c r="A744" s="80" t="s">
        <v>467</v>
      </c>
      <c r="B744" s="71">
        <v>2013</v>
      </c>
      <c r="C744" s="71" t="s">
        <v>92</v>
      </c>
      <c r="D744" s="18">
        <v>571606.20997299999</v>
      </c>
    </row>
    <row r="745" spans="1:4">
      <c r="A745" s="80" t="s">
        <v>467</v>
      </c>
      <c r="B745" s="71">
        <v>2013</v>
      </c>
      <c r="C745" s="71" t="s">
        <v>38</v>
      </c>
      <c r="D745" s="18">
        <v>496153.58846299996</v>
      </c>
    </row>
    <row r="746" spans="1:4">
      <c r="A746" s="80" t="s">
        <v>467</v>
      </c>
      <c r="B746" s="71">
        <v>2013</v>
      </c>
      <c r="C746" s="71" t="s">
        <v>41</v>
      </c>
      <c r="D746" s="18">
        <v>417199.39419999998</v>
      </c>
    </row>
    <row r="747" spans="1:4">
      <c r="A747" s="80" t="s">
        <v>467</v>
      </c>
      <c r="B747" s="71">
        <v>2013</v>
      </c>
      <c r="C747" s="71" t="s">
        <v>112</v>
      </c>
      <c r="D747" s="18">
        <v>352704.39999999997</v>
      </c>
    </row>
    <row r="748" spans="1:4">
      <c r="A748" s="80" t="s">
        <v>467</v>
      </c>
      <c r="B748" s="71">
        <v>2013</v>
      </c>
      <c r="C748" s="71" t="s">
        <v>43</v>
      </c>
      <c r="D748" s="18">
        <v>332104.46659999999</v>
      </c>
    </row>
    <row r="749" spans="1:4">
      <c r="A749" s="80" t="s">
        <v>467</v>
      </c>
      <c r="B749" s="71">
        <v>2013</v>
      </c>
      <c r="C749" s="71" t="s">
        <v>113</v>
      </c>
      <c r="D749" s="18">
        <v>292811.2</v>
      </c>
    </row>
    <row r="750" spans="1:4">
      <c r="A750" s="80" t="s">
        <v>467</v>
      </c>
      <c r="B750" s="71">
        <v>2013</v>
      </c>
      <c r="C750" s="71" t="s">
        <v>91</v>
      </c>
      <c r="D750" s="18">
        <v>281165.3</v>
      </c>
    </row>
    <row r="751" spans="1:4">
      <c r="A751" s="80" t="s">
        <v>467</v>
      </c>
      <c r="B751" s="71">
        <v>2013</v>
      </c>
      <c r="C751" s="71" t="s">
        <v>82</v>
      </c>
      <c r="D751" s="18">
        <v>240062.293814</v>
      </c>
    </row>
    <row r="752" spans="1:4">
      <c r="A752" s="80" t="s">
        <v>467</v>
      </c>
      <c r="B752" s="71">
        <v>2013</v>
      </c>
      <c r="C752" s="71" t="s">
        <v>100</v>
      </c>
      <c r="D752" s="18">
        <v>150627.504942</v>
      </c>
    </row>
    <row r="753" spans="1:4">
      <c r="A753" s="80" t="s">
        <v>467</v>
      </c>
      <c r="B753" s="71">
        <v>2013</v>
      </c>
      <c r="C753" s="71" t="s">
        <v>114</v>
      </c>
      <c r="D753" s="18">
        <v>138087.1</v>
      </c>
    </row>
    <row r="754" spans="1:4">
      <c r="A754" s="80" t="s">
        <v>467</v>
      </c>
      <c r="B754" s="71">
        <v>2013</v>
      </c>
      <c r="C754" s="71" t="s">
        <v>115</v>
      </c>
      <c r="D754" s="18">
        <v>129456.872531</v>
      </c>
    </row>
    <row r="755" spans="1:4">
      <c r="A755" s="80" t="s">
        <v>467</v>
      </c>
      <c r="B755" s="71">
        <v>2013</v>
      </c>
      <c r="C755" s="71" t="s">
        <v>95</v>
      </c>
      <c r="D755" s="18">
        <v>128936.75</v>
      </c>
    </row>
    <row r="756" spans="1:4">
      <c r="A756" s="80" t="s">
        <v>467</v>
      </c>
      <c r="B756" s="71">
        <v>2013</v>
      </c>
      <c r="C756" s="71" t="s">
        <v>83</v>
      </c>
      <c r="D756" s="18">
        <v>126607.004342</v>
      </c>
    </row>
    <row r="757" spans="1:4">
      <c r="A757" s="80" t="s">
        <v>467</v>
      </c>
      <c r="B757" s="71">
        <v>2013</v>
      </c>
      <c r="C757" s="71" t="s">
        <v>103</v>
      </c>
      <c r="D757" s="18">
        <v>118428.65442999998</v>
      </c>
    </row>
    <row r="758" spans="1:4">
      <c r="A758" s="80" t="s">
        <v>467</v>
      </c>
      <c r="B758" s="71">
        <v>2013</v>
      </c>
      <c r="C758" s="71" t="s">
        <v>36</v>
      </c>
      <c r="D758" s="18">
        <v>116076.349</v>
      </c>
    </row>
    <row r="759" spans="1:4">
      <c r="A759" s="80" t="s">
        <v>467</v>
      </c>
      <c r="B759" s="71">
        <v>2013</v>
      </c>
      <c r="C759" s="71" t="s">
        <v>116</v>
      </c>
      <c r="D759" s="18">
        <v>103149.4</v>
      </c>
    </row>
    <row r="760" spans="1:4">
      <c r="A760" s="80" t="s">
        <v>467</v>
      </c>
      <c r="B760" s="71">
        <v>2013</v>
      </c>
      <c r="C760" s="71" t="s">
        <v>108</v>
      </c>
      <c r="D760" s="18">
        <v>101715.639977</v>
      </c>
    </row>
    <row r="761" spans="1:4">
      <c r="A761" s="80" t="s">
        <v>467</v>
      </c>
      <c r="B761" s="71">
        <v>2013</v>
      </c>
      <c r="C761" s="71" t="s">
        <v>86</v>
      </c>
      <c r="D761" s="18">
        <v>83451.524739999993</v>
      </c>
    </row>
    <row r="762" spans="1:4">
      <c r="A762" s="80" t="s">
        <v>467</v>
      </c>
      <c r="B762" s="71">
        <v>2013</v>
      </c>
      <c r="C762" s="71" t="s">
        <v>196</v>
      </c>
      <c r="D762" s="18">
        <v>83185</v>
      </c>
    </row>
    <row r="763" spans="1:4">
      <c r="A763" s="80" t="s">
        <v>467</v>
      </c>
      <c r="B763" s="71">
        <v>2013</v>
      </c>
      <c r="C763" s="71" t="s">
        <v>117</v>
      </c>
      <c r="D763" s="18">
        <v>81623.551001999993</v>
      </c>
    </row>
    <row r="764" spans="1:4">
      <c r="A764" s="80" t="s">
        <v>467</v>
      </c>
      <c r="B764" s="71">
        <v>2013</v>
      </c>
      <c r="C764" s="71" t="s">
        <v>104</v>
      </c>
      <c r="D764" s="18">
        <v>49911</v>
      </c>
    </row>
    <row r="765" spans="1:4">
      <c r="A765" s="80" t="s">
        <v>467</v>
      </c>
      <c r="B765" s="71">
        <v>2013</v>
      </c>
      <c r="C765" s="71" t="s">
        <v>84</v>
      </c>
      <c r="D765" s="18">
        <v>41592.5</v>
      </c>
    </row>
    <row r="766" spans="1:4">
      <c r="A766" s="80" t="s">
        <v>467</v>
      </c>
      <c r="B766" s="71">
        <v>2013</v>
      </c>
      <c r="C766" s="71" t="s">
        <v>88</v>
      </c>
      <c r="D766" s="18">
        <v>31194.375</v>
      </c>
    </row>
    <row r="767" spans="1:4">
      <c r="A767" s="80" t="s">
        <v>467</v>
      </c>
      <c r="B767" s="71">
        <v>2013</v>
      </c>
      <c r="C767" s="71" t="s">
        <v>96</v>
      </c>
      <c r="D767" s="18">
        <v>30620.797787999996</v>
      </c>
    </row>
    <row r="768" spans="1:4" ht="15.75" thickBot="1">
      <c r="A768" s="82" t="s">
        <v>467</v>
      </c>
      <c r="B768" s="73">
        <v>2013</v>
      </c>
      <c r="C768" s="73" t="s">
        <v>118</v>
      </c>
      <c r="D768" s="19">
        <v>26619.200000000001</v>
      </c>
    </row>
    <row r="769" spans="1:4">
      <c r="A769" s="80" t="s">
        <v>464</v>
      </c>
      <c r="B769" s="71">
        <v>2009</v>
      </c>
      <c r="C769" s="71" t="s">
        <v>91</v>
      </c>
      <c r="D769" s="18">
        <v>514434.37335670466</v>
      </c>
    </row>
    <row r="770" spans="1:4">
      <c r="A770" s="80" t="s">
        <v>464</v>
      </c>
      <c r="B770" s="71">
        <v>2009</v>
      </c>
      <c r="C770" s="71" t="s">
        <v>83</v>
      </c>
      <c r="D770" s="18">
        <v>360105.38124452234</v>
      </c>
    </row>
    <row r="771" spans="1:4">
      <c r="A771" s="80" t="s">
        <v>464</v>
      </c>
      <c r="B771" s="71">
        <v>2009</v>
      </c>
      <c r="C771" s="71" t="s">
        <v>37</v>
      </c>
      <c r="D771" s="18">
        <v>849079.53549517971</v>
      </c>
    </row>
    <row r="772" spans="1:4">
      <c r="A772" s="80" t="s">
        <v>464</v>
      </c>
      <c r="B772" s="71">
        <v>2009</v>
      </c>
      <c r="C772" s="71" t="s">
        <v>82</v>
      </c>
      <c r="D772" s="18">
        <v>459027.3619631902</v>
      </c>
    </row>
    <row r="773" spans="1:4">
      <c r="A773" s="80" t="s">
        <v>464</v>
      </c>
      <c r="B773" s="71">
        <v>2009</v>
      </c>
      <c r="C773" s="71" t="s">
        <v>38</v>
      </c>
      <c r="D773" s="18">
        <v>1291974.8378615249</v>
      </c>
    </row>
    <row r="774" spans="1:4">
      <c r="A774" s="80" t="s">
        <v>464</v>
      </c>
      <c r="B774" s="71">
        <v>2009</v>
      </c>
      <c r="C774" s="71" t="s">
        <v>90</v>
      </c>
      <c r="D774" s="18">
        <v>787534.51358457492</v>
      </c>
    </row>
    <row r="775" spans="1:4">
      <c r="A775" s="80" t="s">
        <v>464</v>
      </c>
      <c r="B775" s="71">
        <v>2009</v>
      </c>
      <c r="C775" s="71" t="s">
        <v>34</v>
      </c>
      <c r="D775" s="18">
        <v>558700.62226117437</v>
      </c>
    </row>
    <row r="776" spans="1:4">
      <c r="A776" s="80" t="s">
        <v>464</v>
      </c>
      <c r="B776" s="71">
        <v>2009</v>
      </c>
      <c r="C776" s="71" t="s">
        <v>39</v>
      </c>
      <c r="D776" s="18">
        <v>331955.59158632782</v>
      </c>
    </row>
    <row r="777" spans="1:4">
      <c r="A777" s="80" t="s">
        <v>464</v>
      </c>
      <c r="B777" s="71">
        <v>2009</v>
      </c>
      <c r="C777" s="71" t="s">
        <v>87</v>
      </c>
      <c r="D777" s="18">
        <v>1455707.1691498687</v>
      </c>
    </row>
    <row r="778" spans="1:4">
      <c r="A778" s="80" t="s">
        <v>464</v>
      </c>
      <c r="B778" s="71">
        <v>2009</v>
      </c>
      <c r="C778" s="71" t="s">
        <v>88</v>
      </c>
      <c r="D778" s="18">
        <v>1129544.0490797544</v>
      </c>
    </row>
    <row r="779" spans="1:4">
      <c r="A779" s="81" t="s">
        <v>464</v>
      </c>
      <c r="B779" s="72">
        <v>2009</v>
      </c>
      <c r="C779" s="72" t="s">
        <v>89</v>
      </c>
      <c r="D779" s="22">
        <v>2224742.4189307638</v>
      </c>
    </row>
    <row r="780" spans="1:4">
      <c r="A780" s="80" t="s">
        <v>464</v>
      </c>
      <c r="B780" s="71">
        <v>2010</v>
      </c>
      <c r="C780" s="71" t="s">
        <v>91</v>
      </c>
      <c r="D780" s="18">
        <v>691782.11997670354</v>
      </c>
    </row>
    <row r="781" spans="1:4">
      <c r="A781" s="80" t="s">
        <v>464</v>
      </c>
      <c r="B781" s="71">
        <v>2010</v>
      </c>
      <c r="C781" s="71" t="s">
        <v>82</v>
      </c>
      <c r="D781" s="18">
        <v>624629.47971267719</v>
      </c>
    </row>
    <row r="782" spans="1:4">
      <c r="A782" s="80" t="s">
        <v>464</v>
      </c>
      <c r="B782" s="71">
        <v>2010</v>
      </c>
      <c r="C782" s="71" t="s">
        <v>38</v>
      </c>
      <c r="D782" s="18">
        <v>913202.17433508055</v>
      </c>
    </row>
    <row r="783" spans="1:4">
      <c r="A783" s="80" t="s">
        <v>464</v>
      </c>
      <c r="B783" s="71">
        <v>2010</v>
      </c>
      <c r="C783" s="71" t="s">
        <v>34</v>
      </c>
      <c r="D783" s="18">
        <v>1018377.6936517183</v>
      </c>
    </row>
    <row r="784" spans="1:4">
      <c r="A784" s="80" t="s">
        <v>464</v>
      </c>
      <c r="B784" s="71">
        <v>2010</v>
      </c>
      <c r="C784" s="71" t="s">
        <v>46</v>
      </c>
      <c r="D784" s="18">
        <v>587923.58765288291</v>
      </c>
    </row>
    <row r="785" spans="1:4">
      <c r="A785" s="80" t="s">
        <v>464</v>
      </c>
      <c r="B785" s="71">
        <v>2010</v>
      </c>
      <c r="C785" s="71" t="s">
        <v>87</v>
      </c>
      <c r="D785" s="18">
        <v>1289334.0807610175</v>
      </c>
    </row>
    <row r="786" spans="1:4">
      <c r="A786" s="80" t="s">
        <v>464</v>
      </c>
      <c r="B786" s="71">
        <v>2010</v>
      </c>
      <c r="C786" s="71" t="s">
        <v>93</v>
      </c>
      <c r="D786" s="18">
        <v>310553.68860415451</v>
      </c>
    </row>
    <row r="787" spans="1:4">
      <c r="A787" s="80" t="s">
        <v>464</v>
      </c>
      <c r="B787" s="71">
        <v>2010</v>
      </c>
      <c r="C787" s="71" t="s">
        <v>94</v>
      </c>
      <c r="D787" s="18">
        <v>597188.69151621044</v>
      </c>
    </row>
    <row r="788" spans="1:4">
      <c r="A788" s="80" t="s">
        <v>464</v>
      </c>
      <c r="B788" s="71">
        <v>2010</v>
      </c>
      <c r="C788" s="71" t="s">
        <v>92</v>
      </c>
      <c r="D788" s="18">
        <v>506916.22985827993</v>
      </c>
    </row>
    <row r="789" spans="1:4">
      <c r="A789" s="80" t="s">
        <v>464</v>
      </c>
      <c r="B789" s="71">
        <v>2010</v>
      </c>
      <c r="C789" s="71" t="s">
        <v>88</v>
      </c>
      <c r="D789" s="18">
        <v>1080029.7709182682</v>
      </c>
    </row>
    <row r="790" spans="1:4">
      <c r="A790" s="81" t="s">
        <v>464</v>
      </c>
      <c r="B790" s="72">
        <v>2010</v>
      </c>
      <c r="C790" s="72" t="s">
        <v>89</v>
      </c>
      <c r="D790" s="22">
        <v>2944782.3723548823</v>
      </c>
    </row>
    <row r="791" spans="1:4">
      <c r="A791" s="80" t="s">
        <v>464</v>
      </c>
      <c r="B791" s="71">
        <v>2011</v>
      </c>
      <c r="C791" s="71" t="s">
        <v>91</v>
      </c>
      <c r="D791" s="18">
        <v>350207.08799999999</v>
      </c>
    </row>
    <row r="792" spans="1:4">
      <c r="A792" s="80" t="s">
        <v>464</v>
      </c>
      <c r="B792" s="71">
        <v>2011</v>
      </c>
      <c r="C792" s="71" t="s">
        <v>83</v>
      </c>
      <c r="D792" s="18">
        <v>147721.99049999999</v>
      </c>
    </row>
    <row r="793" spans="1:4">
      <c r="A793" s="80" t="s">
        <v>464</v>
      </c>
      <c r="B793" s="71">
        <v>2011</v>
      </c>
      <c r="C793" s="71" t="s">
        <v>95</v>
      </c>
      <c r="D793" s="18">
        <v>238406.91000000003</v>
      </c>
    </row>
    <row r="794" spans="1:4">
      <c r="A794" s="80" t="s">
        <v>464</v>
      </c>
      <c r="B794" s="71">
        <v>2011</v>
      </c>
      <c r="C794" s="71" t="s">
        <v>96</v>
      </c>
      <c r="D794" s="18">
        <v>129103.96800000001</v>
      </c>
    </row>
    <row r="795" spans="1:4">
      <c r="A795" s="80" t="s">
        <v>464</v>
      </c>
      <c r="B795" s="71">
        <v>2011</v>
      </c>
      <c r="C795" s="71" t="s">
        <v>97</v>
      </c>
      <c r="D795" s="18">
        <v>119290.542</v>
      </c>
    </row>
    <row r="796" spans="1:4">
      <c r="A796" s="80" t="s">
        <v>464</v>
      </c>
      <c r="B796" s="71">
        <v>2011</v>
      </c>
      <c r="C796" s="71" t="s">
        <v>98</v>
      </c>
      <c r="D796" s="18">
        <v>194666.682</v>
      </c>
    </row>
    <row r="797" spans="1:4">
      <c r="A797" s="80" t="s">
        <v>464</v>
      </c>
      <c r="B797" s="71">
        <v>2011</v>
      </c>
      <c r="C797" s="71" t="s">
        <v>99</v>
      </c>
      <c r="D797" s="18">
        <v>418696.88700000005</v>
      </c>
    </row>
    <row r="798" spans="1:4">
      <c r="A798" s="80" t="s">
        <v>464</v>
      </c>
      <c r="B798" s="71">
        <v>2011</v>
      </c>
      <c r="C798" s="71" t="s">
        <v>82</v>
      </c>
      <c r="D798" s="18">
        <v>174741.38997000002</v>
      </c>
    </row>
    <row r="799" spans="1:4">
      <c r="A799" s="80" t="s">
        <v>464</v>
      </c>
      <c r="B799" s="71">
        <v>2011</v>
      </c>
      <c r="C799" s="71" t="s">
        <v>100</v>
      </c>
      <c r="D799" s="18">
        <v>2160.8474999999999</v>
      </c>
    </row>
    <row r="800" spans="1:4">
      <c r="A800" s="80" t="s">
        <v>464</v>
      </c>
      <c r="B800" s="71">
        <v>2011</v>
      </c>
      <c r="C800" s="71" t="s">
        <v>38</v>
      </c>
      <c r="D800" s="18">
        <v>983013.74640000006</v>
      </c>
    </row>
    <row r="801" spans="1:4">
      <c r="A801" s="80" t="s">
        <v>464</v>
      </c>
      <c r="B801" s="71">
        <v>2011</v>
      </c>
      <c r="C801" s="71" t="s">
        <v>42</v>
      </c>
      <c r="D801" s="18">
        <v>337645.96950000006</v>
      </c>
    </row>
    <row r="802" spans="1:4">
      <c r="A802" s="80" t="s">
        <v>464</v>
      </c>
      <c r="B802" s="71">
        <v>2011</v>
      </c>
      <c r="C802" s="71" t="s">
        <v>90</v>
      </c>
      <c r="D802" s="18">
        <v>181429.54200000002</v>
      </c>
    </row>
    <row r="803" spans="1:4">
      <c r="A803" s="80" t="s">
        <v>464</v>
      </c>
      <c r="B803" s="71">
        <v>2011</v>
      </c>
      <c r="C803" s="71" t="s">
        <v>45</v>
      </c>
      <c r="D803" s="18">
        <v>7695.1665000000003</v>
      </c>
    </row>
    <row r="804" spans="1:4">
      <c r="A804" s="80" t="s">
        <v>464</v>
      </c>
      <c r="B804" s="71">
        <v>2011</v>
      </c>
      <c r="C804" s="71" t="s">
        <v>35</v>
      </c>
      <c r="D804" s="18">
        <v>385103.15549999999</v>
      </c>
    </row>
    <row r="805" spans="1:4">
      <c r="A805" s="80" t="s">
        <v>464</v>
      </c>
      <c r="B805" s="71">
        <v>2011</v>
      </c>
      <c r="C805" s="71" t="s">
        <v>34</v>
      </c>
      <c r="D805" s="18">
        <v>918293.08200000005</v>
      </c>
    </row>
    <row r="806" spans="1:4">
      <c r="A806" s="80" t="s">
        <v>464</v>
      </c>
      <c r="B806" s="71">
        <v>2011</v>
      </c>
      <c r="C806" s="71" t="s">
        <v>101</v>
      </c>
      <c r="D806" s="18">
        <v>140959.32900000003</v>
      </c>
    </row>
    <row r="807" spans="1:4">
      <c r="A807" s="80" t="s">
        <v>464</v>
      </c>
      <c r="B807" s="71">
        <v>2011</v>
      </c>
      <c r="C807" s="71" t="s">
        <v>102</v>
      </c>
      <c r="D807" s="18">
        <v>46730.995500000005</v>
      </c>
    </row>
    <row r="808" spans="1:4">
      <c r="A808" s="80" t="s">
        <v>464</v>
      </c>
      <c r="B808" s="71">
        <v>2011</v>
      </c>
      <c r="C808" s="71" t="s">
        <v>46</v>
      </c>
      <c r="D808" s="18">
        <v>398870.94450000004</v>
      </c>
    </row>
    <row r="809" spans="1:4">
      <c r="A809" s="80" t="s">
        <v>464</v>
      </c>
      <c r="B809" s="71">
        <v>2011</v>
      </c>
      <c r="C809" s="71" t="s">
        <v>84</v>
      </c>
      <c r="D809" s="18">
        <v>179731.77600000001</v>
      </c>
    </row>
    <row r="810" spans="1:4">
      <c r="A810" s="80" t="s">
        <v>464</v>
      </c>
      <c r="B810" s="71">
        <v>2011</v>
      </c>
      <c r="C810" s="71" t="s">
        <v>103</v>
      </c>
      <c r="D810" s="18">
        <v>8292.7530000000006</v>
      </c>
    </row>
    <row r="811" spans="1:4">
      <c r="A811" s="80" t="s">
        <v>464</v>
      </c>
      <c r="B811" s="71">
        <v>2011</v>
      </c>
      <c r="C811" s="71" t="s">
        <v>85</v>
      </c>
      <c r="D811" s="18">
        <v>204977.86134</v>
      </c>
    </row>
    <row r="812" spans="1:4">
      <c r="A812" s="80" t="s">
        <v>464</v>
      </c>
      <c r="B812" s="71">
        <v>2011</v>
      </c>
      <c r="C812" s="71" t="s">
        <v>39</v>
      </c>
      <c r="D812" s="18">
        <v>390965.64149999997</v>
      </c>
    </row>
    <row r="813" spans="1:4">
      <c r="A813" s="80" t="s">
        <v>464</v>
      </c>
      <c r="B813" s="71">
        <v>2011</v>
      </c>
      <c r="C813" s="71" t="s">
        <v>104</v>
      </c>
      <c r="D813" s="18">
        <v>63896.931000000004</v>
      </c>
    </row>
    <row r="814" spans="1:4">
      <c r="A814" s="80" t="s">
        <v>464</v>
      </c>
      <c r="B814" s="71">
        <v>2011</v>
      </c>
      <c r="C814" s="71" t="s">
        <v>105</v>
      </c>
      <c r="D814" s="18">
        <v>197324.02200000003</v>
      </c>
    </row>
    <row r="815" spans="1:4">
      <c r="A815" s="80" t="s">
        <v>464</v>
      </c>
      <c r="B815" s="71">
        <v>2011</v>
      </c>
      <c r="C815" s="71" t="s">
        <v>86</v>
      </c>
      <c r="D815" s="18">
        <v>411027.47700000001</v>
      </c>
    </row>
    <row r="816" spans="1:4">
      <c r="A816" s="80" t="s">
        <v>464</v>
      </c>
      <c r="B816" s="71">
        <v>2011</v>
      </c>
      <c r="C816" s="71" t="s">
        <v>106</v>
      </c>
      <c r="D816" s="18">
        <v>416456.47953000007</v>
      </c>
    </row>
    <row r="817" spans="1:4">
      <c r="A817" s="80" t="s">
        <v>464</v>
      </c>
      <c r="B817" s="71">
        <v>2011</v>
      </c>
      <c r="C817" s="71" t="s">
        <v>43</v>
      </c>
      <c r="D817" s="18">
        <v>927017.31150000007</v>
      </c>
    </row>
    <row r="818" spans="1:4">
      <c r="A818" s="80" t="s">
        <v>464</v>
      </c>
      <c r="B818" s="71">
        <v>2011</v>
      </c>
      <c r="C818" s="71" t="s">
        <v>196</v>
      </c>
      <c r="D818" s="18">
        <v>28517.925660000001</v>
      </c>
    </row>
    <row r="819" spans="1:4">
      <c r="A819" s="80" t="s">
        <v>464</v>
      </c>
      <c r="B819" s="71">
        <v>2011</v>
      </c>
      <c r="C819" s="71" t="s">
        <v>107</v>
      </c>
      <c r="D819" s="18">
        <v>102617.98050000001</v>
      </c>
    </row>
    <row r="820" spans="1:4">
      <c r="A820" s="80" t="s">
        <v>464</v>
      </c>
      <c r="B820" s="71">
        <v>2011</v>
      </c>
      <c r="C820" s="71" t="s">
        <v>108</v>
      </c>
      <c r="D820" s="18">
        <v>182673.07799999998</v>
      </c>
    </row>
    <row r="821" spans="1:4">
      <c r="A821" s="80" t="s">
        <v>464</v>
      </c>
      <c r="B821" s="71">
        <v>2011</v>
      </c>
      <c r="C821" s="71" t="s">
        <v>109</v>
      </c>
      <c r="D821" s="18">
        <v>427413.55650000006</v>
      </c>
    </row>
    <row r="822" spans="1:4">
      <c r="A822" s="80" t="s">
        <v>464</v>
      </c>
      <c r="B822" s="71">
        <v>2011</v>
      </c>
      <c r="C822" s="71" t="s">
        <v>60</v>
      </c>
      <c r="D822" s="18">
        <v>5650.26</v>
      </c>
    </row>
    <row r="823" spans="1:4">
      <c r="A823" s="80" t="s">
        <v>464</v>
      </c>
      <c r="B823" s="71">
        <v>2011</v>
      </c>
      <c r="C823" s="71" t="s">
        <v>87</v>
      </c>
      <c r="D823" s="18">
        <v>256137.546</v>
      </c>
    </row>
    <row r="824" spans="1:4">
      <c r="A824" s="80" t="s">
        <v>464</v>
      </c>
      <c r="B824" s="71">
        <v>2011</v>
      </c>
      <c r="C824" s="71" t="s">
        <v>93</v>
      </c>
      <c r="D824" s="18">
        <v>469507.04850000003</v>
      </c>
    </row>
    <row r="825" spans="1:4">
      <c r="A825" s="80" t="s">
        <v>464</v>
      </c>
      <c r="B825" s="71">
        <v>2011</v>
      </c>
      <c r="C825" s="71" t="s">
        <v>94</v>
      </c>
      <c r="D825" s="18">
        <v>315970.5675</v>
      </c>
    </row>
    <row r="826" spans="1:4">
      <c r="A826" s="80" t="s">
        <v>464</v>
      </c>
      <c r="B826" s="71">
        <v>2011</v>
      </c>
      <c r="C826" s="71" t="s">
        <v>92</v>
      </c>
      <c r="D826" s="18">
        <v>399074.50800000003</v>
      </c>
    </row>
    <row r="827" spans="1:4" ht="15.75" thickBot="1">
      <c r="A827" s="82" t="s">
        <v>464</v>
      </c>
      <c r="B827" s="73">
        <v>2011</v>
      </c>
      <c r="C827" s="73" t="s">
        <v>88</v>
      </c>
      <c r="D827" s="19">
        <v>702117.12899999996</v>
      </c>
    </row>
    <row r="828" spans="1:4">
      <c r="A828" s="80" t="s">
        <v>482</v>
      </c>
      <c r="B828" s="71">
        <v>2009</v>
      </c>
      <c r="C828" s="71" t="s">
        <v>94</v>
      </c>
      <c r="D828" s="18">
        <v>26744.77840040754</v>
      </c>
    </row>
    <row r="829" spans="1:4">
      <c r="A829" s="80" t="s">
        <v>482</v>
      </c>
      <c r="B829" s="71">
        <v>2009</v>
      </c>
      <c r="C829" s="71" t="s">
        <v>113</v>
      </c>
      <c r="D829" s="18">
        <v>94721.090168110037</v>
      </c>
    </row>
    <row r="830" spans="1:4">
      <c r="A830" s="81" t="s">
        <v>482</v>
      </c>
      <c r="B830" s="72">
        <v>2009</v>
      </c>
      <c r="C830" s="72" t="s">
        <v>131</v>
      </c>
      <c r="D830" s="22">
        <v>532189.13143148238</v>
      </c>
    </row>
    <row r="831" spans="1:4">
      <c r="A831" s="80" t="s">
        <v>482</v>
      </c>
      <c r="B831" s="71">
        <v>2010</v>
      </c>
      <c r="C831" s="71" t="s">
        <v>91</v>
      </c>
      <c r="D831" s="18">
        <v>89491.009544604894</v>
      </c>
    </row>
    <row r="832" spans="1:4">
      <c r="A832" s="80" t="s">
        <v>482</v>
      </c>
      <c r="B832" s="71">
        <v>2010</v>
      </c>
      <c r="C832" s="71" t="s">
        <v>82</v>
      </c>
      <c r="D832" s="18">
        <v>143251.78237639158</v>
      </c>
    </row>
    <row r="833" spans="1:4">
      <c r="A833" s="80" t="s">
        <v>482</v>
      </c>
      <c r="B833" s="71">
        <v>2010</v>
      </c>
      <c r="C833" s="71" t="s">
        <v>94</v>
      </c>
      <c r="D833" s="18">
        <v>5293.3684018989961</v>
      </c>
    </row>
    <row r="834" spans="1:4">
      <c r="A834" s="80" t="s">
        <v>482</v>
      </c>
      <c r="B834" s="71">
        <v>2010</v>
      </c>
      <c r="C834" s="71" t="s">
        <v>113</v>
      </c>
      <c r="D834" s="18">
        <v>256066.69644186393</v>
      </c>
    </row>
    <row r="835" spans="1:4">
      <c r="A835" s="80" t="s">
        <v>482</v>
      </c>
      <c r="B835" s="71">
        <v>2010</v>
      </c>
      <c r="C835" s="71" t="s">
        <v>124</v>
      </c>
      <c r="D835" s="18">
        <v>23323.904520867451</v>
      </c>
    </row>
    <row r="836" spans="1:4">
      <c r="A836" s="80" t="s">
        <v>482</v>
      </c>
      <c r="B836" s="71">
        <v>2010</v>
      </c>
      <c r="C836" s="71" t="s">
        <v>97</v>
      </c>
      <c r="D836" s="18">
        <v>64347.509635584669</v>
      </c>
    </row>
    <row r="837" spans="1:4">
      <c r="A837" s="81" t="s">
        <v>482</v>
      </c>
      <c r="B837" s="72">
        <v>2010</v>
      </c>
      <c r="C837" s="72" t="s">
        <v>131</v>
      </c>
      <c r="D837" s="22">
        <v>1760871.7290787883</v>
      </c>
    </row>
    <row r="838" spans="1:4">
      <c r="A838" s="80" t="s">
        <v>482</v>
      </c>
      <c r="B838" s="71">
        <v>2011</v>
      </c>
      <c r="C838" s="71" t="s">
        <v>55</v>
      </c>
      <c r="D838" s="18">
        <v>1602282.8607098269</v>
      </c>
    </row>
    <row r="839" spans="1:4">
      <c r="A839" s="80" t="s">
        <v>482</v>
      </c>
      <c r="B839" s="71">
        <v>2011</v>
      </c>
      <c r="C839" s="71" t="s">
        <v>113</v>
      </c>
      <c r="D839" s="18">
        <v>952737.64936686284</v>
      </c>
    </row>
    <row r="840" spans="1:4">
      <c r="A840" s="80" t="s">
        <v>482</v>
      </c>
      <c r="B840" s="71">
        <v>2011</v>
      </c>
      <c r="C840" s="71" t="s">
        <v>164</v>
      </c>
      <c r="D840" s="18">
        <v>850722.31139646866</v>
      </c>
    </row>
    <row r="841" spans="1:4">
      <c r="A841" s="80" t="s">
        <v>482</v>
      </c>
      <c r="B841" s="71">
        <v>2011</v>
      </c>
      <c r="C841" s="71" t="s">
        <v>196</v>
      </c>
      <c r="D841" s="18">
        <v>763866.5953272694</v>
      </c>
    </row>
    <row r="842" spans="1:4">
      <c r="A842" s="80" t="s">
        <v>482</v>
      </c>
      <c r="B842" s="71">
        <v>2011</v>
      </c>
      <c r="C842" s="71" t="s">
        <v>91</v>
      </c>
      <c r="D842" s="18">
        <v>694310.683074728</v>
      </c>
    </row>
    <row r="843" spans="1:4">
      <c r="A843" s="80" t="s">
        <v>482</v>
      </c>
      <c r="B843" s="71">
        <v>2011</v>
      </c>
      <c r="C843" s="71" t="s">
        <v>43</v>
      </c>
      <c r="D843" s="18">
        <v>585874.79935794545</v>
      </c>
    </row>
    <row r="844" spans="1:4">
      <c r="A844" s="80" t="s">
        <v>482</v>
      </c>
      <c r="B844" s="71">
        <v>2011</v>
      </c>
      <c r="C844" s="71" t="s">
        <v>82</v>
      </c>
      <c r="D844" s="18">
        <v>356696.98591046903</v>
      </c>
    </row>
    <row r="845" spans="1:4">
      <c r="A845" s="80" t="s">
        <v>482</v>
      </c>
      <c r="B845" s="71">
        <v>2011</v>
      </c>
      <c r="C845" s="71" t="s">
        <v>109</v>
      </c>
      <c r="D845" s="18">
        <v>356696.98591046903</v>
      </c>
    </row>
    <row r="846" spans="1:4">
      <c r="A846" s="80" t="s">
        <v>482</v>
      </c>
      <c r="B846" s="71">
        <v>2011</v>
      </c>
      <c r="C846" s="71" t="s">
        <v>34</v>
      </c>
      <c r="D846" s="18">
        <v>356161.94043160335</v>
      </c>
    </row>
    <row r="847" spans="1:4">
      <c r="A847" s="80" t="s">
        <v>482</v>
      </c>
      <c r="B847" s="71">
        <v>2011</v>
      </c>
      <c r="C847" s="71" t="s">
        <v>38</v>
      </c>
      <c r="D847" s="18">
        <v>285714.28571428568</v>
      </c>
    </row>
    <row r="848" spans="1:4">
      <c r="A848" s="81" t="s">
        <v>482</v>
      </c>
      <c r="B848" s="72">
        <v>2011</v>
      </c>
      <c r="C848" s="72" t="s">
        <v>131</v>
      </c>
      <c r="D848" s="22">
        <v>726413.41180667281</v>
      </c>
    </row>
    <row r="849" spans="1:4">
      <c r="A849" s="80" t="s">
        <v>482</v>
      </c>
      <c r="B849" s="71">
        <v>2012</v>
      </c>
      <c r="C849" s="71" t="s">
        <v>38</v>
      </c>
      <c r="D849" s="18">
        <v>1115139.4353854877</v>
      </c>
    </row>
    <row r="850" spans="1:4">
      <c r="A850" s="80" t="s">
        <v>482</v>
      </c>
      <c r="B850" s="71">
        <v>2012</v>
      </c>
      <c r="C850" s="71" t="s">
        <v>196</v>
      </c>
      <c r="D850" s="18">
        <v>1047097.0291585766</v>
      </c>
    </row>
    <row r="851" spans="1:4">
      <c r="A851" s="80" t="s">
        <v>482</v>
      </c>
      <c r="B851" s="71">
        <v>2012</v>
      </c>
      <c r="C851" s="71" t="s">
        <v>34</v>
      </c>
      <c r="D851" s="18">
        <v>909809.44689771312</v>
      </c>
    </row>
    <row r="852" spans="1:4">
      <c r="A852" s="80" t="s">
        <v>482</v>
      </c>
      <c r="B852" s="71">
        <v>2012</v>
      </c>
      <c r="C852" s="71" t="s">
        <v>113</v>
      </c>
      <c r="D852" s="18">
        <v>760665.99082458462</v>
      </c>
    </row>
    <row r="853" spans="1:4">
      <c r="A853" s="80" t="s">
        <v>482</v>
      </c>
      <c r="B853" s="71">
        <v>2012</v>
      </c>
      <c r="C853" s="71" t="s">
        <v>60</v>
      </c>
      <c r="D853" s="18">
        <v>711008.78021959146</v>
      </c>
    </row>
    <row r="854" spans="1:4">
      <c r="A854" s="80" t="s">
        <v>482</v>
      </c>
      <c r="B854" s="71">
        <v>2012</v>
      </c>
      <c r="C854" s="71" t="s">
        <v>109</v>
      </c>
      <c r="D854" s="18">
        <v>619941.92340074573</v>
      </c>
    </row>
    <row r="855" spans="1:4">
      <c r="A855" s="80" t="s">
        <v>482</v>
      </c>
      <c r="B855" s="71">
        <v>2012</v>
      </c>
      <c r="C855" s="71" t="s">
        <v>142</v>
      </c>
      <c r="D855" s="18">
        <v>515472.77444629639</v>
      </c>
    </row>
    <row r="856" spans="1:4">
      <c r="A856" s="80" t="s">
        <v>482</v>
      </c>
      <c r="B856" s="71">
        <v>2012</v>
      </c>
      <c r="C856" s="71" t="s">
        <v>82</v>
      </c>
      <c r="D856" s="18">
        <v>495541.16050103959</v>
      </c>
    </row>
    <row r="857" spans="1:4">
      <c r="A857" s="80" t="s">
        <v>482</v>
      </c>
      <c r="B857" s="71">
        <v>2012</v>
      </c>
      <c r="C857" s="71" t="s">
        <v>91</v>
      </c>
      <c r="D857" s="18">
        <v>475953.1950720803</v>
      </c>
    </row>
    <row r="858" spans="1:4">
      <c r="A858" s="80" t="s">
        <v>482</v>
      </c>
      <c r="B858" s="71">
        <v>2012</v>
      </c>
      <c r="C858" s="71" t="s">
        <v>88</v>
      </c>
      <c r="D858" s="18">
        <v>344851.28610457224</v>
      </c>
    </row>
    <row r="859" spans="1:4">
      <c r="A859" s="80" t="s">
        <v>482</v>
      </c>
      <c r="B859" s="71">
        <v>2012</v>
      </c>
      <c r="C859" s="71" t="s">
        <v>164</v>
      </c>
      <c r="D859" s="18">
        <v>337291.01874602656</v>
      </c>
    </row>
    <row r="860" spans="1:4">
      <c r="A860" s="80" t="s">
        <v>482</v>
      </c>
      <c r="B860" s="71">
        <v>2012</v>
      </c>
      <c r="C860" s="71" t="s">
        <v>43</v>
      </c>
      <c r="D860" s="18">
        <v>327153.38751524943</v>
      </c>
    </row>
    <row r="861" spans="1:4">
      <c r="A861" s="80" t="s">
        <v>482</v>
      </c>
      <c r="B861" s="71">
        <v>2012</v>
      </c>
      <c r="C861" s="71" t="s">
        <v>55</v>
      </c>
      <c r="D861" s="18">
        <v>72166.188422481486</v>
      </c>
    </row>
    <row r="862" spans="1:4">
      <c r="A862" s="81" t="s">
        <v>482</v>
      </c>
      <c r="B862" s="72">
        <v>2012</v>
      </c>
      <c r="C862" s="72" t="s">
        <v>131</v>
      </c>
      <c r="D862" s="22">
        <v>1284729.9781783205</v>
      </c>
    </row>
    <row r="863" spans="1:4">
      <c r="A863" s="80" t="s">
        <v>482</v>
      </c>
      <c r="B863" s="71">
        <v>2013</v>
      </c>
      <c r="C863" s="71" t="s">
        <v>34</v>
      </c>
      <c r="D863" s="18">
        <v>1432582.3577457119</v>
      </c>
    </row>
    <row r="864" spans="1:4">
      <c r="A864" s="80" t="s">
        <v>482</v>
      </c>
      <c r="B864" s="71">
        <v>2013</v>
      </c>
      <c r="C864" s="71" t="s">
        <v>165</v>
      </c>
      <c r="D864" s="18">
        <v>763170.43288864684</v>
      </c>
    </row>
    <row r="865" spans="1:4">
      <c r="A865" s="80" t="s">
        <v>482</v>
      </c>
      <c r="B865" s="71">
        <v>2013</v>
      </c>
      <c r="C865" s="71" t="s">
        <v>109</v>
      </c>
      <c r="D865" s="18">
        <v>718418.18676830921</v>
      </c>
    </row>
    <row r="866" spans="1:4">
      <c r="A866" s="80" t="s">
        <v>482</v>
      </c>
      <c r="B866" s="71">
        <v>2013</v>
      </c>
      <c r="C866" s="71" t="s">
        <v>113</v>
      </c>
      <c r="D866" s="18">
        <v>694595.69833923224</v>
      </c>
    </row>
    <row r="867" spans="1:4">
      <c r="A867" s="80" t="s">
        <v>482</v>
      </c>
      <c r="B867" s="71">
        <v>2013</v>
      </c>
      <c r="C867" s="71" t="s">
        <v>38</v>
      </c>
      <c r="D867" s="18">
        <v>540089.84481350391</v>
      </c>
    </row>
    <row r="868" spans="1:4">
      <c r="A868" s="80" t="s">
        <v>482</v>
      </c>
      <c r="B868" s="71">
        <v>2013</v>
      </c>
      <c r="C868" s="71" t="s">
        <v>166</v>
      </c>
      <c r="D868" s="18">
        <v>449564.38878301112</v>
      </c>
    </row>
    <row r="869" spans="1:4">
      <c r="A869" s="80" t="s">
        <v>482</v>
      </c>
      <c r="B869" s="71">
        <v>2013</v>
      </c>
      <c r="C869" s="71" t="s">
        <v>91</v>
      </c>
      <c r="D869" s="18">
        <v>404471.821399401</v>
      </c>
    </row>
    <row r="870" spans="1:4">
      <c r="A870" s="80" t="s">
        <v>482</v>
      </c>
      <c r="B870" s="71">
        <v>2013</v>
      </c>
      <c r="C870" s="71" t="s">
        <v>88</v>
      </c>
      <c r="D870" s="18">
        <v>403621.01824121969</v>
      </c>
    </row>
    <row r="871" spans="1:4">
      <c r="A871" s="80" t="s">
        <v>482</v>
      </c>
      <c r="B871" s="71">
        <v>2013</v>
      </c>
      <c r="C871" s="71" t="s">
        <v>43</v>
      </c>
      <c r="D871" s="18">
        <v>377416.28096923494</v>
      </c>
    </row>
    <row r="872" spans="1:4">
      <c r="A872" s="80" t="s">
        <v>482</v>
      </c>
      <c r="B872" s="71">
        <v>2013</v>
      </c>
      <c r="C872" s="71" t="s">
        <v>168</v>
      </c>
      <c r="D872" s="18">
        <v>339300.29948271165</v>
      </c>
    </row>
    <row r="873" spans="1:4">
      <c r="A873" s="80" t="s">
        <v>482</v>
      </c>
      <c r="B873" s="71">
        <v>2013</v>
      </c>
      <c r="C873" s="71" t="s">
        <v>112</v>
      </c>
      <c r="D873" s="18">
        <v>313095.5622107269</v>
      </c>
    </row>
    <row r="874" spans="1:4">
      <c r="A874" s="80" t="s">
        <v>482</v>
      </c>
      <c r="B874" s="71">
        <v>2013</v>
      </c>
      <c r="C874" s="71" t="s">
        <v>167</v>
      </c>
      <c r="D874" s="18">
        <v>301524.63925946091</v>
      </c>
    </row>
    <row r="875" spans="1:4">
      <c r="A875" s="80" t="s">
        <v>482</v>
      </c>
      <c r="B875" s="71">
        <v>2013</v>
      </c>
      <c r="C875" s="71" t="s">
        <v>158</v>
      </c>
      <c r="D875" s="18">
        <v>251157.09229512658</v>
      </c>
    </row>
    <row r="876" spans="1:4" ht="15.75" thickBot="1">
      <c r="A876" s="82" t="s">
        <v>482</v>
      </c>
      <c r="B876" s="73">
        <v>2013</v>
      </c>
      <c r="C876" s="73" t="s">
        <v>201</v>
      </c>
      <c r="D876" s="19">
        <v>1013646.882657228</v>
      </c>
    </row>
    <row r="877" spans="1:4">
      <c r="A877" s="80" t="s">
        <v>469</v>
      </c>
      <c r="B877" s="71">
        <v>2009</v>
      </c>
      <c r="C877" s="71" t="s">
        <v>55</v>
      </c>
      <c r="D877" s="18">
        <v>142965.21042084167</v>
      </c>
    </row>
    <row r="878" spans="1:4">
      <c r="A878" s="80" t="s">
        <v>469</v>
      </c>
      <c r="B878" s="71">
        <v>2009</v>
      </c>
      <c r="C878" s="71" t="s">
        <v>91</v>
      </c>
      <c r="D878" s="18">
        <v>157656.56713426852</v>
      </c>
    </row>
    <row r="879" spans="1:4">
      <c r="A879" s="80" t="s">
        <v>469</v>
      </c>
      <c r="B879" s="71">
        <v>2009</v>
      </c>
      <c r="C879" s="71" t="s">
        <v>34</v>
      </c>
      <c r="D879" s="18">
        <v>872256.1943887776</v>
      </c>
    </row>
    <row r="880" spans="1:4">
      <c r="A880" s="80" t="s">
        <v>469</v>
      </c>
      <c r="B880" s="71">
        <v>2009</v>
      </c>
      <c r="C880" s="71" t="s">
        <v>60</v>
      </c>
      <c r="D880" s="18">
        <v>633272.92985971936</v>
      </c>
    </row>
    <row r="881" spans="1:4">
      <c r="A881" s="80" t="s">
        <v>469</v>
      </c>
      <c r="B881" s="71">
        <v>2009</v>
      </c>
      <c r="C881" s="71" t="s">
        <v>104</v>
      </c>
      <c r="D881" s="18">
        <v>193171.1382765531</v>
      </c>
    </row>
    <row r="882" spans="1:4">
      <c r="A882" s="80" t="s">
        <v>469</v>
      </c>
      <c r="B882" s="71">
        <v>2009</v>
      </c>
      <c r="C882" s="71" t="s">
        <v>94</v>
      </c>
      <c r="D882" s="18">
        <v>402521.64929859719</v>
      </c>
    </row>
    <row r="883" spans="1:4">
      <c r="A883" s="80" t="s">
        <v>469</v>
      </c>
      <c r="B883" s="71">
        <v>2009</v>
      </c>
      <c r="C883" s="71" t="s">
        <v>82</v>
      </c>
      <c r="D883" s="18">
        <v>242997.24248496993</v>
      </c>
    </row>
    <row r="884" spans="1:4">
      <c r="A884" s="80" t="s">
        <v>469</v>
      </c>
      <c r="B884" s="71">
        <v>2009</v>
      </c>
      <c r="C884" s="71" t="s">
        <v>121</v>
      </c>
      <c r="D884" s="18">
        <v>460750.64128256514</v>
      </c>
    </row>
    <row r="885" spans="1:4">
      <c r="A885" s="80" t="s">
        <v>469</v>
      </c>
      <c r="B885" s="71">
        <v>2009</v>
      </c>
      <c r="C885" s="71" t="s">
        <v>122</v>
      </c>
      <c r="D885" s="18">
        <v>119407.52705410823</v>
      </c>
    </row>
    <row r="886" spans="1:4">
      <c r="A886" s="80" t="s">
        <v>469</v>
      </c>
      <c r="B886" s="71">
        <v>2009</v>
      </c>
      <c r="C886" s="71" t="s">
        <v>199</v>
      </c>
      <c r="D886" s="18">
        <v>180360.56513026051</v>
      </c>
    </row>
    <row r="887" spans="1:4">
      <c r="A887" s="81" t="s">
        <v>469</v>
      </c>
      <c r="B887" s="72">
        <v>2009</v>
      </c>
      <c r="C887" s="72" t="s">
        <v>89</v>
      </c>
      <c r="D887" s="24">
        <v>854543.12224448891</v>
      </c>
    </row>
    <row r="888" spans="1:4">
      <c r="A888" s="80" t="s">
        <v>469</v>
      </c>
      <c r="B888" s="71">
        <v>2010</v>
      </c>
      <c r="C888" s="71" t="s">
        <v>55</v>
      </c>
      <c r="D888" s="18">
        <v>189272.64468864468</v>
      </c>
    </row>
    <row r="889" spans="1:4">
      <c r="A889" s="80" t="s">
        <v>469</v>
      </c>
      <c r="B889" s="71">
        <v>2010</v>
      </c>
      <c r="C889" s="71" t="s">
        <v>34</v>
      </c>
      <c r="D889" s="18">
        <v>239474</v>
      </c>
    </row>
    <row r="890" spans="1:4">
      <c r="A890" s="80" t="s">
        <v>469</v>
      </c>
      <c r="B890" s="71">
        <v>2010</v>
      </c>
      <c r="C890" s="71" t="s">
        <v>60</v>
      </c>
      <c r="D890" s="18">
        <v>358136.61355311354</v>
      </c>
    </row>
    <row r="891" spans="1:4">
      <c r="A891" s="80" t="s">
        <v>469</v>
      </c>
      <c r="B891" s="71">
        <v>2010</v>
      </c>
      <c r="C891" s="71" t="s">
        <v>104</v>
      </c>
      <c r="D891" s="18">
        <v>628432</v>
      </c>
    </row>
    <row r="892" spans="1:4">
      <c r="A892" s="80" t="s">
        <v>469</v>
      </c>
      <c r="B892" s="71">
        <v>2010</v>
      </c>
      <c r="C892" s="71" t="s">
        <v>46</v>
      </c>
      <c r="D892" s="18">
        <v>82140.106227106226</v>
      </c>
    </row>
    <row r="893" spans="1:4">
      <c r="A893" s="80" t="s">
        <v>469</v>
      </c>
      <c r="B893" s="71">
        <v>2010</v>
      </c>
      <c r="C893" s="71" t="s">
        <v>94</v>
      </c>
      <c r="D893" s="18">
        <v>161914.8772893773</v>
      </c>
    </row>
    <row r="894" spans="1:4">
      <c r="A894" s="80" t="s">
        <v>469</v>
      </c>
      <c r="B894" s="71">
        <v>2010</v>
      </c>
      <c r="C894" s="71" t="s">
        <v>82</v>
      </c>
      <c r="D894" s="18">
        <v>487905.60622710618</v>
      </c>
    </row>
    <row r="895" spans="1:4">
      <c r="A895" s="80" t="s">
        <v>469</v>
      </c>
      <c r="B895" s="71">
        <v>2010</v>
      </c>
      <c r="C895" s="71" t="s">
        <v>121</v>
      </c>
      <c r="D895" s="18">
        <v>137040.8663003663</v>
      </c>
    </row>
    <row r="896" spans="1:4">
      <c r="A896" s="80" t="s">
        <v>469</v>
      </c>
      <c r="B896" s="71">
        <v>2010</v>
      </c>
      <c r="C896" s="71" t="s">
        <v>122</v>
      </c>
      <c r="D896" s="18">
        <v>88412.565934065933</v>
      </c>
    </row>
    <row r="897" spans="1:4">
      <c r="A897" s="80" t="s">
        <v>469</v>
      </c>
      <c r="B897" s="71">
        <v>2010</v>
      </c>
      <c r="C897" s="71" t="s">
        <v>119</v>
      </c>
      <c r="D897" s="18">
        <v>117216.11721611721</v>
      </c>
    </row>
    <row r="898" spans="1:4">
      <c r="A898" s="81" t="s">
        <v>469</v>
      </c>
      <c r="B898" s="72">
        <v>2010</v>
      </c>
      <c r="C898" s="72" t="s">
        <v>89</v>
      </c>
      <c r="D898" s="24">
        <v>1296935.602564103</v>
      </c>
    </row>
    <row r="899" spans="1:4">
      <c r="A899" s="80" t="s">
        <v>469</v>
      </c>
      <c r="B899" s="71">
        <v>2011</v>
      </c>
      <c r="C899" s="71" t="s">
        <v>55</v>
      </c>
      <c r="D899" s="18">
        <v>697746.37588652491</v>
      </c>
    </row>
    <row r="900" spans="1:4">
      <c r="A900" s="80" t="s">
        <v>469</v>
      </c>
      <c r="B900" s="71">
        <v>2011</v>
      </c>
      <c r="C900" s="71" t="s">
        <v>91</v>
      </c>
      <c r="D900" s="18">
        <v>292341.12943262415</v>
      </c>
    </row>
    <row r="901" spans="1:4">
      <c r="A901" s="80" t="s">
        <v>469</v>
      </c>
      <c r="B901" s="71">
        <v>2011</v>
      </c>
      <c r="C901" s="71" t="s">
        <v>60</v>
      </c>
      <c r="D901" s="18">
        <v>277933.25886524824</v>
      </c>
    </row>
    <row r="902" spans="1:4">
      <c r="A902" s="80" t="s">
        <v>469</v>
      </c>
      <c r="B902" s="71">
        <v>2011</v>
      </c>
      <c r="C902" s="71" t="s">
        <v>104</v>
      </c>
      <c r="D902" s="18">
        <v>265957.44680851063</v>
      </c>
    </row>
    <row r="903" spans="1:4">
      <c r="A903" s="80" t="s">
        <v>469</v>
      </c>
      <c r="B903" s="71">
        <v>2011</v>
      </c>
      <c r="C903" s="71" t="s">
        <v>46</v>
      </c>
      <c r="D903" s="18">
        <v>583515.10106382985</v>
      </c>
    </row>
    <row r="904" spans="1:4">
      <c r="A904" s="80" t="s">
        <v>469</v>
      </c>
      <c r="B904" s="71">
        <v>2011</v>
      </c>
      <c r="C904" s="71" t="s">
        <v>82</v>
      </c>
      <c r="D904" s="18">
        <v>479721.99468085088</v>
      </c>
    </row>
    <row r="905" spans="1:4">
      <c r="A905" s="80" t="s">
        <v>469</v>
      </c>
      <c r="B905" s="71">
        <v>2011</v>
      </c>
      <c r="C905" s="71" t="s">
        <v>87</v>
      </c>
      <c r="D905" s="18">
        <v>234086.9095744681</v>
      </c>
    </row>
    <row r="906" spans="1:4">
      <c r="A906" s="80" t="s">
        <v>469</v>
      </c>
      <c r="B906" s="71">
        <v>2011</v>
      </c>
      <c r="C906" s="71" t="s">
        <v>196</v>
      </c>
      <c r="D906" s="18">
        <v>168439.71631205673</v>
      </c>
    </row>
    <row r="907" spans="1:4">
      <c r="A907" s="80" t="s">
        <v>469</v>
      </c>
      <c r="B907" s="71">
        <v>2011</v>
      </c>
      <c r="C907" s="71" t="s">
        <v>125</v>
      </c>
      <c r="D907" s="18">
        <v>177304.96453900711</v>
      </c>
    </row>
    <row r="908" spans="1:4">
      <c r="A908" s="80" t="s">
        <v>469</v>
      </c>
      <c r="B908" s="71">
        <v>2011</v>
      </c>
      <c r="C908" s="71" t="s">
        <v>126</v>
      </c>
      <c r="D908" s="18">
        <v>311542.62588652485</v>
      </c>
    </row>
    <row r="909" spans="1:4">
      <c r="A909" s="81" t="s">
        <v>469</v>
      </c>
      <c r="B909" s="72">
        <v>2011</v>
      </c>
      <c r="C909" s="72" t="s">
        <v>89</v>
      </c>
      <c r="D909" s="24">
        <v>6678984.1897163102</v>
      </c>
    </row>
    <row r="910" spans="1:4">
      <c r="A910" s="80" t="s">
        <v>469</v>
      </c>
      <c r="B910" s="71">
        <v>2012</v>
      </c>
      <c r="C910" s="71" t="s">
        <v>55</v>
      </c>
      <c r="D910" s="18">
        <v>1746809.8787346217</v>
      </c>
    </row>
    <row r="911" spans="1:4">
      <c r="A911" s="80" t="s">
        <v>469</v>
      </c>
      <c r="B911" s="71">
        <v>2012</v>
      </c>
      <c r="C911" s="71" t="s">
        <v>109</v>
      </c>
      <c r="D911" s="18">
        <v>861654.02811950771</v>
      </c>
    </row>
    <row r="912" spans="1:4">
      <c r="A912" s="80" t="s">
        <v>469</v>
      </c>
      <c r="B912" s="71">
        <v>2012</v>
      </c>
      <c r="C912" s="71" t="s">
        <v>36</v>
      </c>
      <c r="D912" s="18">
        <v>751565.49209138844</v>
      </c>
    </row>
    <row r="913" spans="1:4">
      <c r="A913" s="80" t="s">
        <v>469</v>
      </c>
      <c r="B913" s="71">
        <v>2012</v>
      </c>
      <c r="C913" s="71" t="s">
        <v>34</v>
      </c>
      <c r="D913" s="18">
        <v>383447.89279437612</v>
      </c>
    </row>
    <row r="914" spans="1:4">
      <c r="A914" s="80" t="s">
        <v>469</v>
      </c>
      <c r="B914" s="71">
        <v>2012</v>
      </c>
      <c r="C914" s="71" t="s">
        <v>82</v>
      </c>
      <c r="D914" s="18">
        <v>347865.45694200351</v>
      </c>
    </row>
    <row r="915" spans="1:4">
      <c r="A915" s="80" t="s">
        <v>469</v>
      </c>
      <c r="B915" s="71">
        <v>2012</v>
      </c>
      <c r="C915" s="71" t="s">
        <v>168</v>
      </c>
      <c r="D915" s="18">
        <v>345183.28822495596</v>
      </c>
    </row>
    <row r="916" spans="1:4">
      <c r="A916" s="80" t="s">
        <v>469</v>
      </c>
      <c r="B916" s="71">
        <v>2012</v>
      </c>
      <c r="C916" s="71" t="s">
        <v>60</v>
      </c>
      <c r="D916" s="18">
        <v>319342.9314586994</v>
      </c>
    </row>
    <row r="917" spans="1:4">
      <c r="A917" s="80" t="s">
        <v>469</v>
      </c>
      <c r="B917" s="71">
        <v>2012</v>
      </c>
      <c r="C917" s="71" t="s">
        <v>91</v>
      </c>
      <c r="D917" s="18">
        <v>319090.31810193328</v>
      </c>
    </row>
    <row r="918" spans="1:4">
      <c r="A918" s="80" t="s">
        <v>469</v>
      </c>
      <c r="B918" s="71">
        <v>2012</v>
      </c>
      <c r="C918" s="71" t="s">
        <v>104</v>
      </c>
      <c r="D918" s="18">
        <v>277705.38664323371</v>
      </c>
    </row>
    <row r="919" spans="1:4">
      <c r="A919" s="80" t="s">
        <v>469</v>
      </c>
      <c r="B919" s="71">
        <v>2012</v>
      </c>
      <c r="C919" s="71" t="s">
        <v>41</v>
      </c>
      <c r="D919" s="18">
        <v>234467.92794376097</v>
      </c>
    </row>
    <row r="920" spans="1:4">
      <c r="A920" s="81" t="s">
        <v>469</v>
      </c>
      <c r="B920" s="72">
        <v>2012</v>
      </c>
      <c r="C920" s="72" t="s">
        <v>200</v>
      </c>
      <c r="D920" s="22">
        <v>1190361</v>
      </c>
    </row>
    <row r="921" spans="1:4">
      <c r="A921" s="80" t="s">
        <v>469</v>
      </c>
      <c r="B921" s="71">
        <v>2013</v>
      </c>
      <c r="C921" s="71" t="s">
        <v>82</v>
      </c>
      <c r="D921" s="18">
        <v>916147.52416399366</v>
      </c>
    </row>
    <row r="922" spans="1:4">
      <c r="A922" s="80" t="s">
        <v>469</v>
      </c>
      <c r="B922" s="71">
        <v>2013</v>
      </c>
      <c r="C922" s="71" t="s">
        <v>40</v>
      </c>
      <c r="D922" s="18">
        <v>418126.31847002468</v>
      </c>
    </row>
    <row r="923" spans="1:4">
      <c r="A923" s="80" t="s">
        <v>469</v>
      </c>
      <c r="B923" s="71">
        <v>2013</v>
      </c>
      <c r="C923" s="71" t="s">
        <v>112</v>
      </c>
      <c r="D923" s="18">
        <v>366920.30459470971</v>
      </c>
    </row>
    <row r="924" spans="1:4">
      <c r="A924" s="80" t="s">
        <v>469</v>
      </c>
      <c r="B924" s="71">
        <v>2013</v>
      </c>
      <c r="C924" s="71" t="s">
        <v>36</v>
      </c>
      <c r="D924" s="18">
        <v>356057.04868760251</v>
      </c>
    </row>
    <row r="925" spans="1:4">
      <c r="A925" s="80" t="s">
        <v>469</v>
      </c>
      <c r="B925" s="71">
        <v>2013</v>
      </c>
      <c r="C925" s="71" t="s">
        <v>55</v>
      </c>
      <c r="D925" s="18">
        <v>121492.55352769993</v>
      </c>
    </row>
    <row r="926" spans="1:4">
      <c r="A926" s="80" t="s">
        <v>469</v>
      </c>
      <c r="B926" s="71">
        <v>2013</v>
      </c>
      <c r="C926" s="71" t="s">
        <v>34</v>
      </c>
      <c r="D926" s="18">
        <v>119726.31011160443</v>
      </c>
    </row>
    <row r="927" spans="1:4">
      <c r="A927" s="80" t="s">
        <v>469</v>
      </c>
      <c r="B927" s="71">
        <v>2013</v>
      </c>
      <c r="C927" s="71" t="s">
        <v>41</v>
      </c>
      <c r="D927" s="18">
        <v>100491.56239055483</v>
      </c>
    </row>
    <row r="928" spans="1:4">
      <c r="A928" s="80" t="s">
        <v>469</v>
      </c>
      <c r="B928" s="71">
        <v>2013</v>
      </c>
      <c r="C928" s="71" t="s">
        <v>109</v>
      </c>
      <c r="D928" s="18">
        <v>94913.317310606988</v>
      </c>
    </row>
    <row r="929" spans="1:4">
      <c r="A929" s="80" t="s">
        <v>469</v>
      </c>
      <c r="B929" s="71">
        <v>2013</v>
      </c>
      <c r="C929" s="71" t="s">
        <v>127</v>
      </c>
      <c r="D929" s="18">
        <v>93462.127161279699</v>
      </c>
    </row>
    <row r="930" spans="1:4">
      <c r="A930" s="80" t="s">
        <v>469</v>
      </c>
      <c r="B930" s="71">
        <v>2013</v>
      </c>
      <c r="C930" s="71" t="s">
        <v>96</v>
      </c>
      <c r="D930" s="18">
        <v>91922.952012225811</v>
      </c>
    </row>
    <row r="931" spans="1:4">
      <c r="A931" s="80" t="s">
        <v>469</v>
      </c>
      <c r="B931" s="71">
        <v>2013</v>
      </c>
      <c r="C931" s="71" t="s">
        <v>128</v>
      </c>
      <c r="D931" s="18">
        <v>90249.913641280553</v>
      </c>
    </row>
    <row r="932" spans="1:4">
      <c r="A932" s="80" t="s">
        <v>469</v>
      </c>
      <c r="B932" s="71">
        <v>2013</v>
      </c>
      <c r="C932" s="71" t="s">
        <v>35</v>
      </c>
      <c r="D932" s="18">
        <v>79480.230716260936</v>
      </c>
    </row>
    <row r="933" spans="1:4">
      <c r="A933" s="80" t="s">
        <v>469</v>
      </c>
      <c r="B933" s="71">
        <v>2013</v>
      </c>
      <c r="C933" s="71" t="s">
        <v>87</v>
      </c>
      <c r="D933" s="18">
        <v>73499.769761822012</v>
      </c>
    </row>
    <row r="934" spans="1:4">
      <c r="A934" s="80" t="s">
        <v>469</v>
      </c>
      <c r="B934" s="71">
        <v>2013</v>
      </c>
      <c r="C934" s="71" t="s">
        <v>123</v>
      </c>
      <c r="D934" s="18">
        <v>72596.183041935845</v>
      </c>
    </row>
    <row r="935" spans="1:4">
      <c r="A935" s="80" t="s">
        <v>469</v>
      </c>
      <c r="B935" s="71">
        <v>2013</v>
      </c>
      <c r="C935" s="71" t="s">
        <v>94</v>
      </c>
      <c r="D935" s="18">
        <v>59270.30441066101</v>
      </c>
    </row>
    <row r="936" spans="1:4">
      <c r="A936" s="80" t="s">
        <v>469</v>
      </c>
      <c r="B936" s="71">
        <v>2013</v>
      </c>
      <c r="C936" s="71" t="s">
        <v>60</v>
      </c>
      <c r="D936" s="18">
        <v>28737.235285412193</v>
      </c>
    </row>
    <row r="937" spans="1:4">
      <c r="A937" s="80" t="s">
        <v>469</v>
      </c>
      <c r="B937" s="71">
        <v>2013</v>
      </c>
      <c r="C937" s="71" t="s">
        <v>91</v>
      </c>
      <c r="D937" s="18">
        <v>12956.897275455023</v>
      </c>
    </row>
    <row r="938" spans="1:4">
      <c r="A938" s="80" t="s">
        <v>469</v>
      </c>
      <c r="B938" s="71">
        <v>2013</v>
      </c>
      <c r="C938" s="71" t="s">
        <v>129</v>
      </c>
      <c r="D938" s="18">
        <v>11701.74</v>
      </c>
    </row>
    <row r="939" spans="1:4">
      <c r="A939" s="80" t="s">
        <v>469</v>
      </c>
      <c r="B939" s="71">
        <v>2013</v>
      </c>
      <c r="C939" s="71" t="s">
        <v>113</v>
      </c>
      <c r="D939" s="18">
        <v>8690.2151071764347</v>
      </c>
    </row>
    <row r="940" spans="1:4">
      <c r="A940" s="80" t="s">
        <v>469</v>
      </c>
      <c r="B940" s="71">
        <v>2013</v>
      </c>
      <c r="C940" s="71" t="s">
        <v>104</v>
      </c>
      <c r="D940" s="18">
        <v>5714.0348252817539</v>
      </c>
    </row>
    <row r="941" spans="1:4">
      <c r="A941" s="80" t="s">
        <v>469</v>
      </c>
      <c r="B941" s="71">
        <v>2013</v>
      </c>
      <c r="C941" s="71" t="s">
        <v>38</v>
      </c>
      <c r="D941" s="18">
        <v>5050.0281860491241</v>
      </c>
    </row>
    <row r="942" spans="1:4">
      <c r="A942" s="80" t="s">
        <v>469</v>
      </c>
      <c r="B942" s="71">
        <v>2013</v>
      </c>
      <c r="C942" s="71" t="s">
        <v>126</v>
      </c>
      <c r="D942" s="18">
        <v>1691.8636626323951</v>
      </c>
    </row>
    <row r="943" spans="1:4" ht="15.75" thickBot="1">
      <c r="A943" s="82" t="s">
        <v>469</v>
      </c>
      <c r="B943" s="73">
        <v>2013</v>
      </c>
      <c r="C943" s="73" t="s">
        <v>119</v>
      </c>
      <c r="D943" s="19">
        <v>1606.3387799999998</v>
      </c>
    </row>
    <row r="944" spans="1:4">
      <c r="A944" s="80" t="s">
        <v>476</v>
      </c>
      <c r="B944" s="71">
        <v>2009</v>
      </c>
      <c r="C944" s="71" t="s">
        <v>94</v>
      </c>
      <c r="D944" s="18">
        <v>835213.75852945272</v>
      </c>
    </row>
    <row r="945" spans="1:4">
      <c r="A945" s="80" t="s">
        <v>476</v>
      </c>
      <c r="B945" s="71">
        <v>2009</v>
      </c>
      <c r="C945" s="71" t="s">
        <v>106</v>
      </c>
      <c r="D945" s="18">
        <v>177312.35204010585</v>
      </c>
    </row>
    <row r="946" spans="1:4">
      <c r="A946" s="80" t="s">
        <v>476</v>
      </c>
      <c r="B946" s="71">
        <v>2009</v>
      </c>
      <c r="C946" s="71" t="s">
        <v>34</v>
      </c>
      <c r="D946" s="18">
        <v>123158.33449380309</v>
      </c>
    </row>
    <row r="947" spans="1:4">
      <c r="A947" s="80" t="s">
        <v>476</v>
      </c>
      <c r="B947" s="71">
        <v>2009</v>
      </c>
      <c r="C947" s="71" t="s">
        <v>130</v>
      </c>
      <c r="D947" s="18">
        <v>442377.10625261109</v>
      </c>
    </row>
    <row r="948" spans="1:4">
      <c r="A948" s="80" t="s">
        <v>476</v>
      </c>
      <c r="B948" s="71">
        <v>2009</v>
      </c>
      <c r="C948" s="71" t="s">
        <v>38</v>
      </c>
      <c r="D948" s="18">
        <v>143882.46762289375</v>
      </c>
    </row>
    <row r="949" spans="1:4">
      <c r="A949" s="80" t="s">
        <v>476</v>
      </c>
      <c r="B949" s="71">
        <v>2009</v>
      </c>
      <c r="C949" s="71" t="s">
        <v>108</v>
      </c>
      <c r="D949" s="18">
        <v>127104.86004734717</v>
      </c>
    </row>
    <row r="950" spans="1:4">
      <c r="A950" s="80" t="s">
        <v>476</v>
      </c>
      <c r="B950" s="71">
        <v>2009</v>
      </c>
      <c r="C950" s="71" t="s">
        <v>109</v>
      </c>
      <c r="D950" s="18">
        <v>315128.81214315555</v>
      </c>
    </row>
    <row r="951" spans="1:4">
      <c r="A951" s="80" t="s">
        <v>476</v>
      </c>
      <c r="B951" s="71">
        <v>2009</v>
      </c>
      <c r="C951" s="71" t="s">
        <v>87</v>
      </c>
      <c r="D951" s="18">
        <v>108106.11335468598</v>
      </c>
    </row>
    <row r="952" spans="1:4">
      <c r="A952" s="80" t="s">
        <v>476</v>
      </c>
      <c r="B952" s="71">
        <v>2009</v>
      </c>
      <c r="C952" s="71" t="s">
        <v>84</v>
      </c>
      <c r="D952" s="18">
        <v>691714.24592675117</v>
      </c>
    </row>
    <row r="953" spans="1:4">
      <c r="A953" s="81" t="s">
        <v>476</v>
      </c>
      <c r="B953" s="72">
        <v>2009</v>
      </c>
      <c r="C953" s="72" t="s">
        <v>131</v>
      </c>
      <c r="D953" s="22">
        <v>2569043.3087313748</v>
      </c>
    </row>
    <row r="954" spans="1:4">
      <c r="A954" s="80" t="s">
        <v>476</v>
      </c>
      <c r="B954" s="71">
        <v>2010</v>
      </c>
      <c r="C954" s="71" t="s">
        <v>94</v>
      </c>
      <c r="D954" s="18">
        <v>1159438.4105960266</v>
      </c>
    </row>
    <row r="955" spans="1:4">
      <c r="A955" s="80" t="s">
        <v>476</v>
      </c>
      <c r="B955" s="71">
        <v>2010</v>
      </c>
      <c r="C955" s="71" t="s">
        <v>106</v>
      </c>
      <c r="D955" s="18">
        <v>974403.9735099338</v>
      </c>
    </row>
    <row r="956" spans="1:4">
      <c r="A956" s="80" t="s">
        <v>476</v>
      </c>
      <c r="B956" s="71">
        <v>2010</v>
      </c>
      <c r="C956" s="71" t="s">
        <v>43</v>
      </c>
      <c r="D956" s="18">
        <v>943769.53642384103</v>
      </c>
    </row>
    <row r="957" spans="1:4">
      <c r="A957" s="80" t="s">
        <v>476</v>
      </c>
      <c r="B957" s="71">
        <v>2010</v>
      </c>
      <c r="C957" s="71" t="s">
        <v>34</v>
      </c>
      <c r="D957" s="18">
        <v>4800180.7549999999</v>
      </c>
    </row>
    <row r="958" spans="1:4">
      <c r="A958" s="80" t="s">
        <v>476</v>
      </c>
      <c r="B958" s="71">
        <v>2010</v>
      </c>
      <c r="C958" s="71" t="s">
        <v>130</v>
      </c>
      <c r="D958" s="18">
        <v>631260.92715231783</v>
      </c>
    </row>
    <row r="959" spans="1:4">
      <c r="A959" s="80" t="s">
        <v>476</v>
      </c>
      <c r="B959" s="71">
        <v>2010</v>
      </c>
      <c r="C959" s="71" t="s">
        <v>38</v>
      </c>
      <c r="D959" s="18">
        <v>581304.63576158939</v>
      </c>
    </row>
    <row r="960" spans="1:4">
      <c r="A960" s="80" t="s">
        <v>476</v>
      </c>
      <c r="B960" s="71">
        <v>2010</v>
      </c>
      <c r="C960" s="71" t="s">
        <v>108</v>
      </c>
      <c r="D960" s="18">
        <v>534398.67549668869</v>
      </c>
    </row>
    <row r="961" spans="1:4">
      <c r="A961" s="80" t="s">
        <v>476</v>
      </c>
      <c r="B961" s="71">
        <v>2010</v>
      </c>
      <c r="C961" s="71" t="s">
        <v>109</v>
      </c>
      <c r="D961" s="18">
        <v>462358.94039735099</v>
      </c>
    </row>
    <row r="962" spans="1:4">
      <c r="A962" s="80" t="s">
        <v>476</v>
      </c>
      <c r="B962" s="71">
        <v>2010</v>
      </c>
      <c r="C962" s="71" t="s">
        <v>87</v>
      </c>
      <c r="D962" s="18">
        <v>281847.6821192053</v>
      </c>
    </row>
    <row r="963" spans="1:4">
      <c r="A963" s="80" t="s">
        <v>476</v>
      </c>
      <c r="B963" s="71">
        <v>2010</v>
      </c>
      <c r="C963" s="71" t="s">
        <v>84</v>
      </c>
      <c r="D963" s="18">
        <v>242499.33774834438</v>
      </c>
    </row>
    <row r="964" spans="1:4" ht="15.75" thickBot="1">
      <c r="A964" s="82" t="s">
        <v>476</v>
      </c>
      <c r="B964" s="73">
        <v>2010</v>
      </c>
      <c r="C964" s="73" t="s">
        <v>131</v>
      </c>
      <c r="D964" s="19">
        <v>440797.35099337751</v>
      </c>
    </row>
    <row r="965" spans="1:4">
      <c r="A965" s="80" t="s">
        <v>470</v>
      </c>
      <c r="B965" s="71">
        <v>2009</v>
      </c>
      <c r="C965" s="71" t="s">
        <v>34</v>
      </c>
      <c r="D965" s="18">
        <v>3206386.4219557703</v>
      </c>
    </row>
    <row r="966" spans="1:4">
      <c r="A966" s="80" t="s">
        <v>470</v>
      </c>
      <c r="B966" s="71">
        <v>2009</v>
      </c>
      <c r="C966" s="71" t="s">
        <v>35</v>
      </c>
      <c r="D966" s="18">
        <v>2859844.2661520075</v>
      </c>
    </row>
    <row r="967" spans="1:4">
      <c r="A967" s="80" t="s">
        <v>470</v>
      </c>
      <c r="B967" s="71">
        <v>2009</v>
      </c>
      <c r="C967" s="71" t="s">
        <v>36</v>
      </c>
      <c r="D967" s="18">
        <v>2332168.160283681</v>
      </c>
    </row>
    <row r="968" spans="1:4">
      <c r="A968" s="80" t="s">
        <v>470</v>
      </c>
      <c r="B968" s="71">
        <v>2009</v>
      </c>
      <c r="C968" s="71" t="s">
        <v>37</v>
      </c>
      <c r="D968" s="18">
        <v>1441173.9806347201</v>
      </c>
    </row>
    <row r="969" spans="1:4">
      <c r="A969" s="80" t="s">
        <v>470</v>
      </c>
      <c r="B969" s="71">
        <v>2009</v>
      </c>
      <c r="C969" s="71" t="s">
        <v>87</v>
      </c>
      <c r="D969" s="18">
        <v>1437679.8572954498</v>
      </c>
    </row>
    <row r="970" spans="1:4">
      <c r="A970" s="80" t="s">
        <v>470</v>
      </c>
      <c r="B970" s="71">
        <v>2009</v>
      </c>
      <c r="C970" s="71" t="s">
        <v>82</v>
      </c>
      <c r="D970" s="18">
        <v>1404839.63641631</v>
      </c>
    </row>
    <row r="971" spans="1:4">
      <c r="A971" s="80" t="s">
        <v>470</v>
      </c>
      <c r="B971" s="71">
        <v>2009</v>
      </c>
      <c r="C971" s="71" t="s">
        <v>38</v>
      </c>
      <c r="D971" s="18">
        <v>978741.59782861848</v>
      </c>
    </row>
    <row r="972" spans="1:4">
      <c r="A972" s="80" t="s">
        <v>470</v>
      </c>
      <c r="B972" s="71">
        <v>2009</v>
      </c>
      <c r="C972" s="71" t="s">
        <v>39</v>
      </c>
      <c r="D972" s="18">
        <v>729448.71694454574</v>
      </c>
    </row>
    <row r="973" spans="1:4">
      <c r="A973" s="80" t="s">
        <v>470</v>
      </c>
      <c r="B973" s="71">
        <v>2009</v>
      </c>
      <c r="C973" s="71" t="s">
        <v>40</v>
      </c>
      <c r="D973" s="18">
        <v>682226.60331391648</v>
      </c>
    </row>
    <row r="974" spans="1:4">
      <c r="A974" s="80" t="s">
        <v>470</v>
      </c>
      <c r="B974" s="71">
        <v>2009</v>
      </c>
      <c r="C974" s="71" t="s">
        <v>41</v>
      </c>
      <c r="D974" s="18">
        <v>635040.86412115314</v>
      </c>
    </row>
    <row r="975" spans="1:4">
      <c r="A975" s="81" t="s">
        <v>470</v>
      </c>
      <c r="B975" s="72">
        <v>2009</v>
      </c>
      <c r="C975" s="72" t="s">
        <v>89</v>
      </c>
      <c r="D975" s="22">
        <v>5027518.9529206492</v>
      </c>
    </row>
    <row r="976" spans="1:4">
      <c r="A976" s="80" t="s">
        <v>470</v>
      </c>
      <c r="B976" s="71">
        <v>2010</v>
      </c>
      <c r="C976" s="71" t="s">
        <v>42</v>
      </c>
      <c r="D976" s="18">
        <v>6516723.5282607097</v>
      </c>
    </row>
    <row r="977" spans="1:4">
      <c r="A977" s="80" t="s">
        <v>470</v>
      </c>
      <c r="B977" s="71">
        <v>2010</v>
      </c>
      <c r="C977" s="71" t="s">
        <v>35</v>
      </c>
      <c r="D977" s="18">
        <v>5125427.1686507501</v>
      </c>
    </row>
    <row r="978" spans="1:4">
      <c r="A978" s="80" t="s">
        <v>470</v>
      </c>
      <c r="B978" s="71">
        <v>2010</v>
      </c>
      <c r="C978" s="71" t="s">
        <v>82</v>
      </c>
      <c r="D978" s="18">
        <v>1680455.4099171802</v>
      </c>
    </row>
    <row r="979" spans="1:4">
      <c r="A979" s="80" t="s">
        <v>470</v>
      </c>
      <c r="B979" s="71">
        <v>2010</v>
      </c>
      <c r="C979" s="71" t="s">
        <v>37</v>
      </c>
      <c r="D979" s="18">
        <v>1623821.98441875</v>
      </c>
    </row>
    <row r="980" spans="1:4">
      <c r="A980" s="80" t="s">
        <v>470</v>
      </c>
      <c r="B980" s="71">
        <v>2010</v>
      </c>
      <c r="C980" s="71" t="s">
        <v>38</v>
      </c>
      <c r="D980" s="18">
        <v>1607630.5545353279</v>
      </c>
    </row>
    <row r="981" spans="1:4">
      <c r="A981" s="80" t="s">
        <v>470</v>
      </c>
      <c r="B981" s="71">
        <v>2010</v>
      </c>
      <c r="C981" s="71" t="s">
        <v>87</v>
      </c>
      <c r="D981" s="18">
        <v>1180742.9850884601</v>
      </c>
    </row>
    <row r="982" spans="1:4">
      <c r="A982" s="80" t="s">
        <v>470</v>
      </c>
      <c r="B982" s="71">
        <v>2010</v>
      </c>
      <c r="C982" s="71" t="s">
        <v>43</v>
      </c>
      <c r="D982" s="18">
        <v>1079315.8943344769</v>
      </c>
    </row>
    <row r="983" spans="1:4">
      <c r="A983" s="80" t="s">
        <v>470</v>
      </c>
      <c r="B983" s="71">
        <v>2010</v>
      </c>
      <c r="C983" s="71" t="s">
        <v>44</v>
      </c>
      <c r="D983" s="18">
        <v>989059.79613335116</v>
      </c>
    </row>
    <row r="984" spans="1:4">
      <c r="A984" s="80" t="s">
        <v>470</v>
      </c>
      <c r="B984" s="71">
        <v>2010</v>
      </c>
      <c r="C984" s="71" t="s">
        <v>34</v>
      </c>
      <c r="D984" s="18">
        <v>721067.11734093993</v>
      </c>
    </row>
    <row r="985" spans="1:4">
      <c r="A985" s="80" t="s">
        <v>470</v>
      </c>
      <c r="B985" s="71">
        <v>2010</v>
      </c>
      <c r="C985" s="71" t="s">
        <v>40</v>
      </c>
      <c r="D985" s="18">
        <v>707598.74130624498</v>
      </c>
    </row>
    <row r="986" spans="1:4" ht="15.75" thickBot="1">
      <c r="A986" s="82" t="s">
        <v>470</v>
      </c>
      <c r="B986" s="73">
        <v>2010</v>
      </c>
      <c r="C986" s="73" t="s">
        <v>89</v>
      </c>
      <c r="D986" s="19">
        <v>5401096.2959146621</v>
      </c>
    </row>
    <row r="987" spans="1:4">
      <c r="A987" s="84" t="s">
        <v>493</v>
      </c>
      <c r="B987" s="79">
        <v>2009</v>
      </c>
      <c r="C987" s="79" t="s">
        <v>105</v>
      </c>
      <c r="D987" s="29">
        <v>150000</v>
      </c>
    </row>
    <row r="988" spans="1:4">
      <c r="A988" s="80" t="s">
        <v>493</v>
      </c>
      <c r="B988" s="71">
        <v>2010</v>
      </c>
      <c r="C988" s="71" t="s">
        <v>175</v>
      </c>
      <c r="D988" s="18">
        <v>25000</v>
      </c>
    </row>
    <row r="989" spans="1:4">
      <c r="A989" s="80" t="s">
        <v>493</v>
      </c>
      <c r="B989" s="71">
        <v>2010</v>
      </c>
      <c r="C989" s="71" t="s">
        <v>42</v>
      </c>
      <c r="D989" s="18">
        <v>100000</v>
      </c>
    </row>
    <row r="990" spans="1:4">
      <c r="A990" s="80" t="s">
        <v>493</v>
      </c>
      <c r="B990" s="71">
        <v>2010</v>
      </c>
      <c r="C990" s="71" t="s">
        <v>43</v>
      </c>
      <c r="D990" s="18">
        <v>225000</v>
      </c>
    </row>
    <row r="991" spans="1:4">
      <c r="A991" s="81" t="s">
        <v>493</v>
      </c>
      <c r="B991" s="72">
        <v>2010</v>
      </c>
      <c r="C991" s="72" t="s">
        <v>60</v>
      </c>
      <c r="D991" s="22">
        <v>130000</v>
      </c>
    </row>
    <row r="992" spans="1:4">
      <c r="A992" s="80" t="s">
        <v>493</v>
      </c>
      <c r="B992" s="71">
        <v>2011</v>
      </c>
      <c r="C992" s="71" t="s">
        <v>174</v>
      </c>
      <c r="D992" s="18">
        <v>130000</v>
      </c>
    </row>
    <row r="993" spans="1:4">
      <c r="A993" s="80" t="s">
        <v>493</v>
      </c>
      <c r="B993" s="71">
        <v>2011</v>
      </c>
      <c r="C993" s="71" t="s">
        <v>43</v>
      </c>
      <c r="D993" s="18">
        <v>590396</v>
      </c>
    </row>
    <row r="994" spans="1:4" ht="15.75" thickBot="1">
      <c r="A994" s="82" t="s">
        <v>493</v>
      </c>
      <c r="B994" s="73">
        <v>2011</v>
      </c>
      <c r="C994" s="73" t="s">
        <v>176</v>
      </c>
      <c r="D994" s="19">
        <v>6007235</v>
      </c>
    </row>
    <row r="995" spans="1:4" ht="15.75" thickBot="1">
      <c r="A995" s="83" t="s">
        <v>488</v>
      </c>
      <c r="B995" s="78">
        <v>2010</v>
      </c>
      <c r="C995" s="78" t="s">
        <v>42</v>
      </c>
      <c r="D995" s="27">
        <v>1553876</v>
      </c>
    </row>
  </sheetData>
  <autoFilter ref="A1:D995">
    <filterColumn colId="0"/>
    <filterColumn colId="2"/>
  </autoFilter>
  <sortState ref="C424:D433">
    <sortCondition descending="1" ref="D424:D43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78"/>
  <sheetViews>
    <sheetView zoomScaleNormal="100" workbookViewId="0">
      <selection activeCell="D41" sqref="D41"/>
    </sheetView>
  </sheetViews>
  <sheetFormatPr defaultRowHeight="15"/>
  <cols>
    <col min="1" max="1" width="21.7109375" style="1" customWidth="1"/>
    <col min="2" max="2" width="22.42578125" style="3" customWidth="1"/>
    <col min="3" max="3" width="28.85546875" style="3" customWidth="1"/>
    <col min="4" max="4" width="27.85546875" style="8" customWidth="1"/>
  </cols>
  <sheetData>
    <row r="1" spans="1:4" ht="15.75" thickBot="1">
      <c r="A1" s="231" t="s">
        <v>20</v>
      </c>
      <c r="B1" s="232" t="s">
        <v>1</v>
      </c>
      <c r="C1" s="232" t="s">
        <v>21</v>
      </c>
      <c r="D1" s="233" t="s">
        <v>26</v>
      </c>
    </row>
    <row r="2" spans="1:4">
      <c r="A2" s="1" t="s">
        <v>481</v>
      </c>
      <c r="B2" s="3">
        <f>2009</f>
        <v>2009</v>
      </c>
      <c r="C2" s="3" t="s">
        <v>42</v>
      </c>
      <c r="D2" s="8">
        <v>17795820.811999999</v>
      </c>
    </row>
    <row r="3" spans="1:4">
      <c r="A3" s="1" t="s">
        <v>481</v>
      </c>
      <c r="B3" s="3">
        <f>2009</f>
        <v>2009</v>
      </c>
      <c r="C3" s="3" t="s">
        <v>82</v>
      </c>
      <c r="D3" s="8">
        <v>69383981.508784294</v>
      </c>
    </row>
    <row r="4" spans="1:4">
      <c r="A4" s="1" t="s">
        <v>481</v>
      </c>
      <c r="B4" s="3">
        <f>2009</f>
        <v>2009</v>
      </c>
      <c r="C4" s="3" t="s">
        <v>87</v>
      </c>
      <c r="D4" s="8">
        <v>45958032.8186341</v>
      </c>
    </row>
    <row r="5" spans="1:4">
      <c r="A5" s="1" t="s">
        <v>481</v>
      </c>
      <c r="B5" s="3">
        <f>2009</f>
        <v>2009</v>
      </c>
      <c r="C5" s="3" t="s">
        <v>106</v>
      </c>
      <c r="D5" s="8">
        <v>24242642.142854501</v>
      </c>
    </row>
    <row r="6" spans="1:4">
      <c r="A6" s="1" t="s">
        <v>481</v>
      </c>
      <c r="B6" s="3">
        <f>2009</f>
        <v>2009</v>
      </c>
      <c r="C6" s="3" t="s">
        <v>55</v>
      </c>
      <c r="D6" s="8">
        <v>25970436.3920829</v>
      </c>
    </row>
    <row r="7" spans="1:4">
      <c r="A7" s="1" t="s">
        <v>481</v>
      </c>
      <c r="B7" s="3">
        <f>2009</f>
        <v>2009</v>
      </c>
      <c r="C7" s="3" t="s">
        <v>37</v>
      </c>
      <c r="D7" s="8">
        <v>17287642.494723901</v>
      </c>
    </row>
    <row r="8" spans="1:4">
      <c r="A8" s="1" t="s">
        <v>481</v>
      </c>
      <c r="B8" s="3">
        <f>2009</f>
        <v>2009</v>
      </c>
      <c r="C8" s="3" t="s">
        <v>88</v>
      </c>
      <c r="D8" s="8">
        <v>28929464.5068</v>
      </c>
    </row>
    <row r="9" spans="1:4">
      <c r="A9" s="1" t="s">
        <v>481</v>
      </c>
      <c r="B9" s="3">
        <f>2009</f>
        <v>2009</v>
      </c>
      <c r="C9" s="3" t="s">
        <v>117</v>
      </c>
      <c r="D9" s="8">
        <v>20216409.7344</v>
      </c>
    </row>
    <row r="10" spans="1:4">
      <c r="A10" s="1" t="s">
        <v>481</v>
      </c>
      <c r="B10" s="3">
        <f>2009</f>
        <v>2009</v>
      </c>
      <c r="C10" s="3" t="s">
        <v>36</v>
      </c>
      <c r="D10" s="8">
        <v>17608009.597199999</v>
      </c>
    </row>
    <row r="11" spans="1:4">
      <c r="A11" s="1" t="s">
        <v>481</v>
      </c>
      <c r="B11" s="3">
        <f>2009</f>
        <v>2009</v>
      </c>
      <c r="C11" s="3" t="s">
        <v>34</v>
      </c>
      <c r="D11" s="8">
        <v>20404344.8259314</v>
      </c>
    </row>
    <row r="12" spans="1:4">
      <c r="A12" s="15" t="s">
        <v>481</v>
      </c>
      <c r="B12" s="20">
        <f>2009</f>
        <v>2009</v>
      </c>
      <c r="C12" s="20" t="s">
        <v>131</v>
      </c>
      <c r="D12" s="16">
        <v>260505665.20388591</v>
      </c>
    </row>
    <row r="13" spans="1:4">
      <c r="A13" s="1" t="s">
        <v>481</v>
      </c>
      <c r="B13" s="3">
        <v>2010</v>
      </c>
      <c r="C13" s="3" t="s">
        <v>42</v>
      </c>
      <c r="D13" s="8">
        <v>135586752.37365901</v>
      </c>
    </row>
    <row r="14" spans="1:4">
      <c r="A14" s="1" t="s">
        <v>481</v>
      </c>
      <c r="B14" s="3">
        <v>2010</v>
      </c>
      <c r="C14" s="3" t="s">
        <v>82</v>
      </c>
      <c r="D14" s="8">
        <v>72228274.355850607</v>
      </c>
    </row>
    <row r="15" spans="1:4">
      <c r="A15" s="1" t="s">
        <v>481</v>
      </c>
      <c r="B15" s="3">
        <v>2010</v>
      </c>
      <c r="C15" s="3" t="s">
        <v>87</v>
      </c>
      <c r="D15" s="8">
        <v>51539756.940685801</v>
      </c>
    </row>
    <row r="16" spans="1:4">
      <c r="A16" s="1" t="s">
        <v>481</v>
      </c>
      <c r="B16" s="3">
        <v>2010</v>
      </c>
      <c r="C16" s="3" t="s">
        <v>106</v>
      </c>
      <c r="D16" s="8">
        <v>33739631.834571198</v>
      </c>
    </row>
    <row r="17" spans="1:4">
      <c r="A17" s="1" t="s">
        <v>481</v>
      </c>
      <c r="B17" s="3">
        <v>2010</v>
      </c>
      <c r="C17" s="3" t="s">
        <v>43</v>
      </c>
      <c r="D17" s="8">
        <v>28908004.2400655</v>
      </c>
    </row>
    <row r="18" spans="1:4">
      <c r="A18" s="1" t="s">
        <v>481</v>
      </c>
      <c r="B18" s="3">
        <v>2010</v>
      </c>
      <c r="C18" s="3" t="s">
        <v>55</v>
      </c>
      <c r="D18" s="8">
        <v>25888366.985501301</v>
      </c>
    </row>
    <row r="19" spans="1:4">
      <c r="A19" s="1" t="s">
        <v>481</v>
      </c>
      <c r="B19" s="3">
        <v>2010</v>
      </c>
      <c r="C19" s="3" t="s">
        <v>37</v>
      </c>
      <c r="D19" s="8">
        <v>25219826.759929098</v>
      </c>
    </row>
    <row r="20" spans="1:4">
      <c r="A20" s="1" t="s">
        <v>481</v>
      </c>
      <c r="B20" s="3">
        <v>2010</v>
      </c>
      <c r="C20" s="3" t="s">
        <v>88</v>
      </c>
      <c r="D20" s="8">
        <v>24347543.711399999</v>
      </c>
    </row>
    <row r="21" spans="1:4">
      <c r="A21" s="1" t="s">
        <v>481</v>
      </c>
      <c r="B21" s="3">
        <v>2010</v>
      </c>
      <c r="C21" s="3" t="s">
        <v>117</v>
      </c>
      <c r="D21" s="8">
        <v>23162340.071699999</v>
      </c>
    </row>
    <row r="22" spans="1:4">
      <c r="A22" s="1" t="s">
        <v>481</v>
      </c>
      <c r="B22" s="3">
        <v>2010</v>
      </c>
      <c r="C22" s="3" t="s">
        <v>36</v>
      </c>
      <c r="D22" s="8">
        <v>22254088.419</v>
      </c>
    </row>
    <row r="23" spans="1:4">
      <c r="A23" s="15" t="s">
        <v>481</v>
      </c>
      <c r="B23" s="20">
        <v>2010</v>
      </c>
      <c r="C23" s="20" t="s">
        <v>131</v>
      </c>
      <c r="D23" s="16">
        <v>293255201.83699346</v>
      </c>
    </row>
    <row r="24" spans="1:4">
      <c r="A24" s="1" t="s">
        <v>481</v>
      </c>
      <c r="B24" s="3">
        <v>2011</v>
      </c>
      <c r="C24" s="3" t="s">
        <v>42</v>
      </c>
      <c r="D24" s="8">
        <v>86706236.2793964</v>
      </c>
    </row>
    <row r="25" spans="1:4">
      <c r="A25" s="1" t="s">
        <v>481</v>
      </c>
      <c r="B25" s="3">
        <v>2011</v>
      </c>
      <c r="C25" s="3" t="s">
        <v>82</v>
      </c>
      <c r="D25" s="8">
        <v>93859119.232355699</v>
      </c>
    </row>
    <row r="26" spans="1:4">
      <c r="A26" s="1" t="s">
        <v>481</v>
      </c>
      <c r="B26" s="3">
        <v>2011</v>
      </c>
      <c r="C26" s="3" t="s">
        <v>87</v>
      </c>
      <c r="D26" s="8">
        <v>12757798.836099301</v>
      </c>
    </row>
    <row r="27" spans="1:4">
      <c r="A27" s="1" t="s">
        <v>481</v>
      </c>
      <c r="B27" s="3">
        <v>2011</v>
      </c>
      <c r="C27" s="3" t="s">
        <v>109</v>
      </c>
      <c r="D27" s="8">
        <v>49741535.341146797</v>
      </c>
    </row>
    <row r="28" spans="1:4">
      <c r="A28" s="1" t="s">
        <v>481</v>
      </c>
      <c r="B28" s="3">
        <v>2011</v>
      </c>
      <c r="C28" s="3" t="s">
        <v>106</v>
      </c>
      <c r="D28" s="8">
        <v>33629764.643499598</v>
      </c>
    </row>
    <row r="29" spans="1:4">
      <c r="A29" s="1" t="s">
        <v>481</v>
      </c>
      <c r="B29" s="3">
        <v>2011</v>
      </c>
      <c r="C29" s="3" t="s">
        <v>43</v>
      </c>
      <c r="D29" s="8">
        <v>20898463.488000002</v>
      </c>
    </row>
    <row r="30" spans="1:4">
      <c r="A30" s="1" t="s">
        <v>481</v>
      </c>
      <c r="B30" s="3">
        <v>2011</v>
      </c>
      <c r="C30" s="3" t="s">
        <v>55</v>
      </c>
      <c r="D30" s="8">
        <v>48848118.467335999</v>
      </c>
    </row>
    <row r="31" spans="1:4">
      <c r="A31" s="1" t="s">
        <v>481</v>
      </c>
      <c r="B31" s="3">
        <v>2011</v>
      </c>
      <c r="C31" s="3" t="s">
        <v>37</v>
      </c>
      <c r="D31" s="8">
        <v>24921993.541158501</v>
      </c>
    </row>
    <row r="32" spans="1:4">
      <c r="A32" s="1" t="s">
        <v>481</v>
      </c>
      <c r="B32" s="3">
        <v>2011</v>
      </c>
      <c r="C32" s="3" t="s">
        <v>88</v>
      </c>
      <c r="D32" s="8">
        <v>28290566.736000001</v>
      </c>
    </row>
    <row r="33" spans="1:4">
      <c r="A33" s="1" t="s">
        <v>481</v>
      </c>
      <c r="B33" s="3">
        <v>2011</v>
      </c>
      <c r="C33" s="3" t="s">
        <v>117</v>
      </c>
      <c r="D33" s="8">
        <v>25119480.767999999</v>
      </c>
    </row>
    <row r="34" spans="1:4">
      <c r="A34" s="1" t="s">
        <v>481</v>
      </c>
      <c r="B34" s="3">
        <v>2011</v>
      </c>
      <c r="C34" s="3" t="s">
        <v>36</v>
      </c>
      <c r="D34" s="8">
        <v>23697016.848000001</v>
      </c>
    </row>
    <row r="35" spans="1:4">
      <c r="A35" s="1" t="s">
        <v>481</v>
      </c>
      <c r="B35" s="3">
        <v>2011</v>
      </c>
      <c r="C35" s="3" t="s">
        <v>46</v>
      </c>
      <c r="D35" s="8">
        <v>4425035.76</v>
      </c>
    </row>
    <row r="36" spans="1:4">
      <c r="A36" s="1" t="s">
        <v>481</v>
      </c>
      <c r="B36" s="3">
        <v>2011</v>
      </c>
      <c r="C36" s="3" t="s">
        <v>34</v>
      </c>
      <c r="D36" s="8">
        <v>31870972.6812189</v>
      </c>
    </row>
    <row r="37" spans="1:4">
      <c r="A37" s="1" t="s">
        <v>481</v>
      </c>
      <c r="B37" s="3">
        <v>2011</v>
      </c>
      <c r="C37" s="3" t="s">
        <v>168</v>
      </c>
      <c r="D37" s="8">
        <v>24167969.305647299</v>
      </c>
    </row>
    <row r="38" spans="1:4">
      <c r="A38" s="1" t="s">
        <v>481</v>
      </c>
      <c r="B38" s="3">
        <v>2011</v>
      </c>
      <c r="C38" s="3" t="s">
        <v>35</v>
      </c>
      <c r="D38" s="8">
        <v>14102976.9899309</v>
      </c>
    </row>
    <row r="39" spans="1:4">
      <c r="A39" s="1" t="s">
        <v>481</v>
      </c>
      <c r="B39" s="3">
        <v>2011</v>
      </c>
      <c r="C39" s="3" t="s">
        <v>94</v>
      </c>
      <c r="D39" s="8">
        <v>10466760.4435814</v>
      </c>
    </row>
    <row r="40" spans="1:4">
      <c r="A40" s="1" t="s">
        <v>481</v>
      </c>
      <c r="B40" s="3">
        <v>2011</v>
      </c>
      <c r="C40" s="3" t="s">
        <v>38</v>
      </c>
      <c r="D40" s="8">
        <v>34544945.232000001</v>
      </c>
    </row>
    <row r="41" spans="1:4">
      <c r="A41" s="1" t="s">
        <v>481</v>
      </c>
      <c r="B41" s="3">
        <v>2011</v>
      </c>
      <c r="C41" s="3" t="s">
        <v>104</v>
      </c>
      <c r="D41" s="8">
        <v>19297184.897484999</v>
      </c>
    </row>
    <row r="42" spans="1:4">
      <c r="A42" s="15" t="s">
        <v>481</v>
      </c>
      <c r="B42" s="20">
        <v>2011</v>
      </c>
      <c r="C42" s="20" t="s">
        <v>131</v>
      </c>
      <c r="D42" s="16">
        <v>261522556.02549314</v>
      </c>
    </row>
    <row r="43" spans="1:4">
      <c r="A43" s="1" t="s">
        <v>481</v>
      </c>
      <c r="B43" s="3">
        <v>2012</v>
      </c>
      <c r="C43" s="3" t="s">
        <v>82</v>
      </c>
      <c r="D43" s="8">
        <v>72752746.812992603</v>
      </c>
    </row>
    <row r="44" spans="1:4">
      <c r="A44" s="1" t="s">
        <v>481</v>
      </c>
      <c r="B44" s="3">
        <v>2012</v>
      </c>
      <c r="C44" s="3" t="s">
        <v>109</v>
      </c>
      <c r="D44" s="8">
        <v>61154846.892226003</v>
      </c>
    </row>
    <row r="45" spans="1:4">
      <c r="A45" s="1" t="s">
        <v>481</v>
      </c>
      <c r="B45" s="3">
        <v>2012</v>
      </c>
      <c r="C45" s="3" t="s">
        <v>42</v>
      </c>
      <c r="D45" s="8">
        <v>37915817.824524999</v>
      </c>
    </row>
    <row r="46" spans="1:4">
      <c r="A46" s="1" t="s">
        <v>481</v>
      </c>
      <c r="B46" s="3">
        <v>2012</v>
      </c>
      <c r="C46" s="3" t="s">
        <v>106</v>
      </c>
      <c r="D46" s="8">
        <v>26197745.629469801</v>
      </c>
    </row>
    <row r="47" spans="1:4">
      <c r="A47" s="1" t="s">
        <v>481</v>
      </c>
      <c r="B47" s="3">
        <v>2012</v>
      </c>
      <c r="C47" s="3" t="s">
        <v>55</v>
      </c>
      <c r="D47" s="8">
        <v>25203774.885256801</v>
      </c>
    </row>
    <row r="48" spans="1:4">
      <c r="A48" s="1" t="s">
        <v>481</v>
      </c>
      <c r="B48" s="3">
        <v>2012</v>
      </c>
      <c r="C48" s="3" t="s">
        <v>34</v>
      </c>
      <c r="D48" s="8">
        <v>22649299.391603701</v>
      </c>
    </row>
    <row r="49" spans="1:4">
      <c r="A49" s="1" t="s">
        <v>481</v>
      </c>
      <c r="B49" s="3">
        <v>2012</v>
      </c>
      <c r="C49" s="3" t="s">
        <v>87</v>
      </c>
      <c r="D49" s="8">
        <v>20169442.079150401</v>
      </c>
    </row>
    <row r="50" spans="1:4">
      <c r="A50" s="1" t="s">
        <v>481</v>
      </c>
      <c r="B50" s="3">
        <v>2012</v>
      </c>
      <c r="C50" s="3" t="s">
        <v>37</v>
      </c>
      <c r="D50" s="8">
        <v>20030915.480295401</v>
      </c>
    </row>
    <row r="51" spans="1:4">
      <c r="A51" s="1" t="s">
        <v>481</v>
      </c>
      <c r="B51" s="3">
        <v>2012</v>
      </c>
      <c r="C51" s="3" t="s">
        <v>38</v>
      </c>
      <c r="D51" s="8">
        <v>19216501</v>
      </c>
    </row>
    <row r="52" spans="1:4">
      <c r="A52" s="1" t="s">
        <v>481</v>
      </c>
      <c r="B52" s="3">
        <v>2012</v>
      </c>
      <c r="C52" s="3" t="s">
        <v>88</v>
      </c>
      <c r="D52" s="8">
        <v>18983466</v>
      </c>
    </row>
    <row r="53" spans="1:4" ht="15.75" thickBot="1">
      <c r="A53" s="5" t="s">
        <v>481</v>
      </c>
      <c r="B53" s="13">
        <v>2012</v>
      </c>
      <c r="C53" s="13" t="s">
        <v>201</v>
      </c>
      <c r="D53" s="11">
        <v>295121909.98826528</v>
      </c>
    </row>
    <row r="54" spans="1:4">
      <c r="A54" s="1" t="s">
        <v>490</v>
      </c>
      <c r="B54" s="3">
        <v>2010</v>
      </c>
      <c r="C54" s="3" t="s">
        <v>298</v>
      </c>
      <c r="D54" s="8">
        <v>314235422.94004929</v>
      </c>
    </row>
    <row r="55" spans="1:4">
      <c r="A55" s="1" t="s">
        <v>490</v>
      </c>
      <c r="B55" s="3">
        <v>2010</v>
      </c>
      <c r="C55" s="3" t="s">
        <v>299</v>
      </c>
      <c r="D55" s="8">
        <v>314235422.94004929</v>
      </c>
    </row>
    <row r="56" spans="1:4">
      <c r="A56" s="1" t="s">
        <v>490</v>
      </c>
      <c r="B56" s="3">
        <v>2010</v>
      </c>
      <c r="C56" s="3" t="s">
        <v>300</v>
      </c>
      <c r="D56" s="8">
        <v>70932384.341637015</v>
      </c>
    </row>
    <row r="57" spans="1:4">
      <c r="A57" s="1" t="s">
        <v>490</v>
      </c>
      <c r="B57" s="3">
        <v>2010</v>
      </c>
      <c r="C57" s="3" t="s">
        <v>301</v>
      </c>
      <c r="D57" s="8">
        <v>197420202.57322747</v>
      </c>
    </row>
    <row r="58" spans="1:4">
      <c r="A58" s="1" t="s">
        <v>490</v>
      </c>
      <c r="B58" s="3">
        <v>2010</v>
      </c>
      <c r="C58" s="3" t="s">
        <v>302</v>
      </c>
      <c r="D58" s="8">
        <v>28521762.934574321</v>
      </c>
    </row>
    <row r="59" spans="1:4">
      <c r="A59" s="1" t="s">
        <v>490</v>
      </c>
      <c r="B59" s="3">
        <v>2010</v>
      </c>
      <c r="C59" s="3" t="s">
        <v>303</v>
      </c>
      <c r="D59" s="8">
        <v>168898439.63865316</v>
      </c>
    </row>
    <row r="60" spans="1:4">
      <c r="A60" s="1" t="s">
        <v>490</v>
      </c>
      <c r="B60" s="3">
        <v>2010</v>
      </c>
      <c r="C60" s="3" t="s">
        <v>304</v>
      </c>
      <c r="D60" s="8">
        <v>17857103.750342183</v>
      </c>
    </row>
    <row r="61" spans="1:4">
      <c r="A61" s="15" t="s">
        <v>490</v>
      </c>
      <c r="B61" s="20">
        <v>2010</v>
      </c>
      <c r="C61" s="20" t="s">
        <v>305</v>
      </c>
      <c r="D61" s="16">
        <v>33978100.191623323</v>
      </c>
    </row>
    <row r="62" spans="1:4">
      <c r="A62" s="1" t="s">
        <v>490</v>
      </c>
      <c r="B62" s="3">
        <v>2011</v>
      </c>
      <c r="C62" s="3" t="s">
        <v>55</v>
      </c>
      <c r="D62" s="8">
        <v>193129644.998</v>
      </c>
    </row>
    <row r="63" spans="1:4">
      <c r="A63" s="1" t="s">
        <v>490</v>
      </c>
      <c r="B63" s="3">
        <v>2011</v>
      </c>
      <c r="C63" s="3" t="s">
        <v>43</v>
      </c>
      <c r="D63" s="8">
        <v>117962327.73630001</v>
      </c>
    </row>
    <row r="64" spans="1:4">
      <c r="A64" s="1" t="s">
        <v>490</v>
      </c>
      <c r="B64" s="3">
        <v>2011</v>
      </c>
      <c r="C64" s="3" t="s">
        <v>42</v>
      </c>
      <c r="D64" s="8">
        <v>113266258.36740001</v>
      </c>
    </row>
    <row r="65" spans="1:4">
      <c r="A65" s="1" t="s">
        <v>490</v>
      </c>
      <c r="B65" s="3">
        <v>2011</v>
      </c>
      <c r="C65" s="3" t="s">
        <v>82</v>
      </c>
      <c r="D65" s="8">
        <v>66225329.360299997</v>
      </c>
    </row>
    <row r="66" spans="1:4">
      <c r="A66" s="1" t="s">
        <v>490</v>
      </c>
      <c r="B66" s="3">
        <v>2011</v>
      </c>
      <c r="C66" s="3" t="s">
        <v>56</v>
      </c>
      <c r="D66" s="8">
        <v>59564444.406800002</v>
      </c>
    </row>
    <row r="67" spans="1:4">
      <c r="A67" s="1" t="s">
        <v>490</v>
      </c>
      <c r="B67" s="3">
        <v>2011</v>
      </c>
      <c r="C67" s="3" t="s">
        <v>57</v>
      </c>
      <c r="D67" s="8">
        <v>50567629.326899998</v>
      </c>
    </row>
    <row r="68" spans="1:4">
      <c r="A68" s="1" t="s">
        <v>490</v>
      </c>
      <c r="B68" s="3">
        <v>2011</v>
      </c>
      <c r="C68" s="3" t="s">
        <v>34</v>
      </c>
      <c r="D68" s="8">
        <v>44420584.548600003</v>
      </c>
    </row>
    <row r="69" spans="1:4">
      <c r="A69" s="1" t="s">
        <v>490</v>
      </c>
      <c r="B69" s="3">
        <v>2011</v>
      </c>
      <c r="C69" s="3" t="s">
        <v>88</v>
      </c>
      <c r="D69" s="8">
        <v>37605687.778800003</v>
      </c>
    </row>
    <row r="70" spans="1:4">
      <c r="A70" s="1" t="s">
        <v>490</v>
      </c>
      <c r="B70" s="3">
        <v>2011</v>
      </c>
      <c r="C70" s="3" t="s">
        <v>109</v>
      </c>
      <c r="D70" s="8">
        <v>37470730.239100002</v>
      </c>
    </row>
    <row r="71" spans="1:4">
      <c r="A71" s="1" t="s">
        <v>490</v>
      </c>
      <c r="B71" s="3">
        <v>2011</v>
      </c>
      <c r="C71" s="3" t="s">
        <v>58</v>
      </c>
      <c r="D71" s="8">
        <v>23532387.579399999</v>
      </c>
    </row>
    <row r="72" spans="1:4">
      <c r="A72" s="15" t="s">
        <v>490</v>
      </c>
      <c r="B72" s="20">
        <v>2011</v>
      </c>
      <c r="C72" s="20" t="s">
        <v>131</v>
      </c>
      <c r="D72" s="16">
        <v>255273098.64979997</v>
      </c>
    </row>
    <row r="73" spans="1:4">
      <c r="A73" s="1" t="s">
        <v>490</v>
      </c>
      <c r="B73" s="3">
        <v>2012</v>
      </c>
      <c r="C73" s="3" t="s">
        <v>55</v>
      </c>
      <c r="D73" s="8">
        <v>137626604.79999995</v>
      </c>
    </row>
    <row r="74" spans="1:4">
      <c r="A74" s="1" t="s">
        <v>490</v>
      </c>
      <c r="B74" s="3">
        <v>2012</v>
      </c>
      <c r="C74" s="3" t="s">
        <v>43</v>
      </c>
      <c r="D74" s="8">
        <v>61079370.280000001</v>
      </c>
    </row>
    <row r="75" spans="1:4">
      <c r="A75" s="1" t="s">
        <v>490</v>
      </c>
      <c r="B75" s="3">
        <v>2012</v>
      </c>
      <c r="C75" s="3" t="s">
        <v>82</v>
      </c>
      <c r="D75" s="8">
        <v>59839625.959999993</v>
      </c>
    </row>
    <row r="76" spans="1:4">
      <c r="A76" s="1" t="s">
        <v>490</v>
      </c>
      <c r="B76" s="3">
        <v>2012</v>
      </c>
      <c r="C76" s="3" t="s">
        <v>42</v>
      </c>
      <c r="D76" s="8">
        <v>56479392.440000027</v>
      </c>
    </row>
    <row r="77" spans="1:4">
      <c r="A77" s="1" t="s">
        <v>490</v>
      </c>
      <c r="B77" s="3">
        <v>2012</v>
      </c>
      <c r="C77" s="3" t="s">
        <v>38</v>
      </c>
      <c r="D77" s="8">
        <v>41625527.850000001</v>
      </c>
    </row>
    <row r="78" spans="1:4">
      <c r="A78" s="1" t="s">
        <v>490</v>
      </c>
      <c r="B78" s="3">
        <v>2012</v>
      </c>
      <c r="C78" s="3" t="s">
        <v>109</v>
      </c>
      <c r="D78" s="8">
        <v>41113865.519999996</v>
      </c>
    </row>
    <row r="79" spans="1:4">
      <c r="A79" s="1" t="s">
        <v>490</v>
      </c>
      <c r="B79" s="3">
        <v>2012</v>
      </c>
      <c r="C79" s="3" t="s">
        <v>34</v>
      </c>
      <c r="D79" s="8">
        <v>30078756.88000001</v>
      </c>
    </row>
    <row r="80" spans="1:4">
      <c r="A80" s="1" t="s">
        <v>490</v>
      </c>
      <c r="B80" s="3">
        <v>2012</v>
      </c>
      <c r="C80" s="3" t="s">
        <v>37</v>
      </c>
      <c r="D80" s="8">
        <v>28611468.949999999</v>
      </c>
    </row>
    <row r="81" spans="1:4">
      <c r="A81" s="1" t="s">
        <v>490</v>
      </c>
      <c r="B81" s="3">
        <v>2012</v>
      </c>
      <c r="C81" s="3" t="s">
        <v>91</v>
      </c>
      <c r="D81" s="8">
        <v>27526885.289999995</v>
      </c>
    </row>
    <row r="82" spans="1:4">
      <c r="A82" s="1" t="s">
        <v>490</v>
      </c>
      <c r="B82" s="3">
        <v>2012</v>
      </c>
      <c r="C82" s="3" t="s">
        <v>142</v>
      </c>
      <c r="D82" s="8">
        <v>27124510.949999996</v>
      </c>
    </row>
    <row r="83" spans="1:4">
      <c r="A83" s="15" t="s">
        <v>490</v>
      </c>
      <c r="B83" s="20">
        <v>2012</v>
      </c>
      <c r="C83" s="20" t="s">
        <v>201</v>
      </c>
      <c r="D83" s="16">
        <v>305715529.3900001</v>
      </c>
    </row>
    <row r="84" spans="1:4">
      <c r="A84" s="1" t="s">
        <v>490</v>
      </c>
      <c r="B84" s="3">
        <v>2013</v>
      </c>
      <c r="C84" s="3" t="s">
        <v>213</v>
      </c>
      <c r="D84" s="8">
        <v>111181588.1094</v>
      </c>
    </row>
    <row r="85" spans="1:4">
      <c r="A85" s="1" t="s">
        <v>490</v>
      </c>
      <c r="B85" s="3">
        <v>2013</v>
      </c>
      <c r="C85" s="3" t="s">
        <v>234</v>
      </c>
      <c r="D85" s="8">
        <v>84584070.258999974</v>
      </c>
    </row>
    <row r="86" spans="1:4">
      <c r="A86" s="1" t="s">
        <v>490</v>
      </c>
      <c r="B86" s="3">
        <v>2013</v>
      </c>
      <c r="C86" s="3" t="s">
        <v>206</v>
      </c>
      <c r="D86" s="8">
        <v>74831450.610700011</v>
      </c>
    </row>
    <row r="87" spans="1:4">
      <c r="A87" s="1" t="s">
        <v>490</v>
      </c>
      <c r="B87" s="3">
        <v>2013</v>
      </c>
      <c r="C87" s="3" t="s">
        <v>209</v>
      </c>
      <c r="D87" s="8">
        <v>50887512.827699997</v>
      </c>
    </row>
    <row r="88" spans="1:4">
      <c r="A88" s="1" t="s">
        <v>490</v>
      </c>
      <c r="B88" s="3">
        <v>2013</v>
      </c>
      <c r="C88" s="3" t="s">
        <v>57</v>
      </c>
      <c r="D88" s="8">
        <v>47921667.058199987</v>
      </c>
    </row>
    <row r="89" spans="1:4">
      <c r="A89" s="1" t="s">
        <v>490</v>
      </c>
      <c r="B89" s="3">
        <v>2013</v>
      </c>
      <c r="C89" s="3" t="s">
        <v>231</v>
      </c>
      <c r="D89" s="8">
        <v>44693842.667699993</v>
      </c>
    </row>
    <row r="90" spans="1:4">
      <c r="A90" s="1" t="s">
        <v>490</v>
      </c>
      <c r="B90" s="3">
        <v>2013</v>
      </c>
      <c r="C90" s="3" t="s">
        <v>224</v>
      </c>
      <c r="D90" s="8">
        <v>44312216.685199998</v>
      </c>
    </row>
    <row r="91" spans="1:4">
      <c r="A91" s="1" t="s">
        <v>490</v>
      </c>
      <c r="B91" s="3">
        <v>2013</v>
      </c>
      <c r="C91" s="3" t="s">
        <v>211</v>
      </c>
      <c r="D91" s="8">
        <v>43105793.687900007</v>
      </c>
    </row>
    <row r="92" spans="1:4">
      <c r="A92" s="1" t="s">
        <v>490</v>
      </c>
      <c r="B92" s="3">
        <v>2013</v>
      </c>
      <c r="C92" s="3" t="s">
        <v>223</v>
      </c>
      <c r="D92" s="8">
        <v>42829221.753200024</v>
      </c>
    </row>
    <row r="93" spans="1:4">
      <c r="A93" s="1" t="s">
        <v>490</v>
      </c>
      <c r="B93" s="3">
        <v>2013</v>
      </c>
      <c r="C93" s="3" t="s">
        <v>210</v>
      </c>
      <c r="D93" s="8">
        <v>39838661.743699998</v>
      </c>
    </row>
    <row r="94" spans="1:4">
      <c r="A94" s="1" t="s">
        <v>490</v>
      </c>
      <c r="B94" s="3">
        <v>2013</v>
      </c>
      <c r="C94" s="3" t="s">
        <v>222</v>
      </c>
      <c r="D94" s="8">
        <v>37350071.371599995</v>
      </c>
    </row>
    <row r="95" spans="1:4">
      <c r="A95" s="1" t="s">
        <v>490</v>
      </c>
      <c r="B95" s="3">
        <v>2013</v>
      </c>
      <c r="C95" s="3" t="s">
        <v>268</v>
      </c>
      <c r="D95" s="8">
        <v>33095549.139199998</v>
      </c>
    </row>
    <row r="96" spans="1:4">
      <c r="A96" s="1" t="s">
        <v>490</v>
      </c>
      <c r="B96" s="3">
        <v>2013</v>
      </c>
      <c r="C96" s="3" t="s">
        <v>306</v>
      </c>
      <c r="D96" s="8">
        <v>28338494.248899996</v>
      </c>
    </row>
    <row r="97" spans="1:4">
      <c r="A97" s="1" t="s">
        <v>490</v>
      </c>
      <c r="B97" s="3">
        <v>2013</v>
      </c>
      <c r="C97" s="3" t="s">
        <v>236</v>
      </c>
      <c r="D97" s="8">
        <v>26961686.4505</v>
      </c>
    </row>
    <row r="98" spans="1:4">
      <c r="A98" s="1" t="s">
        <v>490</v>
      </c>
      <c r="B98" s="3">
        <v>2013</v>
      </c>
      <c r="C98" s="3" t="s">
        <v>205</v>
      </c>
      <c r="D98" s="8">
        <v>25940031.902899999</v>
      </c>
    </row>
    <row r="99" spans="1:4">
      <c r="A99" s="1" t="s">
        <v>490</v>
      </c>
      <c r="B99" s="3">
        <v>2013</v>
      </c>
      <c r="C99" s="3" t="s">
        <v>58</v>
      </c>
      <c r="D99" s="8">
        <v>25079390.288500004</v>
      </c>
    </row>
    <row r="100" spans="1:4">
      <c r="A100" s="1" t="s">
        <v>490</v>
      </c>
      <c r="B100" s="3">
        <v>2013</v>
      </c>
      <c r="C100" s="3" t="s">
        <v>202</v>
      </c>
      <c r="D100" s="8">
        <v>16340837.807899999</v>
      </c>
    </row>
    <row r="101" spans="1:4">
      <c r="A101" s="1" t="s">
        <v>490</v>
      </c>
      <c r="B101" s="3">
        <v>2013</v>
      </c>
      <c r="C101" s="3" t="s">
        <v>196</v>
      </c>
      <c r="D101" s="8">
        <v>15961968.772500005</v>
      </c>
    </row>
    <row r="102" spans="1:4">
      <c r="A102" s="1" t="s">
        <v>490</v>
      </c>
      <c r="B102" s="3">
        <v>2013</v>
      </c>
      <c r="C102" s="3" t="s">
        <v>307</v>
      </c>
      <c r="D102" s="8">
        <v>15433027.801200001</v>
      </c>
    </row>
    <row r="103" spans="1:4">
      <c r="A103" s="1" t="s">
        <v>490</v>
      </c>
      <c r="B103" s="3">
        <v>2013</v>
      </c>
      <c r="C103" s="3" t="s">
        <v>308</v>
      </c>
      <c r="D103" s="8">
        <v>13534549.601399999</v>
      </c>
    </row>
    <row r="104" spans="1:4">
      <c r="A104" s="1" t="s">
        <v>490</v>
      </c>
      <c r="B104" s="3">
        <v>2013</v>
      </c>
      <c r="C104" s="3" t="s">
        <v>230</v>
      </c>
      <c r="D104" s="8">
        <v>11463551.9695</v>
      </c>
    </row>
    <row r="105" spans="1:4">
      <c r="A105" s="1" t="s">
        <v>490</v>
      </c>
      <c r="B105" s="3">
        <v>2013</v>
      </c>
      <c r="C105" s="3" t="s">
        <v>229</v>
      </c>
      <c r="D105" s="8">
        <v>10842484.126599999</v>
      </c>
    </row>
    <row r="106" spans="1:4">
      <c r="A106" s="1" t="s">
        <v>490</v>
      </c>
      <c r="B106" s="3">
        <v>2013</v>
      </c>
      <c r="C106" s="3" t="s">
        <v>149</v>
      </c>
      <c r="D106" s="8">
        <v>10816240.960300002</v>
      </c>
    </row>
    <row r="107" spans="1:4">
      <c r="A107" s="1" t="s">
        <v>490</v>
      </c>
      <c r="B107" s="3">
        <v>2013</v>
      </c>
      <c r="C107" s="3" t="s">
        <v>309</v>
      </c>
      <c r="D107" s="8">
        <v>10347173.5</v>
      </c>
    </row>
    <row r="108" spans="1:4">
      <c r="A108" s="1" t="s">
        <v>490</v>
      </c>
      <c r="B108" s="3">
        <v>2013</v>
      </c>
      <c r="C108" s="3" t="s">
        <v>240</v>
      </c>
      <c r="D108" s="8">
        <v>10002970.0712</v>
      </c>
    </row>
    <row r="109" spans="1:4">
      <c r="A109" s="1" t="s">
        <v>490</v>
      </c>
      <c r="B109" s="3">
        <v>2013</v>
      </c>
      <c r="C109" s="3" t="s">
        <v>160</v>
      </c>
      <c r="D109" s="8">
        <v>9384404.4900000002</v>
      </c>
    </row>
    <row r="110" spans="1:4">
      <c r="A110" s="1" t="s">
        <v>490</v>
      </c>
      <c r="B110" s="3">
        <v>2013</v>
      </c>
      <c r="C110" s="3" t="s">
        <v>310</v>
      </c>
      <c r="D110" s="8">
        <v>9021187.7587000001</v>
      </c>
    </row>
    <row r="111" spans="1:4">
      <c r="A111" s="1" t="s">
        <v>490</v>
      </c>
      <c r="B111" s="3">
        <v>2013</v>
      </c>
      <c r="C111" s="3" t="s">
        <v>278</v>
      </c>
      <c r="D111" s="8">
        <v>8584740.5101000033</v>
      </c>
    </row>
    <row r="112" spans="1:4">
      <c r="A112" s="1" t="s">
        <v>490</v>
      </c>
      <c r="B112" s="3">
        <v>2013</v>
      </c>
      <c r="C112" s="3" t="s">
        <v>254</v>
      </c>
      <c r="D112" s="8">
        <v>8058037.7008999987</v>
      </c>
    </row>
    <row r="113" spans="1:4">
      <c r="A113" s="1" t="s">
        <v>490</v>
      </c>
      <c r="B113" s="3">
        <v>2013</v>
      </c>
      <c r="C113" s="3" t="s">
        <v>239</v>
      </c>
      <c r="D113" s="8">
        <v>7876406.409500001</v>
      </c>
    </row>
    <row r="114" spans="1:4">
      <c r="A114" s="1" t="s">
        <v>490</v>
      </c>
      <c r="B114" s="3">
        <v>2013</v>
      </c>
      <c r="C114" s="3" t="s">
        <v>311</v>
      </c>
      <c r="D114" s="8">
        <v>6856078.1398999989</v>
      </c>
    </row>
    <row r="115" spans="1:4">
      <c r="A115" s="1" t="s">
        <v>490</v>
      </c>
      <c r="B115" s="3">
        <v>2013</v>
      </c>
      <c r="C115" s="3" t="s">
        <v>263</v>
      </c>
      <c r="D115" s="8">
        <v>6716084.0199999977</v>
      </c>
    </row>
    <row r="116" spans="1:4">
      <c r="A116" s="1" t="s">
        <v>490</v>
      </c>
      <c r="B116" s="3">
        <v>2013</v>
      </c>
      <c r="C116" s="3" t="s">
        <v>234</v>
      </c>
      <c r="D116" s="8">
        <v>5606407.9984999998</v>
      </c>
    </row>
    <row r="117" spans="1:4">
      <c r="A117" s="1" t="s">
        <v>490</v>
      </c>
      <c r="B117" s="3">
        <v>2013</v>
      </c>
      <c r="C117" s="3" t="s">
        <v>255</v>
      </c>
      <c r="D117" s="8">
        <v>5425446.6208999995</v>
      </c>
    </row>
    <row r="118" spans="1:4">
      <c r="A118" s="1" t="s">
        <v>490</v>
      </c>
      <c r="B118" s="3">
        <v>2013</v>
      </c>
      <c r="C118" s="3" t="s">
        <v>312</v>
      </c>
      <c r="D118" s="8">
        <v>5259194.1896000002</v>
      </c>
    </row>
    <row r="119" spans="1:4">
      <c r="A119" s="1" t="s">
        <v>490</v>
      </c>
      <c r="B119" s="3">
        <v>2013</v>
      </c>
      <c r="C119" s="3" t="s">
        <v>313</v>
      </c>
      <c r="D119" s="8">
        <v>4578111.9305999996</v>
      </c>
    </row>
    <row r="120" spans="1:4">
      <c r="A120" s="1" t="s">
        <v>490</v>
      </c>
      <c r="B120" s="3">
        <v>2013</v>
      </c>
      <c r="C120" s="3" t="s">
        <v>314</v>
      </c>
      <c r="D120" s="8">
        <v>4574315.7296000002</v>
      </c>
    </row>
    <row r="121" spans="1:4">
      <c r="A121" s="1" t="s">
        <v>490</v>
      </c>
      <c r="B121" s="3">
        <v>2013</v>
      </c>
      <c r="C121" s="3" t="s">
        <v>315</v>
      </c>
      <c r="D121" s="8">
        <v>3721154.5099000004</v>
      </c>
    </row>
    <row r="122" spans="1:4">
      <c r="A122" s="1" t="s">
        <v>490</v>
      </c>
      <c r="B122" s="3">
        <v>2013</v>
      </c>
      <c r="C122" s="3" t="s">
        <v>316</v>
      </c>
      <c r="D122" s="8">
        <v>3507504.8292</v>
      </c>
    </row>
    <row r="123" spans="1:4">
      <c r="A123" s="1" t="s">
        <v>490</v>
      </c>
      <c r="B123" s="3">
        <v>2013</v>
      </c>
      <c r="C123" s="3" t="s">
        <v>317</v>
      </c>
      <c r="D123" s="8">
        <v>3134413.1592999995</v>
      </c>
    </row>
    <row r="124" spans="1:4">
      <c r="A124" s="1" t="s">
        <v>490</v>
      </c>
      <c r="B124" s="3">
        <v>2013</v>
      </c>
      <c r="C124" s="3" t="s">
        <v>318</v>
      </c>
      <c r="D124" s="8">
        <v>3012470.7778000003</v>
      </c>
    </row>
    <row r="125" spans="1:4">
      <c r="A125" s="1" t="s">
        <v>490</v>
      </c>
      <c r="B125" s="3">
        <v>2013</v>
      </c>
      <c r="C125" s="3" t="s">
        <v>319</v>
      </c>
      <c r="D125" s="8">
        <v>2748777.5</v>
      </c>
    </row>
    <row r="126" spans="1:4">
      <c r="A126" s="1" t="s">
        <v>490</v>
      </c>
      <c r="B126" s="3">
        <v>2013</v>
      </c>
      <c r="C126" s="3" t="s">
        <v>268</v>
      </c>
      <c r="D126" s="8">
        <v>2696145.4481000006</v>
      </c>
    </row>
    <row r="127" spans="1:4">
      <c r="A127" s="1" t="s">
        <v>490</v>
      </c>
      <c r="B127" s="3">
        <v>2013</v>
      </c>
      <c r="C127" s="3" t="s">
        <v>246</v>
      </c>
      <c r="D127" s="8">
        <v>2216800.2201999999</v>
      </c>
    </row>
    <row r="128" spans="1:4">
      <c r="A128" s="1" t="s">
        <v>490</v>
      </c>
      <c r="B128" s="3">
        <v>2013</v>
      </c>
      <c r="C128" s="3" t="s">
        <v>257</v>
      </c>
      <c r="D128" s="8">
        <v>2087631.3086000001</v>
      </c>
    </row>
    <row r="129" spans="1:4">
      <c r="A129" s="1" t="s">
        <v>490</v>
      </c>
      <c r="B129" s="3">
        <v>2013</v>
      </c>
      <c r="C129" s="3" t="s">
        <v>241</v>
      </c>
      <c r="D129" s="8">
        <v>2024036.88</v>
      </c>
    </row>
    <row r="130" spans="1:4">
      <c r="A130" s="1" t="s">
        <v>490</v>
      </c>
      <c r="B130" s="3">
        <v>2013</v>
      </c>
      <c r="C130" s="3" t="s">
        <v>320</v>
      </c>
      <c r="D130" s="8">
        <v>1975202.5999999999</v>
      </c>
    </row>
    <row r="131" spans="1:4">
      <c r="A131" s="1" t="s">
        <v>490</v>
      </c>
      <c r="B131" s="3">
        <v>2013</v>
      </c>
      <c r="C131" s="3" t="s">
        <v>321</v>
      </c>
      <c r="D131" s="8">
        <v>1860314.81</v>
      </c>
    </row>
    <row r="132" spans="1:4">
      <c r="A132" s="1" t="s">
        <v>490</v>
      </c>
      <c r="B132" s="3">
        <v>2013</v>
      </c>
      <c r="C132" s="3" t="s">
        <v>322</v>
      </c>
      <c r="D132" s="8">
        <v>1800076.39</v>
      </c>
    </row>
    <row r="133" spans="1:4">
      <c r="A133" s="1" t="s">
        <v>490</v>
      </c>
      <c r="B133" s="3">
        <v>2013</v>
      </c>
      <c r="C133" s="3" t="s">
        <v>368</v>
      </c>
      <c r="D133" s="8">
        <v>1728741.2194000001</v>
      </c>
    </row>
    <row r="134" spans="1:4">
      <c r="A134" s="1" t="s">
        <v>490</v>
      </c>
      <c r="B134" s="3">
        <v>2013</v>
      </c>
      <c r="C134" s="3" t="s">
        <v>323</v>
      </c>
      <c r="D134" s="8">
        <v>1674417.7701000001</v>
      </c>
    </row>
    <row r="135" spans="1:4">
      <c r="A135" s="1" t="s">
        <v>490</v>
      </c>
      <c r="B135" s="3">
        <v>2013</v>
      </c>
      <c r="C135" s="3" t="s">
        <v>341</v>
      </c>
      <c r="D135" s="8">
        <v>1673321.6497999998</v>
      </c>
    </row>
    <row r="136" spans="1:4">
      <c r="A136" s="1" t="s">
        <v>490</v>
      </c>
      <c r="B136" s="3">
        <v>2013</v>
      </c>
      <c r="C136" s="3" t="s">
        <v>243</v>
      </c>
      <c r="D136" s="8">
        <v>1480890.9900000002</v>
      </c>
    </row>
    <row r="137" spans="1:4">
      <c r="A137" s="1" t="s">
        <v>490</v>
      </c>
      <c r="B137" s="3">
        <v>2013</v>
      </c>
      <c r="C137" s="3" t="s">
        <v>59</v>
      </c>
      <c r="D137" s="8">
        <v>1309318.5401999997</v>
      </c>
    </row>
    <row r="138" spans="1:4">
      <c r="A138" s="1" t="s">
        <v>490</v>
      </c>
      <c r="B138" s="3">
        <v>2013</v>
      </c>
      <c r="C138" s="3" t="s">
        <v>256</v>
      </c>
      <c r="D138" s="8">
        <v>1157000.8999000001</v>
      </c>
    </row>
    <row r="139" spans="1:4">
      <c r="A139" s="1" t="s">
        <v>490</v>
      </c>
      <c r="B139" s="3">
        <v>2013</v>
      </c>
      <c r="C139" s="3" t="s">
        <v>235</v>
      </c>
      <c r="D139" s="8">
        <v>1122143.5297000001</v>
      </c>
    </row>
    <row r="140" spans="1:4">
      <c r="A140" s="1" t="s">
        <v>490</v>
      </c>
      <c r="B140" s="3">
        <v>2013</v>
      </c>
      <c r="C140" s="3" t="s">
        <v>203</v>
      </c>
      <c r="D140" s="8">
        <v>1016432.9599</v>
      </c>
    </row>
    <row r="141" spans="1:4">
      <c r="A141" s="1" t="s">
        <v>490</v>
      </c>
      <c r="B141" s="3">
        <v>2013</v>
      </c>
      <c r="C141" s="3" t="s">
        <v>101</v>
      </c>
      <c r="D141" s="8">
        <v>992631.91009999998</v>
      </c>
    </row>
    <row r="142" spans="1:4">
      <c r="A142" s="1" t="s">
        <v>490</v>
      </c>
      <c r="B142" s="3">
        <v>2013</v>
      </c>
      <c r="C142" s="3" t="s">
        <v>324</v>
      </c>
      <c r="D142" s="8">
        <v>885107.5</v>
      </c>
    </row>
    <row r="143" spans="1:4">
      <c r="A143" s="1" t="s">
        <v>490</v>
      </c>
      <c r="B143" s="3">
        <v>2013</v>
      </c>
      <c r="C143" s="3" t="s">
        <v>325</v>
      </c>
      <c r="D143" s="8">
        <v>833615.30009999999</v>
      </c>
    </row>
    <row r="144" spans="1:4">
      <c r="A144" s="1" t="s">
        <v>490</v>
      </c>
      <c r="B144" s="3">
        <v>2013</v>
      </c>
      <c r="C144" s="3" t="s">
        <v>326</v>
      </c>
      <c r="D144" s="8">
        <v>819872.52980000002</v>
      </c>
    </row>
    <row r="145" spans="1:4">
      <c r="A145" s="1" t="s">
        <v>490</v>
      </c>
      <c r="B145" s="3">
        <v>2013</v>
      </c>
      <c r="C145" s="3" t="s">
        <v>327</v>
      </c>
      <c r="D145" s="8">
        <v>800442.2000999999</v>
      </c>
    </row>
    <row r="146" spans="1:4">
      <c r="A146" s="1" t="s">
        <v>490</v>
      </c>
      <c r="B146" s="3">
        <v>2013</v>
      </c>
      <c r="C146" s="3" t="s">
        <v>257</v>
      </c>
      <c r="D146" s="8">
        <v>797100.79</v>
      </c>
    </row>
    <row r="147" spans="1:4">
      <c r="A147" s="1" t="s">
        <v>490</v>
      </c>
      <c r="B147" s="3">
        <v>2013</v>
      </c>
      <c r="C147" s="3" t="s">
        <v>250</v>
      </c>
      <c r="D147" s="8">
        <v>662611.56019999995</v>
      </c>
    </row>
    <row r="148" spans="1:4">
      <c r="A148" s="1" t="s">
        <v>490</v>
      </c>
      <c r="B148" s="3">
        <v>2013</v>
      </c>
      <c r="C148" s="3" t="s">
        <v>348</v>
      </c>
      <c r="D148" s="8">
        <v>615443.22920000006</v>
      </c>
    </row>
    <row r="149" spans="1:4">
      <c r="A149" s="1" t="s">
        <v>490</v>
      </c>
      <c r="B149" s="3">
        <v>2013</v>
      </c>
      <c r="C149" s="3" t="s">
        <v>214</v>
      </c>
      <c r="D149" s="8">
        <v>556507.16949999984</v>
      </c>
    </row>
    <row r="150" spans="1:4">
      <c r="A150" s="1" t="s">
        <v>490</v>
      </c>
      <c r="B150" s="3">
        <v>2013</v>
      </c>
      <c r="C150" s="3" t="s">
        <v>328</v>
      </c>
      <c r="D150" s="8">
        <v>534430.05989999999</v>
      </c>
    </row>
    <row r="151" spans="1:4">
      <c r="A151" s="1" t="s">
        <v>490</v>
      </c>
      <c r="B151" s="3">
        <v>2013</v>
      </c>
      <c r="C151" s="3" t="s">
        <v>329</v>
      </c>
      <c r="D151" s="8">
        <v>512064.95979999995</v>
      </c>
    </row>
    <row r="152" spans="1:4">
      <c r="A152" s="1" t="s">
        <v>490</v>
      </c>
      <c r="B152" s="3">
        <v>2013</v>
      </c>
      <c r="C152" s="3" t="s">
        <v>271</v>
      </c>
      <c r="D152" s="8">
        <v>491723.72990000003</v>
      </c>
    </row>
    <row r="153" spans="1:4">
      <c r="A153" s="1" t="s">
        <v>490</v>
      </c>
      <c r="B153" s="3">
        <v>2013</v>
      </c>
      <c r="C153" s="3" t="s">
        <v>330</v>
      </c>
      <c r="D153" s="8">
        <v>428061.75</v>
      </c>
    </row>
    <row r="154" spans="1:4">
      <c r="A154" s="1" t="s">
        <v>490</v>
      </c>
      <c r="B154" s="3">
        <v>2013</v>
      </c>
      <c r="C154" s="3" t="s">
        <v>331</v>
      </c>
      <c r="D154" s="8">
        <v>395126.03010000003</v>
      </c>
    </row>
    <row r="155" spans="1:4">
      <c r="A155" s="1" t="s">
        <v>490</v>
      </c>
      <c r="B155" s="3">
        <v>2013</v>
      </c>
      <c r="C155" s="3" t="s">
        <v>332</v>
      </c>
      <c r="D155" s="8">
        <v>362446.14039999997</v>
      </c>
    </row>
    <row r="156" spans="1:4">
      <c r="A156" s="1" t="s">
        <v>490</v>
      </c>
      <c r="B156" s="3">
        <v>2013</v>
      </c>
      <c r="C156" s="3" t="s">
        <v>218</v>
      </c>
      <c r="D156" s="8">
        <v>320314.33010000002</v>
      </c>
    </row>
    <row r="157" spans="1:4">
      <c r="A157" s="1" t="s">
        <v>490</v>
      </c>
      <c r="B157" s="3">
        <v>2013</v>
      </c>
      <c r="C157" s="3" t="s">
        <v>333</v>
      </c>
      <c r="D157" s="8">
        <v>319101.17999999993</v>
      </c>
    </row>
    <row r="158" spans="1:4">
      <c r="A158" s="1" t="s">
        <v>490</v>
      </c>
      <c r="B158" s="3">
        <v>2013</v>
      </c>
      <c r="C158" s="3" t="s">
        <v>334</v>
      </c>
      <c r="D158" s="8">
        <v>247083.98010000002</v>
      </c>
    </row>
    <row r="159" spans="1:4">
      <c r="A159" s="1" t="s">
        <v>490</v>
      </c>
      <c r="B159" s="3">
        <v>2013</v>
      </c>
      <c r="C159" s="3" t="s">
        <v>215</v>
      </c>
      <c r="D159" s="8">
        <v>242768.58000000002</v>
      </c>
    </row>
    <row r="160" spans="1:4">
      <c r="A160" s="1" t="s">
        <v>490</v>
      </c>
      <c r="B160" s="3">
        <v>2013</v>
      </c>
      <c r="C160" s="3" t="s">
        <v>335</v>
      </c>
      <c r="D160" s="8">
        <v>235345.25</v>
      </c>
    </row>
    <row r="161" spans="1:4">
      <c r="A161" s="1" t="s">
        <v>490</v>
      </c>
      <c r="B161" s="3">
        <v>2013</v>
      </c>
      <c r="C161" s="3" t="s">
        <v>336</v>
      </c>
      <c r="D161" s="8">
        <v>218529.49</v>
      </c>
    </row>
    <row r="162" spans="1:4">
      <c r="A162" s="1" t="s">
        <v>490</v>
      </c>
      <c r="B162" s="3">
        <v>2013</v>
      </c>
      <c r="C162" s="3" t="s">
        <v>337</v>
      </c>
      <c r="D162" s="8">
        <v>170955.94999999998</v>
      </c>
    </row>
    <row r="163" spans="1:4">
      <c r="A163" s="1" t="s">
        <v>490</v>
      </c>
      <c r="B163" s="3">
        <v>2013</v>
      </c>
      <c r="C163" s="3" t="s">
        <v>338</v>
      </c>
      <c r="D163" s="8">
        <v>164667.54990000004</v>
      </c>
    </row>
    <row r="164" spans="1:4">
      <c r="A164" s="1" t="s">
        <v>490</v>
      </c>
      <c r="B164" s="3">
        <v>2013</v>
      </c>
      <c r="C164" s="3" t="s">
        <v>199</v>
      </c>
      <c r="D164" s="8">
        <v>155750.50949999999</v>
      </c>
    </row>
    <row r="165" spans="1:4">
      <c r="A165" s="1" t="s">
        <v>490</v>
      </c>
      <c r="B165" s="3">
        <v>2013</v>
      </c>
      <c r="C165" s="3" t="s">
        <v>339</v>
      </c>
      <c r="D165" s="8">
        <v>132763.5699</v>
      </c>
    </row>
    <row r="166" spans="1:4">
      <c r="A166" s="1" t="s">
        <v>490</v>
      </c>
      <c r="B166" s="3">
        <v>2013</v>
      </c>
      <c r="C166" s="3" t="s">
        <v>369</v>
      </c>
      <c r="D166" s="8">
        <v>129093.71</v>
      </c>
    </row>
    <row r="167" spans="1:4">
      <c r="A167" s="1" t="s">
        <v>490</v>
      </c>
      <c r="B167" s="3">
        <v>2013</v>
      </c>
      <c r="C167" s="3" t="s">
        <v>226</v>
      </c>
      <c r="D167" s="8">
        <v>125174.81999999998</v>
      </c>
    </row>
    <row r="168" spans="1:4">
      <c r="A168" s="1" t="s">
        <v>490</v>
      </c>
      <c r="B168" s="3">
        <v>2013</v>
      </c>
      <c r="C168" s="3" t="s">
        <v>340</v>
      </c>
      <c r="D168" s="8">
        <v>121650.56</v>
      </c>
    </row>
    <row r="169" spans="1:4">
      <c r="A169" s="1" t="s">
        <v>490</v>
      </c>
      <c r="B169" s="3">
        <v>2013</v>
      </c>
      <c r="C169" s="3" t="s">
        <v>370</v>
      </c>
      <c r="D169" s="8">
        <v>118352.94</v>
      </c>
    </row>
    <row r="170" spans="1:4">
      <c r="A170" s="1" t="s">
        <v>490</v>
      </c>
      <c r="B170" s="3">
        <v>2013</v>
      </c>
      <c r="C170" s="3" t="s">
        <v>371</v>
      </c>
      <c r="D170" s="8">
        <v>110938.17</v>
      </c>
    </row>
    <row r="171" spans="1:4">
      <c r="A171" s="1" t="s">
        <v>490</v>
      </c>
      <c r="B171" s="3">
        <v>2013</v>
      </c>
      <c r="C171" s="3" t="s">
        <v>341</v>
      </c>
      <c r="D171" s="8">
        <v>98412.64</v>
      </c>
    </row>
    <row r="172" spans="1:4">
      <c r="A172" s="1" t="s">
        <v>490</v>
      </c>
      <c r="B172" s="3">
        <v>2013</v>
      </c>
      <c r="C172" s="3" t="s">
        <v>342</v>
      </c>
      <c r="D172" s="8">
        <v>88758.53</v>
      </c>
    </row>
    <row r="173" spans="1:4">
      <c r="A173" s="1" t="s">
        <v>490</v>
      </c>
      <c r="B173" s="3">
        <v>2013</v>
      </c>
      <c r="C173" s="3" t="s">
        <v>343</v>
      </c>
      <c r="D173" s="8">
        <v>88510.860000000015</v>
      </c>
    </row>
    <row r="174" spans="1:4">
      <c r="A174" s="1" t="s">
        <v>490</v>
      </c>
      <c r="B174" s="3">
        <v>2013</v>
      </c>
      <c r="C174" s="3" t="s">
        <v>344</v>
      </c>
      <c r="D174" s="8">
        <v>83268.799799999993</v>
      </c>
    </row>
    <row r="175" spans="1:4">
      <c r="A175" s="1" t="s">
        <v>490</v>
      </c>
      <c r="B175" s="3">
        <v>2013</v>
      </c>
      <c r="C175" s="3" t="s">
        <v>345</v>
      </c>
      <c r="D175" s="8">
        <v>72951.25</v>
      </c>
    </row>
    <row r="176" spans="1:4">
      <c r="A176" s="1" t="s">
        <v>490</v>
      </c>
      <c r="B176" s="3">
        <v>2013</v>
      </c>
      <c r="C176" s="3" t="s">
        <v>346</v>
      </c>
      <c r="D176" s="8">
        <v>52668.069999999985</v>
      </c>
    </row>
    <row r="177" spans="1:4">
      <c r="A177" s="1" t="s">
        <v>490</v>
      </c>
      <c r="B177" s="3">
        <v>2013</v>
      </c>
      <c r="C177" s="3" t="s">
        <v>347</v>
      </c>
      <c r="D177" s="8">
        <v>49061.480100000001</v>
      </c>
    </row>
    <row r="178" spans="1:4">
      <c r="A178" s="1" t="s">
        <v>490</v>
      </c>
      <c r="B178" s="3">
        <v>2013</v>
      </c>
      <c r="C178" s="3" t="s">
        <v>348</v>
      </c>
      <c r="D178" s="8">
        <v>38430.859900000003</v>
      </c>
    </row>
    <row r="179" spans="1:4">
      <c r="A179" s="1" t="s">
        <v>490</v>
      </c>
      <c r="B179" s="3">
        <v>2013</v>
      </c>
      <c r="C179" s="3" t="s">
        <v>349</v>
      </c>
      <c r="D179" s="8">
        <v>38142.259999999995</v>
      </c>
    </row>
    <row r="180" spans="1:4">
      <c r="A180" s="1" t="s">
        <v>490</v>
      </c>
      <c r="B180" s="3">
        <v>2013</v>
      </c>
      <c r="C180" s="3" t="s">
        <v>350</v>
      </c>
      <c r="D180" s="8">
        <v>30547.18</v>
      </c>
    </row>
    <row r="181" spans="1:4">
      <c r="A181" s="1" t="s">
        <v>490</v>
      </c>
      <c r="B181" s="3">
        <v>2013</v>
      </c>
      <c r="C181" s="3" t="s">
        <v>351</v>
      </c>
      <c r="D181" s="8">
        <v>27623.499900000003</v>
      </c>
    </row>
    <row r="182" spans="1:4">
      <c r="A182" s="1" t="s">
        <v>490</v>
      </c>
      <c r="B182" s="3">
        <v>2013</v>
      </c>
      <c r="C182" s="3" t="s">
        <v>352</v>
      </c>
      <c r="D182" s="8">
        <v>23977.279999999999</v>
      </c>
    </row>
    <row r="183" spans="1:4">
      <c r="A183" s="1" t="s">
        <v>490</v>
      </c>
      <c r="B183" s="3">
        <v>2013</v>
      </c>
      <c r="C183" s="3" t="s">
        <v>353</v>
      </c>
      <c r="D183" s="8">
        <v>11322.59</v>
      </c>
    </row>
    <row r="184" spans="1:4">
      <c r="A184" s="1" t="s">
        <v>490</v>
      </c>
      <c r="B184" s="3">
        <v>2013</v>
      </c>
      <c r="C184" s="3" t="s">
        <v>247</v>
      </c>
      <c r="D184" s="8">
        <v>11003.2</v>
      </c>
    </row>
    <row r="185" spans="1:4">
      <c r="A185" s="1" t="s">
        <v>490</v>
      </c>
      <c r="B185" s="3">
        <v>2013</v>
      </c>
      <c r="C185" s="3" t="s">
        <v>354</v>
      </c>
      <c r="D185" s="8">
        <v>8182.26</v>
      </c>
    </row>
    <row r="186" spans="1:4">
      <c r="A186" s="1" t="s">
        <v>490</v>
      </c>
      <c r="B186" s="3">
        <v>2013</v>
      </c>
      <c r="C186" s="3" t="s">
        <v>355</v>
      </c>
      <c r="D186" s="8">
        <v>7675.3998000000001</v>
      </c>
    </row>
    <row r="187" spans="1:4">
      <c r="A187" s="1" t="s">
        <v>490</v>
      </c>
      <c r="B187" s="3">
        <v>2013</v>
      </c>
      <c r="C187" s="3" t="s">
        <v>356</v>
      </c>
      <c r="D187" s="8">
        <v>6670.1498000000011</v>
      </c>
    </row>
    <row r="188" spans="1:4">
      <c r="A188" s="1" t="s">
        <v>490</v>
      </c>
      <c r="B188" s="3">
        <v>2013</v>
      </c>
      <c r="C188" s="3" t="s">
        <v>357</v>
      </c>
      <c r="D188" s="8">
        <v>4185.5</v>
      </c>
    </row>
    <row r="189" spans="1:4">
      <c r="A189" s="1" t="s">
        <v>490</v>
      </c>
      <c r="B189" s="3">
        <v>2013</v>
      </c>
      <c r="C189" s="3" t="s">
        <v>358</v>
      </c>
      <c r="D189" s="8">
        <v>4180.82</v>
      </c>
    </row>
    <row r="190" spans="1:4">
      <c r="A190" s="1" t="s">
        <v>490</v>
      </c>
      <c r="B190" s="3">
        <v>2013</v>
      </c>
      <c r="C190" s="3" t="s">
        <v>359</v>
      </c>
      <c r="D190" s="8">
        <v>2846.3801000000003</v>
      </c>
    </row>
    <row r="191" spans="1:4" ht="15.75" thickBot="1">
      <c r="A191" s="5" t="s">
        <v>490</v>
      </c>
      <c r="B191" s="13">
        <v>2013</v>
      </c>
      <c r="C191" s="13" t="s">
        <v>360</v>
      </c>
      <c r="D191" s="11">
        <v>4.32</v>
      </c>
    </row>
    <row r="192" spans="1:4">
      <c r="A192" s="175" t="s">
        <v>489</v>
      </c>
      <c r="B192" s="35">
        <v>2009</v>
      </c>
      <c r="C192" s="3" t="s">
        <v>37</v>
      </c>
      <c r="D192" s="8">
        <v>96544372</v>
      </c>
    </row>
    <row r="193" spans="1:4">
      <c r="A193" s="1" t="s">
        <v>489</v>
      </c>
      <c r="B193" s="3">
        <v>2009</v>
      </c>
      <c r="C193" s="3" t="s">
        <v>87</v>
      </c>
      <c r="D193" s="8">
        <v>89615597</v>
      </c>
    </row>
    <row r="194" spans="1:4">
      <c r="A194" s="1" t="s">
        <v>489</v>
      </c>
      <c r="B194" s="3">
        <v>2009</v>
      </c>
      <c r="C194" s="3" t="s">
        <v>41</v>
      </c>
      <c r="D194" s="8">
        <v>97444254</v>
      </c>
    </row>
    <row r="195" spans="1:4">
      <c r="A195" s="1" t="s">
        <v>489</v>
      </c>
      <c r="B195" s="3">
        <v>2009</v>
      </c>
      <c r="C195" s="3" t="s">
        <v>34</v>
      </c>
      <c r="D195" s="8">
        <v>75588903</v>
      </c>
    </row>
    <row r="196" spans="1:4">
      <c r="A196" s="1" t="s">
        <v>489</v>
      </c>
      <c r="B196" s="3">
        <v>2009</v>
      </c>
      <c r="C196" s="3" t="s">
        <v>43</v>
      </c>
      <c r="D196" s="8">
        <v>123591790</v>
      </c>
    </row>
    <row r="197" spans="1:4">
      <c r="A197" s="1" t="s">
        <v>489</v>
      </c>
      <c r="B197" s="3">
        <v>2009</v>
      </c>
      <c r="C197" s="3" t="s">
        <v>91</v>
      </c>
      <c r="D197" s="8">
        <v>51933968</v>
      </c>
    </row>
    <row r="198" spans="1:4">
      <c r="A198" s="1" t="s">
        <v>489</v>
      </c>
      <c r="B198" s="3">
        <v>2009</v>
      </c>
      <c r="C198" s="3" t="s">
        <v>82</v>
      </c>
      <c r="D198" s="8">
        <v>73767962</v>
      </c>
    </row>
    <row r="199" spans="1:4">
      <c r="A199" s="1" t="s">
        <v>489</v>
      </c>
      <c r="B199" s="3">
        <v>2009</v>
      </c>
      <c r="C199" s="3" t="s">
        <v>35</v>
      </c>
      <c r="D199" s="8">
        <v>89397226</v>
      </c>
    </row>
    <row r="200" spans="1:4">
      <c r="A200" s="1" t="s">
        <v>489</v>
      </c>
      <c r="B200" s="3">
        <v>2009</v>
      </c>
      <c r="C200" s="3" t="s">
        <v>40</v>
      </c>
      <c r="D200" s="8">
        <v>40764535</v>
      </c>
    </row>
    <row r="201" spans="1:4">
      <c r="A201" s="176" t="s">
        <v>489</v>
      </c>
      <c r="B201" s="174">
        <v>2009</v>
      </c>
      <c r="C201" s="20" t="s">
        <v>93</v>
      </c>
      <c r="D201" s="16">
        <v>43135471</v>
      </c>
    </row>
    <row r="202" spans="1:4">
      <c r="A202" s="1" t="s">
        <v>489</v>
      </c>
      <c r="B202" s="3">
        <v>2010</v>
      </c>
      <c r="C202" s="3" t="s">
        <v>37</v>
      </c>
      <c r="D202" s="8">
        <v>95170170</v>
      </c>
    </row>
    <row r="203" spans="1:4">
      <c r="A203" s="1" t="s">
        <v>489</v>
      </c>
      <c r="B203" s="3">
        <v>2010</v>
      </c>
      <c r="C203" s="3" t="s">
        <v>87</v>
      </c>
      <c r="D203" s="8">
        <v>94079305</v>
      </c>
    </row>
    <row r="204" spans="1:4">
      <c r="A204" s="1" t="s">
        <v>489</v>
      </c>
      <c r="B204" s="3">
        <v>2010</v>
      </c>
      <c r="C204" s="3" t="s">
        <v>41</v>
      </c>
      <c r="D204" s="8">
        <v>90118097</v>
      </c>
    </row>
    <row r="205" spans="1:4">
      <c r="A205" s="1" t="s">
        <v>489</v>
      </c>
      <c r="B205" s="3">
        <v>2010</v>
      </c>
      <c r="C205" s="3" t="s">
        <v>34</v>
      </c>
      <c r="D205" s="8">
        <v>97569312</v>
      </c>
    </row>
    <row r="206" spans="1:4">
      <c r="A206" s="1" t="s">
        <v>489</v>
      </c>
      <c r="B206" s="3">
        <v>2010</v>
      </c>
      <c r="C206" s="3" t="s">
        <v>43</v>
      </c>
      <c r="D206" s="8">
        <v>161896867</v>
      </c>
    </row>
    <row r="207" spans="1:4">
      <c r="A207" s="1" t="s">
        <v>489</v>
      </c>
      <c r="B207" s="3">
        <v>2010</v>
      </c>
      <c r="C207" s="3" t="s">
        <v>91</v>
      </c>
      <c r="D207" s="8">
        <v>68041332</v>
      </c>
    </row>
    <row r="208" spans="1:4">
      <c r="A208" s="1" t="s">
        <v>489</v>
      </c>
      <c r="B208" s="3">
        <v>2010</v>
      </c>
      <c r="C208" s="3" t="s">
        <v>82</v>
      </c>
      <c r="D208" s="8">
        <v>73335621</v>
      </c>
    </row>
    <row r="209" spans="1:5">
      <c r="A209" s="1" t="s">
        <v>489</v>
      </c>
      <c r="B209" s="3">
        <v>2010</v>
      </c>
      <c r="C209" s="3" t="s">
        <v>35</v>
      </c>
      <c r="D209" s="8">
        <v>106993457</v>
      </c>
    </row>
    <row r="210" spans="1:5">
      <c r="A210" s="1" t="s">
        <v>489</v>
      </c>
      <c r="B210" s="3">
        <v>2010</v>
      </c>
      <c r="C210" s="3" t="s">
        <v>57</v>
      </c>
      <c r="D210" s="8">
        <v>44547288</v>
      </c>
    </row>
    <row r="211" spans="1:5">
      <c r="A211" s="15" t="s">
        <v>489</v>
      </c>
      <c r="B211" s="20">
        <v>2010</v>
      </c>
      <c r="C211" s="20" t="s">
        <v>231</v>
      </c>
      <c r="D211" s="16">
        <v>35978074</v>
      </c>
    </row>
    <row r="212" spans="1:5">
      <c r="A212" s="1" t="s">
        <v>489</v>
      </c>
      <c r="B212" s="3">
        <v>2011</v>
      </c>
      <c r="C212" s="3" t="s">
        <v>43</v>
      </c>
      <c r="D212" s="8">
        <v>163158937</v>
      </c>
    </row>
    <row r="213" spans="1:5">
      <c r="A213" s="1" t="s">
        <v>489</v>
      </c>
      <c r="B213" s="3">
        <v>2011</v>
      </c>
      <c r="C213" s="3" t="s">
        <v>34</v>
      </c>
      <c r="D213" s="8">
        <v>133739350</v>
      </c>
    </row>
    <row r="214" spans="1:5">
      <c r="A214" s="1" t="s">
        <v>489</v>
      </c>
      <c r="B214" s="3">
        <v>2011</v>
      </c>
      <c r="C214" s="3" t="s">
        <v>279</v>
      </c>
      <c r="D214" s="8">
        <v>127135543</v>
      </c>
    </row>
    <row r="215" spans="1:5">
      <c r="A215" s="1" t="s">
        <v>489</v>
      </c>
      <c r="B215" s="3">
        <v>2011</v>
      </c>
      <c r="C215" s="3" t="s">
        <v>37</v>
      </c>
      <c r="D215" s="8">
        <v>108680639</v>
      </c>
    </row>
    <row r="216" spans="1:5">
      <c r="A216" s="1" t="s">
        <v>489</v>
      </c>
      <c r="B216" s="3">
        <v>2011</v>
      </c>
      <c r="C216" s="3" t="s">
        <v>35</v>
      </c>
      <c r="D216" s="8">
        <v>93974809</v>
      </c>
    </row>
    <row r="217" spans="1:5">
      <c r="A217" s="1" t="s">
        <v>489</v>
      </c>
      <c r="B217" s="3">
        <v>2011</v>
      </c>
      <c r="C217" s="3" t="s">
        <v>91</v>
      </c>
      <c r="D217" s="8">
        <v>80685529</v>
      </c>
    </row>
    <row r="218" spans="1:5">
      <c r="A218" s="1" t="s">
        <v>489</v>
      </c>
      <c r="B218" s="3">
        <v>2011</v>
      </c>
      <c r="C218" s="3" t="s">
        <v>38</v>
      </c>
      <c r="D218" s="8">
        <v>76552185</v>
      </c>
    </row>
    <row r="219" spans="1:5">
      <c r="A219" s="1" t="s">
        <v>489</v>
      </c>
      <c r="B219" s="3">
        <v>2011</v>
      </c>
      <c r="C219" s="3" t="s">
        <v>41</v>
      </c>
      <c r="D219" s="8">
        <v>73527612</v>
      </c>
    </row>
    <row r="220" spans="1:5">
      <c r="A220" s="1" t="s">
        <v>489</v>
      </c>
      <c r="B220" s="3">
        <v>2011</v>
      </c>
      <c r="C220" s="3" t="s">
        <v>82</v>
      </c>
      <c r="D220" s="8">
        <v>69219468</v>
      </c>
    </row>
    <row r="221" spans="1:5">
      <c r="A221" s="1" t="s">
        <v>489</v>
      </c>
      <c r="B221" s="3">
        <v>2011</v>
      </c>
      <c r="C221" s="3" t="s">
        <v>46</v>
      </c>
      <c r="D221" s="8">
        <v>51116395</v>
      </c>
    </row>
    <row r="222" spans="1:5">
      <c r="A222" s="15" t="s">
        <v>489</v>
      </c>
      <c r="B222" s="20">
        <v>2011</v>
      </c>
      <c r="C222" s="20" t="s">
        <v>131</v>
      </c>
      <c r="D222" s="16">
        <v>814027821</v>
      </c>
    </row>
    <row r="223" spans="1:5">
      <c r="A223" s="1" t="s">
        <v>489</v>
      </c>
      <c r="B223" s="3">
        <v>2012</v>
      </c>
      <c r="C223" s="3" t="s">
        <v>280</v>
      </c>
      <c r="D223" s="8">
        <v>177861384</v>
      </c>
      <c r="E223" t="s">
        <v>53</v>
      </c>
    </row>
    <row r="224" spans="1:5">
      <c r="A224" s="1" t="s">
        <v>489</v>
      </c>
      <c r="B224" s="3">
        <v>2012</v>
      </c>
      <c r="C224" s="3" t="s">
        <v>281</v>
      </c>
      <c r="D224" s="8">
        <v>597296626</v>
      </c>
    </row>
    <row r="225" spans="1:4">
      <c r="A225" s="1" t="s">
        <v>489</v>
      </c>
      <c r="B225" s="3">
        <v>2012</v>
      </c>
      <c r="C225" s="3" t="s">
        <v>282</v>
      </c>
      <c r="D225" s="8">
        <v>140807997</v>
      </c>
    </row>
    <row r="226" spans="1:4">
      <c r="A226" s="1" t="s">
        <v>489</v>
      </c>
      <c r="B226" s="3">
        <v>2012</v>
      </c>
      <c r="C226" s="3" t="s">
        <v>283</v>
      </c>
      <c r="D226" s="8">
        <v>45010125</v>
      </c>
    </row>
    <row r="227" spans="1:4">
      <c r="A227" s="1" t="s">
        <v>489</v>
      </c>
      <c r="B227" s="3">
        <v>2012</v>
      </c>
      <c r="C227" s="3" t="s">
        <v>284</v>
      </c>
      <c r="D227" s="8">
        <v>91429531</v>
      </c>
    </row>
    <row r="228" spans="1:4">
      <c r="A228" s="1" t="s">
        <v>489</v>
      </c>
      <c r="B228" s="3">
        <v>2012</v>
      </c>
      <c r="C228" s="3" t="s">
        <v>285</v>
      </c>
      <c r="D228" s="8">
        <v>430046472</v>
      </c>
    </row>
    <row r="229" spans="1:4">
      <c r="A229" s="1" t="s">
        <v>489</v>
      </c>
      <c r="B229" s="3">
        <v>2012</v>
      </c>
      <c r="C229" s="3" t="s">
        <v>286</v>
      </c>
      <c r="D229" s="8">
        <v>193785617</v>
      </c>
    </row>
    <row r="230" spans="1:4">
      <c r="A230" s="1" t="s">
        <v>489</v>
      </c>
      <c r="B230" s="3">
        <v>2012</v>
      </c>
      <c r="C230" s="3" t="s">
        <v>287</v>
      </c>
      <c r="D230" s="8">
        <v>10884089</v>
      </c>
    </row>
    <row r="231" spans="1:4">
      <c r="A231" s="1" t="s">
        <v>489</v>
      </c>
      <c r="B231" s="3">
        <v>2012</v>
      </c>
      <c r="C231" s="3" t="s">
        <v>288</v>
      </c>
      <c r="D231" s="8">
        <v>26374204</v>
      </c>
    </row>
    <row r="232" spans="1:4">
      <c r="A232" s="1" t="s">
        <v>489</v>
      </c>
      <c r="B232" s="3">
        <v>2012</v>
      </c>
      <c r="C232" s="3" t="s">
        <v>289</v>
      </c>
      <c r="D232" s="8">
        <v>65277255</v>
      </c>
    </row>
    <row r="233" spans="1:4">
      <c r="A233" s="1" t="s">
        <v>489</v>
      </c>
      <c r="B233" s="3">
        <v>2012</v>
      </c>
      <c r="C233" s="3" t="s">
        <v>290</v>
      </c>
      <c r="D233" s="8">
        <v>13072807</v>
      </c>
    </row>
    <row r="234" spans="1:4">
      <c r="A234" s="1" t="s">
        <v>489</v>
      </c>
      <c r="B234" s="3">
        <v>2012</v>
      </c>
      <c r="C234" s="3" t="s">
        <v>291</v>
      </c>
      <c r="D234" s="8">
        <v>66626751</v>
      </c>
    </row>
    <row r="235" spans="1:4">
      <c r="A235" s="1" t="s">
        <v>489</v>
      </c>
      <c r="B235" s="3">
        <v>2012</v>
      </c>
      <c r="C235" s="3" t="s">
        <v>292</v>
      </c>
      <c r="D235" s="8">
        <v>28392095</v>
      </c>
    </row>
    <row r="236" spans="1:4">
      <c r="A236" s="1" t="s">
        <v>489</v>
      </c>
      <c r="B236" s="3">
        <v>2012</v>
      </c>
      <c r="C236" s="3" t="s">
        <v>293</v>
      </c>
      <c r="D236" s="8">
        <v>39968595</v>
      </c>
    </row>
    <row r="237" spans="1:4">
      <c r="A237" s="1" t="s">
        <v>489</v>
      </c>
      <c r="B237" s="3">
        <v>2012</v>
      </c>
      <c r="C237" s="3" t="s">
        <v>294</v>
      </c>
      <c r="D237" s="8">
        <v>14615014</v>
      </c>
    </row>
    <row r="238" spans="1:4">
      <c r="A238" s="1" t="s">
        <v>489</v>
      </c>
      <c r="B238" s="3">
        <v>2012</v>
      </c>
      <c r="C238" s="3" t="s">
        <v>295</v>
      </c>
      <c r="D238" s="8">
        <v>48634451</v>
      </c>
    </row>
    <row r="239" spans="1:4">
      <c r="A239" s="1" t="s">
        <v>489</v>
      </c>
      <c r="B239" s="3">
        <v>2012</v>
      </c>
      <c r="C239" s="3" t="s">
        <v>296</v>
      </c>
      <c r="D239" s="8">
        <v>170947458</v>
      </c>
    </row>
    <row r="240" spans="1:4" ht="15.75" thickBot="1">
      <c r="A240" s="5" t="s">
        <v>489</v>
      </c>
      <c r="B240" s="13">
        <v>2012</v>
      </c>
      <c r="C240" s="13" t="s">
        <v>297</v>
      </c>
      <c r="D240" s="11">
        <v>188073198</v>
      </c>
    </row>
    <row r="241" spans="1:4">
      <c r="A241" s="1" t="s">
        <v>474</v>
      </c>
      <c r="B241" s="3">
        <v>2009</v>
      </c>
      <c r="C241" s="3" t="s">
        <v>42</v>
      </c>
      <c r="D241" s="8">
        <v>2904337.4028963265</v>
      </c>
    </row>
    <row r="242" spans="1:4">
      <c r="A242" s="1" t="s">
        <v>474</v>
      </c>
      <c r="B242" s="3">
        <v>2009</v>
      </c>
      <c r="C242" s="3" t="s">
        <v>139</v>
      </c>
      <c r="D242" s="8">
        <v>62974902.771650523</v>
      </c>
    </row>
    <row r="243" spans="1:4">
      <c r="A243" s="1" t="s">
        <v>474</v>
      </c>
      <c r="B243" s="3">
        <v>2009</v>
      </c>
      <c r="C243" s="3" t="s">
        <v>43</v>
      </c>
      <c r="D243" s="8">
        <v>15697122.317061475</v>
      </c>
    </row>
    <row r="244" spans="1:4">
      <c r="A244" s="1" t="s">
        <v>474</v>
      </c>
      <c r="B244" s="3">
        <v>2009</v>
      </c>
      <c r="C244" s="3" t="s">
        <v>60</v>
      </c>
      <c r="D244" s="8">
        <v>24720060.46801573</v>
      </c>
    </row>
    <row r="245" spans="1:4">
      <c r="A245" s="1" t="s">
        <v>474</v>
      </c>
      <c r="B245" s="3">
        <v>2009</v>
      </c>
      <c r="C245" s="3" t="s">
        <v>45</v>
      </c>
      <c r="D245" s="8">
        <v>19183277.615805119</v>
      </c>
    </row>
    <row r="246" spans="1:4">
      <c r="A246" s="1" t="s">
        <v>474</v>
      </c>
      <c r="B246" s="3">
        <v>2009</v>
      </c>
      <c r="C246" s="3" t="s">
        <v>104</v>
      </c>
      <c r="D246" s="8">
        <v>14476974.518078068</v>
      </c>
    </row>
    <row r="247" spans="1:4">
      <c r="A247" s="1" t="s">
        <v>474</v>
      </c>
      <c r="B247" s="3">
        <v>2009</v>
      </c>
      <c r="C247" s="3" t="s">
        <v>38</v>
      </c>
      <c r="D247" s="8">
        <v>6568168.6582909757</v>
      </c>
    </row>
    <row r="248" spans="1:4">
      <c r="A248" s="1" t="s">
        <v>474</v>
      </c>
      <c r="B248" s="3">
        <v>2009</v>
      </c>
      <c r="C248" s="3" t="s">
        <v>88</v>
      </c>
      <c r="D248" s="8">
        <v>8435663.1149899289</v>
      </c>
    </row>
    <row r="249" spans="1:4">
      <c r="A249" s="1" t="s">
        <v>474</v>
      </c>
      <c r="B249" s="3">
        <v>2009</v>
      </c>
      <c r="C249" s="3" t="s">
        <v>110</v>
      </c>
      <c r="D249" s="8">
        <v>2807851.8749400591</v>
      </c>
    </row>
    <row r="250" spans="1:4">
      <c r="A250" s="1" t="s">
        <v>474</v>
      </c>
      <c r="B250" s="3">
        <v>2009</v>
      </c>
      <c r="C250" s="3" t="s">
        <v>83</v>
      </c>
      <c r="D250" s="8">
        <v>6933695.3390236888</v>
      </c>
    </row>
    <row r="251" spans="1:4">
      <c r="A251" s="1" t="s">
        <v>474</v>
      </c>
      <c r="B251" s="3">
        <v>2009</v>
      </c>
      <c r="C251" s="3" t="s">
        <v>41</v>
      </c>
      <c r="D251" s="8">
        <v>4771558.3676992431</v>
      </c>
    </row>
    <row r="252" spans="1:4">
      <c r="A252" s="1" t="s">
        <v>474</v>
      </c>
      <c r="B252" s="3">
        <v>2009</v>
      </c>
      <c r="C252" s="3" t="s">
        <v>175</v>
      </c>
      <c r="D252" s="8">
        <v>-3160.0364438477027</v>
      </c>
    </row>
    <row r="253" spans="1:4">
      <c r="A253" s="1" t="s">
        <v>474</v>
      </c>
      <c r="B253" s="3">
        <v>2009</v>
      </c>
      <c r="C253" s="3" t="s">
        <v>273</v>
      </c>
      <c r="D253" s="8">
        <v>2613074.1344586173</v>
      </c>
    </row>
    <row r="254" spans="1:4">
      <c r="A254" s="15" t="s">
        <v>474</v>
      </c>
      <c r="B254" s="20">
        <v>2009</v>
      </c>
      <c r="C254" s="20" t="s">
        <v>274</v>
      </c>
      <c r="D254" s="16">
        <v>3833597.9188644863</v>
      </c>
    </row>
    <row r="255" spans="1:4">
      <c r="A255" s="1" t="s">
        <v>474</v>
      </c>
      <c r="B255" s="3">
        <v>2010</v>
      </c>
      <c r="C255" s="3" t="s">
        <v>42</v>
      </c>
      <c r="D255" s="8">
        <v>90709848.805240333</v>
      </c>
    </row>
    <row r="256" spans="1:4">
      <c r="A256" s="1" t="s">
        <v>474</v>
      </c>
      <c r="B256" s="3">
        <v>2010</v>
      </c>
      <c r="C256" s="3" t="s">
        <v>139</v>
      </c>
      <c r="D256" s="8">
        <v>5080284.1313774325</v>
      </c>
    </row>
    <row r="257" spans="1:4">
      <c r="A257" s="1" t="s">
        <v>474</v>
      </c>
      <c r="B257" s="3">
        <v>2010</v>
      </c>
      <c r="C257" s="3" t="s">
        <v>43</v>
      </c>
      <c r="D257" s="8">
        <v>46529995.405480206</v>
      </c>
    </row>
    <row r="258" spans="1:4">
      <c r="A258" s="1" t="s">
        <v>474</v>
      </c>
      <c r="B258" s="3">
        <v>2010</v>
      </c>
      <c r="C258" s="3" t="s">
        <v>60</v>
      </c>
      <c r="D258" s="8">
        <v>16340909.327428732</v>
      </c>
    </row>
    <row r="259" spans="1:4">
      <c r="A259" s="1" t="s">
        <v>474</v>
      </c>
      <c r="B259" s="3">
        <v>2010</v>
      </c>
      <c r="C259" s="3" t="s">
        <v>45</v>
      </c>
      <c r="D259" s="8">
        <v>13753350.659654949</v>
      </c>
    </row>
    <row r="260" spans="1:4">
      <c r="A260" s="1" t="s">
        <v>474</v>
      </c>
      <c r="B260" s="3">
        <v>2010</v>
      </c>
      <c r="C260" s="3" t="s">
        <v>104</v>
      </c>
      <c r="D260" s="8">
        <v>13428698.846757079</v>
      </c>
    </row>
    <row r="261" spans="1:4">
      <c r="A261" s="1" t="s">
        <v>474</v>
      </c>
      <c r="B261" s="3">
        <v>2010</v>
      </c>
      <c r="C261" s="3" t="s">
        <v>38</v>
      </c>
      <c r="D261" s="8">
        <v>4325407.5006919466</v>
      </c>
    </row>
    <row r="262" spans="1:4">
      <c r="A262" s="1" t="s">
        <v>474</v>
      </c>
      <c r="B262" s="3">
        <v>2010</v>
      </c>
      <c r="C262" s="3" t="s">
        <v>88</v>
      </c>
      <c r="D262" s="8">
        <v>1641182.950456684</v>
      </c>
    </row>
    <row r="263" spans="1:4">
      <c r="A263" s="1" t="s">
        <v>474</v>
      </c>
      <c r="B263" s="3">
        <v>2010</v>
      </c>
      <c r="C263" s="3" t="s">
        <v>110</v>
      </c>
      <c r="D263" s="8">
        <v>6024094.5659193648</v>
      </c>
    </row>
    <row r="264" spans="1:4">
      <c r="A264" s="1" t="s">
        <v>474</v>
      </c>
      <c r="B264" s="3">
        <v>2010</v>
      </c>
      <c r="C264" s="3" t="s">
        <v>83</v>
      </c>
      <c r="D264" s="8">
        <v>724130.371805517</v>
      </c>
    </row>
    <row r="265" spans="1:4">
      <c r="A265" s="1" t="s">
        <v>474</v>
      </c>
      <c r="B265" s="3">
        <v>2010</v>
      </c>
      <c r="C265" s="3" t="s">
        <v>41</v>
      </c>
      <c r="D265" s="8">
        <v>2618793.1728019188</v>
      </c>
    </row>
    <row r="266" spans="1:4">
      <c r="A266" s="1" t="s">
        <v>474</v>
      </c>
      <c r="B266" s="3">
        <v>2010</v>
      </c>
      <c r="C266" s="3" t="s">
        <v>175</v>
      </c>
      <c r="D266" s="8">
        <v>6658659.9870836781</v>
      </c>
    </row>
    <row r="267" spans="1:4">
      <c r="A267" s="1" t="s">
        <v>474</v>
      </c>
      <c r="B267" s="3">
        <v>2010</v>
      </c>
      <c r="C267" s="3" t="s">
        <v>273</v>
      </c>
      <c r="D267" s="8">
        <v>3239886.3548297808</v>
      </c>
    </row>
    <row r="268" spans="1:4">
      <c r="A268" s="15" t="s">
        <v>474</v>
      </c>
      <c r="B268" s="20">
        <v>2010</v>
      </c>
      <c r="C268" s="20" t="s">
        <v>274</v>
      </c>
      <c r="D268" s="16">
        <v>37178.955623212467</v>
      </c>
    </row>
    <row r="269" spans="1:4">
      <c r="A269" s="1" t="s">
        <v>474</v>
      </c>
      <c r="B269" s="3">
        <v>2011</v>
      </c>
      <c r="C269" s="3" t="s">
        <v>42</v>
      </c>
      <c r="D269" s="8">
        <v>69506344.161406621</v>
      </c>
    </row>
    <row r="270" spans="1:4">
      <c r="A270" s="1" t="s">
        <v>474</v>
      </c>
      <c r="B270" s="3">
        <v>2011</v>
      </c>
      <c r="C270" s="3" t="s">
        <v>43</v>
      </c>
      <c r="D270" s="8">
        <v>32092211.034715954</v>
      </c>
    </row>
    <row r="271" spans="1:4">
      <c r="A271" s="1" t="s">
        <v>474</v>
      </c>
      <c r="B271" s="3">
        <v>2011</v>
      </c>
      <c r="C271" s="3" t="s">
        <v>34</v>
      </c>
      <c r="D271" s="8">
        <v>12840031.030207392</v>
      </c>
    </row>
    <row r="272" spans="1:4">
      <c r="A272" s="1" t="s">
        <v>474</v>
      </c>
      <c r="B272" s="3">
        <v>2011</v>
      </c>
      <c r="C272" s="3" t="s">
        <v>139</v>
      </c>
      <c r="D272" s="8">
        <v>10372343.507664563</v>
      </c>
    </row>
    <row r="273" spans="1:4">
      <c r="A273" s="1" t="s">
        <v>474</v>
      </c>
      <c r="B273" s="3">
        <v>2011</v>
      </c>
      <c r="C273" s="3" t="s">
        <v>60</v>
      </c>
      <c r="D273" s="8">
        <v>9913589.1343552768</v>
      </c>
    </row>
    <row r="274" spans="1:4">
      <c r="A274" s="1" t="s">
        <v>474</v>
      </c>
      <c r="B274" s="3">
        <v>2011</v>
      </c>
      <c r="C274" s="3" t="s">
        <v>38</v>
      </c>
      <c r="D274" s="8">
        <v>6990198.5121731274</v>
      </c>
    </row>
    <row r="275" spans="1:4">
      <c r="A275" s="1" t="s">
        <v>474</v>
      </c>
      <c r="B275" s="3">
        <v>2011</v>
      </c>
      <c r="C275" s="3" t="s">
        <v>104</v>
      </c>
      <c r="D275" s="8">
        <v>6905055.5117222723</v>
      </c>
    </row>
    <row r="276" spans="1:4">
      <c r="A276" s="1" t="s">
        <v>474</v>
      </c>
      <c r="B276" s="3">
        <v>2011</v>
      </c>
      <c r="C276" s="3" t="s">
        <v>275</v>
      </c>
      <c r="D276" s="8">
        <v>6886465.4192966633</v>
      </c>
    </row>
    <row r="277" spans="1:4">
      <c r="A277" s="1" t="s">
        <v>474</v>
      </c>
      <c r="B277" s="3">
        <v>2011</v>
      </c>
      <c r="C277" s="3" t="s">
        <v>110</v>
      </c>
      <c r="D277" s="8">
        <v>6088615.137511272</v>
      </c>
    </row>
    <row r="278" spans="1:4">
      <c r="A278" s="1" t="s">
        <v>474</v>
      </c>
      <c r="B278" s="3">
        <v>2011</v>
      </c>
      <c r="C278" s="3" t="s">
        <v>45</v>
      </c>
      <c r="D278" s="8">
        <v>6052956.8304779092</v>
      </c>
    </row>
    <row r="279" spans="1:4">
      <c r="A279" s="15" t="s">
        <v>474</v>
      </c>
      <c r="B279" s="20">
        <v>2011</v>
      </c>
      <c r="C279" s="20" t="s">
        <v>131</v>
      </c>
      <c r="D279" s="16">
        <v>75817022.903516769</v>
      </c>
    </row>
    <row r="280" spans="1:4">
      <c r="A280" s="1" t="s">
        <v>474</v>
      </c>
      <c r="B280" s="3">
        <v>2012</v>
      </c>
      <c r="C280" s="3" t="s">
        <v>42</v>
      </c>
      <c r="D280" s="8">
        <v>43859890.869333334</v>
      </c>
    </row>
    <row r="281" spans="1:4">
      <c r="A281" s="1" t="s">
        <v>474</v>
      </c>
      <c r="B281" s="3">
        <v>2012</v>
      </c>
      <c r="C281" s="3" t="s">
        <v>43</v>
      </c>
      <c r="D281" s="8">
        <v>17636643.861333333</v>
      </c>
    </row>
    <row r="282" spans="1:4">
      <c r="A282" s="1" t="s">
        <v>474</v>
      </c>
      <c r="B282" s="3">
        <v>2012</v>
      </c>
      <c r="C282" s="3" t="s">
        <v>41</v>
      </c>
      <c r="D282" s="8">
        <v>12539907.466666667</v>
      </c>
    </row>
    <row r="283" spans="1:4">
      <c r="A283" s="1" t="s">
        <v>474</v>
      </c>
      <c r="B283" s="3">
        <v>2012</v>
      </c>
      <c r="C283" s="3" t="s">
        <v>34</v>
      </c>
      <c r="D283" s="8">
        <v>12526473.610666666</v>
      </c>
    </row>
    <row r="284" spans="1:4">
      <c r="A284" s="1" t="s">
        <v>474</v>
      </c>
      <c r="B284" s="3">
        <v>2012</v>
      </c>
      <c r="C284" s="3" t="s">
        <v>60</v>
      </c>
      <c r="D284" s="8">
        <v>7159100.0853333334</v>
      </c>
    </row>
    <row r="285" spans="1:4">
      <c r="A285" s="1" t="s">
        <v>474</v>
      </c>
      <c r="B285" s="3">
        <v>2012</v>
      </c>
      <c r="C285" s="3" t="s">
        <v>110</v>
      </c>
      <c r="D285" s="8">
        <v>6843799.648</v>
      </c>
    </row>
    <row r="286" spans="1:4">
      <c r="A286" s="1" t="s">
        <v>474</v>
      </c>
      <c r="B286" s="3">
        <v>2012</v>
      </c>
      <c r="C286" s="3" t="s">
        <v>127</v>
      </c>
      <c r="D286" s="8">
        <v>4824134.2293333327</v>
      </c>
    </row>
    <row r="287" spans="1:4">
      <c r="A287" s="1" t="s">
        <v>474</v>
      </c>
      <c r="B287" s="3">
        <v>2012</v>
      </c>
      <c r="C287" s="3" t="s">
        <v>38</v>
      </c>
      <c r="D287" s="8">
        <v>4723578.8053333331</v>
      </c>
    </row>
    <row r="288" spans="1:4">
      <c r="A288" s="1" t="s">
        <v>474</v>
      </c>
      <c r="B288" s="3">
        <v>2012</v>
      </c>
      <c r="C288" s="3" t="s">
        <v>55</v>
      </c>
      <c r="D288" s="8">
        <v>3016288.2773333332</v>
      </c>
    </row>
    <row r="289" spans="1:4">
      <c r="A289" s="1" t="s">
        <v>474</v>
      </c>
      <c r="B289" s="3">
        <v>2012</v>
      </c>
      <c r="C289" s="3" t="s">
        <v>175</v>
      </c>
      <c r="D289" s="8">
        <v>2818567.0613333336</v>
      </c>
    </row>
    <row r="290" spans="1:4" ht="15.75" thickBot="1">
      <c r="A290" s="5" t="s">
        <v>474</v>
      </c>
      <c r="B290" s="13">
        <v>2012</v>
      </c>
      <c r="C290" s="13" t="s">
        <v>201</v>
      </c>
      <c r="D290" s="11">
        <v>42573263.402666666</v>
      </c>
    </row>
    <row r="291" spans="1:4">
      <c r="A291" s="1" t="s">
        <v>473</v>
      </c>
      <c r="B291" s="3">
        <v>2009</v>
      </c>
      <c r="C291" s="3" t="s">
        <v>87</v>
      </c>
      <c r="D291" s="8">
        <v>71409724.144293755</v>
      </c>
    </row>
    <row r="292" spans="1:4">
      <c r="A292" s="1" t="s">
        <v>473</v>
      </c>
      <c r="B292" s="3">
        <v>2009</v>
      </c>
      <c r="C292" s="3" t="s">
        <v>35</v>
      </c>
      <c r="D292" s="8">
        <v>79102315.711781517</v>
      </c>
    </row>
    <row r="293" spans="1:4">
      <c r="A293" s="1" t="s">
        <v>473</v>
      </c>
      <c r="B293" s="3">
        <v>2009</v>
      </c>
      <c r="C293" s="3" t="s">
        <v>55</v>
      </c>
      <c r="D293" s="8">
        <v>45058584.740289688</v>
      </c>
    </row>
    <row r="294" spans="1:4">
      <c r="A294" s="1" t="s">
        <v>473</v>
      </c>
      <c r="B294" s="3">
        <v>2009</v>
      </c>
      <c r="C294" s="3" t="s">
        <v>91</v>
      </c>
      <c r="D294" s="8">
        <v>69502721.65328905</v>
      </c>
    </row>
    <row r="295" spans="1:4">
      <c r="A295" s="1" t="s">
        <v>473</v>
      </c>
      <c r="B295" s="3">
        <v>2009</v>
      </c>
      <c r="C295" s="3" t="s">
        <v>196</v>
      </c>
      <c r="D295" s="8">
        <v>59737060.614447825</v>
      </c>
    </row>
    <row r="296" spans="1:4">
      <c r="A296" s="1" t="s">
        <v>473</v>
      </c>
      <c r="B296" s="3">
        <v>2009</v>
      </c>
      <c r="C296" s="3" t="s">
        <v>43</v>
      </c>
      <c r="D296" s="8">
        <v>70893071.316542104</v>
      </c>
    </row>
    <row r="297" spans="1:4">
      <c r="A297" s="1" t="s">
        <v>473</v>
      </c>
      <c r="B297" s="3">
        <v>2009</v>
      </c>
      <c r="C297" s="3" t="s">
        <v>82</v>
      </c>
      <c r="D297" s="8">
        <v>55906448.934403539</v>
      </c>
    </row>
    <row r="298" spans="1:4">
      <c r="A298" s="1" t="s">
        <v>473</v>
      </c>
      <c r="B298" s="3">
        <v>2009</v>
      </c>
      <c r="C298" s="3" t="s">
        <v>113</v>
      </c>
      <c r="D298" s="8">
        <v>31919918.811698493</v>
      </c>
    </row>
    <row r="299" spans="1:4">
      <c r="A299" s="1" t="s">
        <v>473</v>
      </c>
      <c r="B299" s="3">
        <v>2009</v>
      </c>
      <c r="C299" s="3" t="s">
        <v>60</v>
      </c>
      <c r="D299" s="8">
        <v>28523849.063566748</v>
      </c>
    </row>
    <row r="300" spans="1:4">
      <c r="A300" s="1" t="s">
        <v>473</v>
      </c>
      <c r="B300" s="3">
        <v>2009</v>
      </c>
      <c r="C300" s="3" t="s">
        <v>37</v>
      </c>
      <c r="D300" s="8">
        <v>25674877.756250575</v>
      </c>
    </row>
    <row r="301" spans="1:4">
      <c r="A301" s="15" t="s">
        <v>473</v>
      </c>
      <c r="B301" s="20">
        <v>2009</v>
      </c>
      <c r="C301" s="20" t="s">
        <v>131</v>
      </c>
      <c r="D301" s="16">
        <v>332149644.80118072</v>
      </c>
    </row>
    <row r="302" spans="1:4">
      <c r="A302" s="1" t="s">
        <v>473</v>
      </c>
      <c r="B302" s="3">
        <v>2010</v>
      </c>
      <c r="C302" s="3" t="s">
        <v>87</v>
      </c>
      <c r="D302" s="8">
        <v>67496883.091972768</v>
      </c>
    </row>
    <row r="303" spans="1:4">
      <c r="A303" s="1" t="s">
        <v>473</v>
      </c>
      <c r="B303" s="3">
        <v>2010</v>
      </c>
      <c r="C303" s="3" t="s">
        <v>35</v>
      </c>
      <c r="D303" s="8">
        <v>68379207.825836778</v>
      </c>
    </row>
    <row r="304" spans="1:4">
      <c r="A304" s="1" t="s">
        <v>473</v>
      </c>
      <c r="B304" s="3">
        <v>2010</v>
      </c>
      <c r="C304" s="3" t="s">
        <v>55</v>
      </c>
      <c r="D304" s="8">
        <v>64026086.122566417</v>
      </c>
    </row>
    <row r="305" spans="1:4">
      <c r="A305" s="1" t="s">
        <v>473</v>
      </c>
      <c r="B305" s="3">
        <v>2010</v>
      </c>
      <c r="C305" s="3" t="s">
        <v>91</v>
      </c>
      <c r="D305" s="8">
        <v>73326939.67584157</v>
      </c>
    </row>
    <row r="306" spans="1:4">
      <c r="A306" s="1" t="s">
        <v>473</v>
      </c>
      <c r="B306" s="3">
        <v>2010</v>
      </c>
      <c r="C306" s="3" t="s">
        <v>196</v>
      </c>
      <c r="D306" s="8">
        <v>58372494.485470414</v>
      </c>
    </row>
    <row r="307" spans="1:4">
      <c r="A307" s="1" t="s">
        <v>473</v>
      </c>
      <c r="B307" s="3">
        <v>2010</v>
      </c>
      <c r="C307" s="3" t="s">
        <v>43</v>
      </c>
      <c r="D307" s="8">
        <v>117477702.11949746</v>
      </c>
    </row>
    <row r="308" spans="1:4">
      <c r="A308" s="1" t="s">
        <v>473</v>
      </c>
      <c r="B308" s="3">
        <v>2010</v>
      </c>
      <c r="C308" s="3" t="s">
        <v>82</v>
      </c>
      <c r="D308" s="8">
        <v>54625491.512419678</v>
      </c>
    </row>
    <row r="309" spans="1:4">
      <c r="A309" s="1" t="s">
        <v>473</v>
      </c>
      <c r="B309" s="3">
        <v>2010</v>
      </c>
      <c r="C309" s="3" t="s">
        <v>113</v>
      </c>
      <c r="D309" s="8">
        <v>34798120.264697425</v>
      </c>
    </row>
    <row r="310" spans="1:4">
      <c r="A310" s="1" t="s">
        <v>473</v>
      </c>
      <c r="B310" s="3">
        <v>2010</v>
      </c>
      <c r="C310" s="3" t="s">
        <v>60</v>
      </c>
      <c r="D310" s="8">
        <v>14622614.366548385</v>
      </c>
    </row>
    <row r="311" spans="1:4">
      <c r="A311" s="1" t="s">
        <v>473</v>
      </c>
      <c r="B311" s="3">
        <v>2010</v>
      </c>
      <c r="C311" s="3" t="s">
        <v>37</v>
      </c>
      <c r="D311" s="8">
        <v>16717176.560851635</v>
      </c>
    </row>
    <row r="312" spans="1:4">
      <c r="A312" s="15" t="s">
        <v>473</v>
      </c>
      <c r="B312" s="20">
        <v>2010</v>
      </c>
      <c r="C312" s="20" t="s">
        <v>131</v>
      </c>
      <c r="D312" s="16">
        <v>388719670.08727324</v>
      </c>
    </row>
    <row r="313" spans="1:4">
      <c r="A313" s="1" t="s">
        <v>473</v>
      </c>
      <c r="B313" s="3">
        <v>2011</v>
      </c>
      <c r="C313" s="3" t="s">
        <v>55</v>
      </c>
      <c r="D313" s="8">
        <v>104149606.29921259</v>
      </c>
    </row>
    <row r="314" spans="1:4">
      <c r="A314" s="1" t="s">
        <v>473</v>
      </c>
      <c r="B314" s="3">
        <v>2011</v>
      </c>
      <c r="C314" s="3" t="s">
        <v>91</v>
      </c>
      <c r="D314" s="8">
        <v>94456692.913385823</v>
      </c>
    </row>
    <row r="315" spans="1:4">
      <c r="A315" s="1" t="s">
        <v>473</v>
      </c>
      <c r="B315" s="3">
        <v>2011</v>
      </c>
      <c r="C315" s="3" t="s">
        <v>35</v>
      </c>
      <c r="D315" s="8">
        <v>72646794.150731161</v>
      </c>
    </row>
    <row r="316" spans="1:4">
      <c r="A316" s="1" t="s">
        <v>473</v>
      </c>
      <c r="B316" s="3">
        <v>2011</v>
      </c>
      <c r="C316" s="3" t="s">
        <v>279</v>
      </c>
      <c r="D316" s="8">
        <v>68417322.834645674</v>
      </c>
    </row>
    <row r="317" spans="1:4">
      <c r="A317" s="1" t="s">
        <v>473</v>
      </c>
      <c r="B317" s="3">
        <v>2011</v>
      </c>
      <c r="C317" s="3" t="s">
        <v>43</v>
      </c>
      <c r="D317" s="8">
        <v>64187851.518560179</v>
      </c>
    </row>
    <row r="318" spans="1:4">
      <c r="A318" s="1" t="s">
        <v>473</v>
      </c>
      <c r="B318" s="3">
        <v>2011</v>
      </c>
      <c r="C318" s="3" t="s">
        <v>82</v>
      </c>
      <c r="D318" s="8">
        <v>62748031.496062994</v>
      </c>
    </row>
    <row r="319" spans="1:4">
      <c r="A319" s="1" t="s">
        <v>473</v>
      </c>
      <c r="B319" s="3">
        <v>2011</v>
      </c>
      <c r="C319" s="3" t="s">
        <v>272</v>
      </c>
      <c r="D319" s="8">
        <v>59970753.655793026</v>
      </c>
    </row>
    <row r="320" spans="1:4">
      <c r="A320" s="1" t="s">
        <v>473</v>
      </c>
      <c r="B320" s="3">
        <v>2011</v>
      </c>
      <c r="C320" s="3" t="s">
        <v>196</v>
      </c>
      <c r="D320" s="8">
        <v>58176602.924634419</v>
      </c>
    </row>
    <row r="321" spans="1:4">
      <c r="A321" s="1" t="s">
        <v>473</v>
      </c>
      <c r="B321" s="3">
        <v>2011</v>
      </c>
      <c r="C321" s="3" t="s">
        <v>113</v>
      </c>
      <c r="D321" s="8">
        <v>37113610.798650168</v>
      </c>
    </row>
    <row r="322" spans="1:4">
      <c r="A322" s="1" t="s">
        <v>473</v>
      </c>
      <c r="B322" s="3">
        <v>2011</v>
      </c>
      <c r="C322" s="3" t="s">
        <v>142</v>
      </c>
      <c r="D322" s="8">
        <v>33141732.283464566</v>
      </c>
    </row>
    <row r="323" spans="1:4">
      <c r="A323" s="15" t="s">
        <v>473</v>
      </c>
      <c r="B323" s="20">
        <v>2011</v>
      </c>
      <c r="C323" s="20" t="s">
        <v>131</v>
      </c>
      <c r="D323" s="16">
        <v>401485939.2575928</v>
      </c>
    </row>
    <row r="324" spans="1:4">
      <c r="A324" s="1" t="s">
        <v>473</v>
      </c>
      <c r="B324" s="3">
        <v>2012</v>
      </c>
      <c r="C324" s="3" t="s">
        <v>91</v>
      </c>
      <c r="D324" s="8">
        <v>92044800</v>
      </c>
    </row>
    <row r="325" spans="1:4">
      <c r="A325" s="1" t="s">
        <v>473</v>
      </c>
      <c r="B325" s="3">
        <v>2012</v>
      </c>
      <c r="C325" s="3" t="s">
        <v>35</v>
      </c>
      <c r="D325" s="8">
        <v>64013866.666666672</v>
      </c>
    </row>
    <row r="326" spans="1:4">
      <c r="A326" s="1" t="s">
        <v>473</v>
      </c>
      <c r="B326" s="3">
        <v>2012</v>
      </c>
      <c r="C326" s="3" t="s">
        <v>82</v>
      </c>
      <c r="D326" s="8">
        <v>63643733.333333328</v>
      </c>
    </row>
    <row r="327" spans="1:4">
      <c r="A327" s="1" t="s">
        <v>473</v>
      </c>
      <c r="B327" s="3">
        <v>2012</v>
      </c>
      <c r="C327" s="3" t="s">
        <v>106</v>
      </c>
      <c r="D327" s="8">
        <v>60202666.666666664</v>
      </c>
    </row>
    <row r="328" spans="1:4">
      <c r="A328" s="1" t="s">
        <v>473</v>
      </c>
      <c r="B328" s="3">
        <v>2012</v>
      </c>
      <c r="C328" s="3" t="s">
        <v>55</v>
      </c>
      <c r="D328" s="8">
        <v>59901866.666666672</v>
      </c>
    </row>
    <row r="329" spans="1:4">
      <c r="A329" s="1" t="s">
        <v>473</v>
      </c>
      <c r="B329" s="3">
        <v>2012</v>
      </c>
      <c r="C329" s="3" t="s">
        <v>196</v>
      </c>
      <c r="D329" s="8">
        <v>52336000</v>
      </c>
    </row>
    <row r="330" spans="1:4">
      <c r="A330" s="1" t="s">
        <v>473</v>
      </c>
      <c r="B330" s="3">
        <v>2012</v>
      </c>
      <c r="C330" s="3" t="s">
        <v>87</v>
      </c>
      <c r="D330" s="8">
        <v>42812800</v>
      </c>
    </row>
    <row r="331" spans="1:4">
      <c r="A331" s="1" t="s">
        <v>473</v>
      </c>
      <c r="B331" s="3">
        <v>2012</v>
      </c>
      <c r="C331" s="3" t="s">
        <v>41</v>
      </c>
      <c r="D331" s="8">
        <v>41193600</v>
      </c>
    </row>
    <row r="332" spans="1:4">
      <c r="A332" s="1" t="s">
        <v>473</v>
      </c>
      <c r="B332" s="3">
        <v>2012</v>
      </c>
      <c r="C332" s="3" t="s">
        <v>113</v>
      </c>
      <c r="D332" s="8">
        <v>36166400</v>
      </c>
    </row>
    <row r="333" spans="1:4">
      <c r="A333" s="1" t="s">
        <v>473</v>
      </c>
      <c r="B333" s="3">
        <v>2012</v>
      </c>
      <c r="C333" s="3" t="s">
        <v>109</v>
      </c>
      <c r="D333" s="8">
        <v>35766400</v>
      </c>
    </row>
    <row r="334" spans="1:4" ht="15.75" thickBot="1">
      <c r="A334" s="5" t="s">
        <v>473</v>
      </c>
      <c r="B334" s="13">
        <v>2012</v>
      </c>
      <c r="C334" s="13" t="s">
        <v>201</v>
      </c>
      <c r="D334" s="11">
        <v>425548800</v>
      </c>
    </row>
    <row r="335" spans="1:4">
      <c r="A335" s="1" t="s">
        <v>456</v>
      </c>
      <c r="B335" s="3">
        <v>2009</v>
      </c>
      <c r="C335" s="3" t="s">
        <v>82</v>
      </c>
      <c r="D335" s="8">
        <v>14506520</v>
      </c>
    </row>
    <row r="336" spans="1:4">
      <c r="A336" s="1" t="s">
        <v>456</v>
      </c>
      <c r="B336" s="3">
        <v>2009</v>
      </c>
      <c r="C336" s="3" t="s">
        <v>87</v>
      </c>
      <c r="D336" s="8">
        <v>8599436.1058348417</v>
      </c>
    </row>
    <row r="337" spans="1:4">
      <c r="A337" s="1" t="s">
        <v>456</v>
      </c>
      <c r="B337" s="3">
        <v>2009</v>
      </c>
      <c r="C337" s="3" t="s">
        <v>55</v>
      </c>
      <c r="D337" s="8">
        <v>5629547.4167943187</v>
      </c>
    </row>
    <row r="338" spans="1:4">
      <c r="A338" s="1" t="s">
        <v>456</v>
      </c>
      <c r="B338" s="3">
        <v>2009</v>
      </c>
      <c r="C338" s="3" t="s">
        <v>268</v>
      </c>
      <c r="D338" s="8">
        <v>5281095</v>
      </c>
    </row>
    <row r="339" spans="1:4">
      <c r="A339" s="1" t="s">
        <v>456</v>
      </c>
      <c r="B339" s="3">
        <v>2009</v>
      </c>
      <c r="C339" s="3" t="s">
        <v>104</v>
      </c>
      <c r="D339" s="8">
        <v>6867469.7117393129</v>
      </c>
    </row>
    <row r="340" spans="1:4">
      <c r="A340" s="1" t="s">
        <v>456</v>
      </c>
      <c r="B340" s="3">
        <v>2009</v>
      </c>
      <c r="C340" s="3" t="s">
        <v>94</v>
      </c>
      <c r="D340" s="8">
        <v>4723512</v>
      </c>
    </row>
    <row r="341" spans="1:4">
      <c r="A341" s="1" t="s">
        <v>456</v>
      </c>
      <c r="B341" s="3">
        <v>2009</v>
      </c>
      <c r="C341" s="3" t="s">
        <v>91</v>
      </c>
      <c r="D341" s="8">
        <v>4462726.6397437686</v>
      </c>
    </row>
    <row r="342" spans="1:4">
      <c r="A342" s="1" t="s">
        <v>456</v>
      </c>
      <c r="B342" s="3">
        <v>2009</v>
      </c>
      <c r="C342" s="3" t="s">
        <v>254</v>
      </c>
      <c r="D342" s="8">
        <v>3158959.7549087871</v>
      </c>
    </row>
    <row r="343" spans="1:4">
      <c r="A343" s="1" t="s">
        <v>456</v>
      </c>
      <c r="B343" s="3">
        <v>2009</v>
      </c>
      <c r="C343" s="3" t="s">
        <v>57</v>
      </c>
      <c r="D343" s="8">
        <v>5235435.1761593092</v>
      </c>
    </row>
    <row r="344" spans="1:4">
      <c r="A344" s="1" t="s">
        <v>456</v>
      </c>
      <c r="B344" s="3">
        <v>2009</v>
      </c>
      <c r="C344" s="3" t="s">
        <v>196</v>
      </c>
      <c r="D344" s="8">
        <v>9523389.5000696294</v>
      </c>
    </row>
    <row r="345" spans="1:4">
      <c r="A345" s="15" t="s">
        <v>456</v>
      </c>
      <c r="B345" s="20">
        <v>2009</v>
      </c>
      <c r="C345" s="20" t="s">
        <v>131</v>
      </c>
      <c r="D345" s="16">
        <v>61113537.677064463</v>
      </c>
    </row>
    <row r="346" spans="1:4">
      <c r="A346" s="1" t="s">
        <v>456</v>
      </c>
      <c r="B346" s="3">
        <v>2010</v>
      </c>
      <c r="C346" s="3" t="s">
        <v>82</v>
      </c>
      <c r="D346" s="8">
        <v>0</v>
      </c>
    </row>
    <row r="347" spans="1:4">
      <c r="A347" s="1" t="s">
        <v>456</v>
      </c>
      <c r="B347" s="3">
        <v>2010</v>
      </c>
      <c r="C347" s="3" t="s">
        <v>87</v>
      </c>
      <c r="D347" s="8">
        <v>0</v>
      </c>
    </row>
    <row r="348" spans="1:4">
      <c r="A348" s="1" t="s">
        <v>456</v>
      </c>
      <c r="B348" s="3">
        <v>2010</v>
      </c>
      <c r="C348" s="3" t="s">
        <v>55</v>
      </c>
      <c r="D348" s="8">
        <v>0</v>
      </c>
    </row>
    <row r="349" spans="1:4">
      <c r="A349" s="1" t="s">
        <v>456</v>
      </c>
      <c r="B349" s="3">
        <v>2010</v>
      </c>
      <c r="C349" s="3" t="s">
        <v>268</v>
      </c>
      <c r="D349" s="8">
        <v>0</v>
      </c>
    </row>
    <row r="350" spans="1:4">
      <c r="A350" s="1" t="s">
        <v>456</v>
      </c>
      <c r="B350" s="3">
        <v>2010</v>
      </c>
      <c r="C350" s="3" t="s">
        <v>104</v>
      </c>
      <c r="D350" s="8">
        <v>0</v>
      </c>
    </row>
    <row r="351" spans="1:4">
      <c r="A351" s="1" t="s">
        <v>456</v>
      </c>
      <c r="B351" s="3">
        <v>2010</v>
      </c>
      <c r="C351" s="3" t="s">
        <v>94</v>
      </c>
      <c r="D351" s="8">
        <v>0</v>
      </c>
    </row>
    <row r="352" spans="1:4">
      <c r="A352" s="1" t="s">
        <v>456</v>
      </c>
      <c r="B352" s="3">
        <v>2010</v>
      </c>
      <c r="C352" s="3" t="s">
        <v>91</v>
      </c>
      <c r="D352" s="8">
        <v>0</v>
      </c>
    </row>
    <row r="353" spans="1:4">
      <c r="A353" s="1" t="s">
        <v>456</v>
      </c>
      <c r="B353" s="3">
        <v>2010</v>
      </c>
      <c r="C353" s="3" t="s">
        <v>254</v>
      </c>
      <c r="D353" s="8">
        <v>0</v>
      </c>
    </row>
    <row r="354" spans="1:4">
      <c r="A354" s="1" t="s">
        <v>456</v>
      </c>
      <c r="B354" s="3">
        <v>2010</v>
      </c>
      <c r="C354" s="3" t="s">
        <v>57</v>
      </c>
      <c r="D354" s="8">
        <v>0</v>
      </c>
    </row>
    <row r="355" spans="1:4">
      <c r="A355" s="1" t="s">
        <v>456</v>
      </c>
      <c r="B355" s="3">
        <v>2010</v>
      </c>
      <c r="C355" s="3" t="s">
        <v>196</v>
      </c>
      <c r="D355" s="8">
        <v>0</v>
      </c>
    </row>
    <row r="356" spans="1:4">
      <c r="A356" s="15" t="s">
        <v>456</v>
      </c>
      <c r="B356" s="20">
        <v>2010</v>
      </c>
      <c r="C356" s="20" t="s">
        <v>131</v>
      </c>
      <c r="D356" s="16">
        <v>0</v>
      </c>
    </row>
    <row r="357" spans="1:4">
      <c r="A357" s="1" t="s">
        <v>456</v>
      </c>
      <c r="B357" s="3">
        <v>2011</v>
      </c>
      <c r="C357" s="3" t="s">
        <v>42</v>
      </c>
      <c r="D357" s="8">
        <v>16686435</v>
      </c>
    </row>
    <row r="358" spans="1:4">
      <c r="A358" s="1" t="s">
        <v>456</v>
      </c>
      <c r="B358" s="3">
        <v>2011</v>
      </c>
      <c r="C358" s="3" t="s">
        <v>82</v>
      </c>
      <c r="D358" s="8">
        <v>15373672</v>
      </c>
    </row>
    <row r="359" spans="1:4">
      <c r="A359" s="1" t="s">
        <v>456</v>
      </c>
      <c r="B359" s="3">
        <v>2011</v>
      </c>
      <c r="C359" s="3" t="s">
        <v>43</v>
      </c>
      <c r="D359" s="8">
        <v>12422554</v>
      </c>
    </row>
    <row r="360" spans="1:4">
      <c r="A360" s="1" t="s">
        <v>456</v>
      </c>
      <c r="B360" s="3">
        <v>2011</v>
      </c>
      <c r="C360" s="3" t="s">
        <v>269</v>
      </c>
      <c r="D360" s="8">
        <v>6903924</v>
      </c>
    </row>
    <row r="361" spans="1:4">
      <c r="A361" s="1" t="s">
        <v>456</v>
      </c>
      <c r="B361" s="3">
        <v>2011</v>
      </c>
      <c r="C361" s="3" t="s">
        <v>55</v>
      </c>
      <c r="D361" s="8">
        <v>6903721</v>
      </c>
    </row>
    <row r="362" spans="1:4">
      <c r="A362" s="1" t="s">
        <v>456</v>
      </c>
      <c r="B362" s="3">
        <v>2011</v>
      </c>
      <c r="C362" s="3" t="s">
        <v>196</v>
      </c>
      <c r="D362" s="8">
        <v>6886102.1586000007</v>
      </c>
    </row>
    <row r="363" spans="1:4">
      <c r="A363" s="1" t="s">
        <v>456</v>
      </c>
      <c r="B363" s="3">
        <v>2011</v>
      </c>
      <c r="C363" s="3" t="s">
        <v>37</v>
      </c>
      <c r="D363" s="8">
        <v>6399237</v>
      </c>
    </row>
    <row r="364" spans="1:4">
      <c r="A364" s="1" t="s">
        <v>456</v>
      </c>
      <c r="B364" s="3">
        <v>2011</v>
      </c>
      <c r="C364" s="3" t="s">
        <v>205</v>
      </c>
      <c r="D364" s="8">
        <v>6287629</v>
      </c>
    </row>
    <row r="365" spans="1:4">
      <c r="A365" s="1" t="s">
        <v>456</v>
      </c>
      <c r="B365" s="3">
        <v>2011</v>
      </c>
      <c r="C365" s="3" t="s">
        <v>38</v>
      </c>
      <c r="D365" s="8">
        <v>5705186</v>
      </c>
    </row>
    <row r="366" spans="1:4">
      <c r="A366" s="1" t="s">
        <v>456</v>
      </c>
      <c r="B366" s="3">
        <v>2011</v>
      </c>
      <c r="C366" s="3" t="s">
        <v>106</v>
      </c>
      <c r="D366" s="8">
        <v>5457848.835</v>
      </c>
    </row>
    <row r="367" spans="1:4">
      <c r="A367" s="15" t="s">
        <v>456</v>
      </c>
      <c r="B367" s="20">
        <v>2011</v>
      </c>
      <c r="C367" s="20" t="s">
        <v>131</v>
      </c>
      <c r="D367" s="16">
        <v>81921410.401900008</v>
      </c>
    </row>
    <row r="368" spans="1:4">
      <c r="A368" s="1" t="s">
        <v>456</v>
      </c>
      <c r="B368" s="3">
        <v>2012</v>
      </c>
      <c r="C368" s="3" t="s">
        <v>42</v>
      </c>
      <c r="D368" s="8">
        <v>14560831</v>
      </c>
    </row>
    <row r="369" spans="1:4">
      <c r="A369" s="1" t="s">
        <v>456</v>
      </c>
      <c r="B369" s="3">
        <v>2012</v>
      </c>
      <c r="C369" s="3" t="s">
        <v>55</v>
      </c>
      <c r="D369" s="8">
        <v>9189907</v>
      </c>
    </row>
    <row r="370" spans="1:4">
      <c r="A370" s="1" t="s">
        <v>456</v>
      </c>
      <c r="B370" s="3">
        <v>2012</v>
      </c>
      <c r="C370" s="3" t="s">
        <v>37</v>
      </c>
      <c r="D370" s="8">
        <v>7737623</v>
      </c>
    </row>
    <row r="371" spans="1:4">
      <c r="A371" s="1" t="s">
        <v>456</v>
      </c>
      <c r="B371" s="3">
        <v>2012</v>
      </c>
      <c r="C371" s="3" t="s">
        <v>38</v>
      </c>
      <c r="D371" s="8">
        <v>7269924</v>
      </c>
    </row>
    <row r="372" spans="1:4">
      <c r="A372" s="1" t="s">
        <v>456</v>
      </c>
      <c r="B372" s="3">
        <v>2012</v>
      </c>
      <c r="C372" s="3" t="s">
        <v>96</v>
      </c>
      <c r="D372" s="8">
        <v>7128282</v>
      </c>
    </row>
    <row r="373" spans="1:4">
      <c r="A373" s="1" t="s">
        <v>456</v>
      </c>
      <c r="B373" s="3">
        <v>2012</v>
      </c>
      <c r="C373" s="3" t="s">
        <v>88</v>
      </c>
      <c r="D373" s="8">
        <v>6548800</v>
      </c>
    </row>
    <row r="374" spans="1:4">
      <c r="A374" s="1" t="s">
        <v>456</v>
      </c>
      <c r="B374" s="3">
        <v>2012</v>
      </c>
      <c r="C374" s="3" t="s">
        <v>168</v>
      </c>
      <c r="D374" s="8">
        <v>6079496</v>
      </c>
    </row>
    <row r="375" spans="1:4">
      <c r="A375" s="1" t="s">
        <v>456</v>
      </c>
      <c r="B375" s="3">
        <v>2012</v>
      </c>
      <c r="C375" s="3" t="s">
        <v>36</v>
      </c>
      <c r="D375" s="8">
        <v>5532423</v>
      </c>
    </row>
    <row r="376" spans="1:4">
      <c r="A376" s="1" t="s">
        <v>456</v>
      </c>
      <c r="B376" s="3">
        <v>2012</v>
      </c>
      <c r="C376" s="3" t="s">
        <v>91</v>
      </c>
      <c r="D376" s="8">
        <v>5501437</v>
      </c>
    </row>
    <row r="377" spans="1:4">
      <c r="A377" s="1" t="s">
        <v>456</v>
      </c>
      <c r="B377" s="3">
        <v>2012</v>
      </c>
      <c r="C377" s="3" t="s">
        <v>104</v>
      </c>
      <c r="D377" s="8">
        <v>5182114</v>
      </c>
    </row>
    <row r="378" spans="1:4" ht="15.75" thickBot="1">
      <c r="A378" s="5" t="s">
        <v>456</v>
      </c>
      <c r="B378" s="13">
        <v>2012</v>
      </c>
      <c r="C378" s="13" t="s">
        <v>131</v>
      </c>
      <c r="D378" s="11">
        <v>19690209</v>
      </c>
    </row>
    <row r="379" spans="1:4">
      <c r="A379" s="1" t="s">
        <v>457</v>
      </c>
      <c r="B379" s="3">
        <v>2009</v>
      </c>
      <c r="C379" s="3" t="s">
        <v>87</v>
      </c>
      <c r="D379" s="8">
        <v>601921531.19999993</v>
      </c>
    </row>
    <row r="380" spans="1:4">
      <c r="A380" s="1" t="s">
        <v>457</v>
      </c>
      <c r="B380" s="3">
        <v>2009</v>
      </c>
      <c r="C380" s="3" t="s">
        <v>38</v>
      </c>
      <c r="D380" s="8">
        <v>358255449.10000002</v>
      </c>
    </row>
    <row r="381" spans="1:4">
      <c r="A381" s="1" t="s">
        <v>457</v>
      </c>
      <c r="B381" s="3">
        <v>2009</v>
      </c>
      <c r="C381" s="3" t="s">
        <v>55</v>
      </c>
      <c r="D381" s="8">
        <v>267293089.37</v>
      </c>
    </row>
    <row r="382" spans="1:4">
      <c r="A382" s="1" t="s">
        <v>457</v>
      </c>
      <c r="B382" s="3">
        <v>2009</v>
      </c>
      <c r="C382" s="3" t="s">
        <v>34</v>
      </c>
      <c r="D382" s="8">
        <v>222833788.24000001</v>
      </c>
    </row>
    <row r="383" spans="1:4">
      <c r="A383" s="1" t="s">
        <v>457</v>
      </c>
      <c r="B383" s="3">
        <v>2009</v>
      </c>
      <c r="C383" s="3" t="s">
        <v>82</v>
      </c>
      <c r="D383" s="8">
        <v>177379963.78999999</v>
      </c>
    </row>
    <row r="384" spans="1:4">
      <c r="A384" s="1" t="s">
        <v>457</v>
      </c>
      <c r="B384" s="3">
        <v>2009</v>
      </c>
      <c r="C384" s="3" t="s">
        <v>88</v>
      </c>
      <c r="D384" s="8">
        <v>154154457.44</v>
      </c>
    </row>
    <row r="385" spans="1:4">
      <c r="A385" s="1" t="s">
        <v>457</v>
      </c>
      <c r="B385" s="3">
        <v>2009</v>
      </c>
      <c r="C385" s="3" t="s">
        <v>37</v>
      </c>
      <c r="D385" s="8">
        <v>119228599.75</v>
      </c>
    </row>
    <row r="386" spans="1:4">
      <c r="A386" s="1" t="s">
        <v>457</v>
      </c>
      <c r="B386" s="3">
        <v>2009</v>
      </c>
      <c r="C386" s="3" t="s">
        <v>278</v>
      </c>
      <c r="D386" s="8">
        <v>80660176.870000005</v>
      </c>
    </row>
    <row r="387" spans="1:4">
      <c r="A387" s="1" t="s">
        <v>457</v>
      </c>
      <c r="B387" s="3">
        <v>2009</v>
      </c>
      <c r="C387" s="3" t="s">
        <v>97</v>
      </c>
      <c r="D387" s="8">
        <v>44511515.5</v>
      </c>
    </row>
    <row r="388" spans="1:4">
      <c r="A388" s="1" t="s">
        <v>457</v>
      </c>
      <c r="B388" s="3">
        <v>2009</v>
      </c>
      <c r="C388" s="3" t="s">
        <v>36</v>
      </c>
      <c r="D388" s="8">
        <v>32141117.859999999</v>
      </c>
    </row>
    <row r="389" spans="1:4">
      <c r="A389" s="15" t="s">
        <v>457</v>
      </c>
      <c r="B389" s="20">
        <v>2009</v>
      </c>
      <c r="C389" s="20" t="s">
        <v>198</v>
      </c>
      <c r="D389" s="16">
        <v>1357870986.7600002</v>
      </c>
    </row>
    <row r="390" spans="1:4">
      <c r="A390" s="1" t="s">
        <v>457</v>
      </c>
      <c r="B390" s="3">
        <v>2010</v>
      </c>
      <c r="C390" s="3" t="s">
        <v>87</v>
      </c>
      <c r="D390" s="8">
        <v>617241375.06999993</v>
      </c>
    </row>
    <row r="391" spans="1:4">
      <c r="A391" s="1" t="s">
        <v>457</v>
      </c>
      <c r="B391" s="3">
        <v>2010</v>
      </c>
      <c r="C391" s="3" t="s">
        <v>38</v>
      </c>
      <c r="D391" s="8">
        <v>419423348.67999995</v>
      </c>
    </row>
    <row r="392" spans="1:4">
      <c r="A392" s="1" t="s">
        <v>457</v>
      </c>
      <c r="B392" s="3">
        <v>2010</v>
      </c>
      <c r="C392" s="3" t="s">
        <v>34</v>
      </c>
      <c r="D392" s="8">
        <v>191706281.18999994</v>
      </c>
    </row>
    <row r="393" spans="1:4">
      <c r="A393" s="1" t="s">
        <v>457</v>
      </c>
      <c r="B393" s="3">
        <v>2010</v>
      </c>
      <c r="C393" s="3" t="s">
        <v>37</v>
      </c>
      <c r="D393" s="8">
        <v>139046798.22</v>
      </c>
    </row>
    <row r="394" spans="1:4">
      <c r="A394" s="1" t="s">
        <v>457</v>
      </c>
      <c r="B394" s="3">
        <v>2010</v>
      </c>
      <c r="C394" s="3" t="s">
        <v>82</v>
      </c>
      <c r="D394" s="8">
        <v>135226716.94000003</v>
      </c>
    </row>
    <row r="395" spans="1:4">
      <c r="A395" s="1" t="s">
        <v>457</v>
      </c>
      <c r="B395" s="3">
        <v>2010</v>
      </c>
      <c r="C395" s="3" t="s">
        <v>106</v>
      </c>
      <c r="D395" s="8">
        <v>134430150.02000001</v>
      </c>
    </row>
    <row r="396" spans="1:4">
      <c r="A396" s="1" t="s">
        <v>457</v>
      </c>
      <c r="B396" s="3">
        <v>2010</v>
      </c>
      <c r="C396" s="3" t="s">
        <v>55</v>
      </c>
      <c r="D396" s="8">
        <v>118277880.98000006</v>
      </c>
    </row>
    <row r="397" spans="1:4">
      <c r="A397" s="1" t="s">
        <v>457</v>
      </c>
      <c r="B397" s="3">
        <v>2010</v>
      </c>
      <c r="C397" s="3" t="s">
        <v>88</v>
      </c>
      <c r="D397" s="8">
        <v>79472727.98999998</v>
      </c>
    </row>
    <row r="398" spans="1:4">
      <c r="A398" s="1" t="s">
        <v>457</v>
      </c>
      <c r="B398" s="3">
        <v>2010</v>
      </c>
      <c r="C398" s="3" t="s">
        <v>278</v>
      </c>
      <c r="D398" s="8">
        <v>38016564.209999993</v>
      </c>
    </row>
    <row r="399" spans="1:4">
      <c r="A399" s="1" t="s">
        <v>457</v>
      </c>
      <c r="B399" s="3">
        <v>2010</v>
      </c>
      <c r="C399" s="3" t="s">
        <v>97</v>
      </c>
      <c r="D399" s="8">
        <v>22917509.850000001</v>
      </c>
    </row>
    <row r="400" spans="1:4">
      <c r="A400" s="15" t="s">
        <v>457</v>
      </c>
      <c r="B400" s="20">
        <v>2010</v>
      </c>
      <c r="C400" s="20" t="s">
        <v>89</v>
      </c>
      <c r="D400" s="16">
        <v>1545830951.8700006</v>
      </c>
    </row>
    <row r="401" spans="1:4">
      <c r="A401" s="1" t="s">
        <v>457</v>
      </c>
      <c r="B401" s="3">
        <v>2011</v>
      </c>
      <c r="C401" s="3" t="s">
        <v>87</v>
      </c>
      <c r="D401" s="8">
        <v>424633266.70999998</v>
      </c>
    </row>
    <row r="402" spans="1:4">
      <c r="A402" s="1" t="s">
        <v>457</v>
      </c>
      <c r="B402" s="3">
        <v>2011</v>
      </c>
      <c r="C402" s="3" t="s">
        <v>38</v>
      </c>
      <c r="D402" s="8">
        <v>342886725.69</v>
      </c>
    </row>
    <row r="403" spans="1:4">
      <c r="A403" s="1" t="s">
        <v>457</v>
      </c>
      <c r="B403" s="3">
        <v>2011</v>
      </c>
      <c r="C403" s="3" t="s">
        <v>43</v>
      </c>
      <c r="D403" s="8">
        <v>334836028.38</v>
      </c>
    </row>
    <row r="404" spans="1:4">
      <c r="A404" s="1" t="s">
        <v>457</v>
      </c>
      <c r="B404" s="3">
        <v>2011</v>
      </c>
      <c r="C404" s="3" t="s">
        <v>34</v>
      </c>
      <c r="D404" s="8">
        <v>228589830.53</v>
      </c>
    </row>
    <row r="405" spans="1:4">
      <c r="A405" s="1" t="s">
        <v>457</v>
      </c>
      <c r="B405" s="3">
        <v>2011</v>
      </c>
      <c r="C405" s="3" t="s">
        <v>91</v>
      </c>
      <c r="D405" s="8">
        <v>193706218.59999999</v>
      </c>
    </row>
    <row r="406" spans="1:4">
      <c r="A406" s="1" t="s">
        <v>457</v>
      </c>
      <c r="B406" s="3">
        <v>2011</v>
      </c>
      <c r="C406" s="3" t="s">
        <v>37</v>
      </c>
      <c r="D406" s="8">
        <v>159846410.87000003</v>
      </c>
    </row>
    <row r="407" spans="1:4">
      <c r="A407" s="1" t="s">
        <v>457</v>
      </c>
      <c r="B407" s="3">
        <v>2011</v>
      </c>
      <c r="C407" s="3" t="s">
        <v>42</v>
      </c>
      <c r="D407" s="8">
        <v>150119237</v>
      </c>
    </row>
    <row r="408" spans="1:4">
      <c r="A408" s="1" t="s">
        <v>457</v>
      </c>
      <c r="B408" s="3">
        <v>2011</v>
      </c>
      <c r="C408" s="3" t="s">
        <v>82</v>
      </c>
      <c r="D408" s="8">
        <v>141136968.47999999</v>
      </c>
    </row>
    <row r="409" spans="1:4">
      <c r="A409" s="1" t="s">
        <v>457</v>
      </c>
      <c r="B409" s="3">
        <v>2011</v>
      </c>
      <c r="C409" s="3" t="s">
        <v>55</v>
      </c>
      <c r="D409" s="8">
        <v>136755713.66</v>
      </c>
    </row>
    <row r="410" spans="1:4">
      <c r="A410" s="1" t="s">
        <v>457</v>
      </c>
      <c r="B410" s="3">
        <v>2011</v>
      </c>
      <c r="C410" s="3" t="s">
        <v>106</v>
      </c>
      <c r="D410" s="8">
        <v>98363851.640000001</v>
      </c>
    </row>
    <row r="411" spans="1:4">
      <c r="A411" s="15" t="s">
        <v>457</v>
      </c>
      <c r="B411" s="20">
        <v>2011</v>
      </c>
      <c r="C411" s="20" t="s">
        <v>198</v>
      </c>
      <c r="D411" s="16">
        <v>931957272.99000049</v>
      </c>
    </row>
    <row r="412" spans="1:4">
      <c r="A412" s="1" t="s">
        <v>457</v>
      </c>
      <c r="B412" s="3">
        <v>2012</v>
      </c>
      <c r="C412" s="3" t="s">
        <v>38</v>
      </c>
      <c r="D412" s="8">
        <v>330318345.30999988</v>
      </c>
    </row>
    <row r="413" spans="1:4">
      <c r="A413" s="1" t="s">
        <v>457</v>
      </c>
      <c r="B413" s="3">
        <v>2012</v>
      </c>
      <c r="C413" s="3" t="s">
        <v>109</v>
      </c>
      <c r="D413" s="8">
        <v>313032567.57999992</v>
      </c>
    </row>
    <row r="414" spans="1:4">
      <c r="A414" s="1" t="s">
        <v>457</v>
      </c>
      <c r="B414" s="3">
        <v>2012</v>
      </c>
      <c r="C414" s="3" t="s">
        <v>34</v>
      </c>
      <c r="D414" s="8">
        <v>253972562.42000002</v>
      </c>
    </row>
    <row r="415" spans="1:4">
      <c r="A415" s="1" t="s">
        <v>457</v>
      </c>
      <c r="B415" s="3">
        <v>2012</v>
      </c>
      <c r="C415" s="3" t="s">
        <v>87</v>
      </c>
      <c r="D415" s="8">
        <v>252162871.09000006</v>
      </c>
    </row>
    <row r="416" spans="1:4">
      <c r="A416" s="1" t="s">
        <v>457</v>
      </c>
      <c r="B416" s="3">
        <v>2012</v>
      </c>
      <c r="C416" s="3" t="s">
        <v>43</v>
      </c>
      <c r="D416" s="8">
        <v>230376546.04999998</v>
      </c>
    </row>
    <row r="417" spans="1:4">
      <c r="A417" s="1" t="s">
        <v>457</v>
      </c>
      <c r="B417" s="3">
        <v>2012</v>
      </c>
      <c r="C417" s="3" t="s">
        <v>106</v>
      </c>
      <c r="D417" s="8">
        <v>216189242.46999997</v>
      </c>
    </row>
    <row r="418" spans="1:4">
      <c r="A418" s="1" t="s">
        <v>457</v>
      </c>
      <c r="B418" s="3">
        <v>2012</v>
      </c>
      <c r="C418" s="3" t="s">
        <v>91</v>
      </c>
      <c r="D418" s="8">
        <v>211293894.75</v>
      </c>
    </row>
    <row r="419" spans="1:4">
      <c r="A419" s="1" t="s">
        <v>457</v>
      </c>
      <c r="B419" s="3">
        <v>2012</v>
      </c>
      <c r="C419" s="3" t="s">
        <v>55</v>
      </c>
      <c r="D419" s="8">
        <v>188862060.79999998</v>
      </c>
    </row>
    <row r="420" spans="1:4">
      <c r="A420" s="1" t="s">
        <v>457</v>
      </c>
      <c r="B420" s="3">
        <v>2012</v>
      </c>
      <c r="C420" s="3" t="s">
        <v>37</v>
      </c>
      <c r="D420" s="8">
        <v>156887579.67000002</v>
      </c>
    </row>
    <row r="421" spans="1:4">
      <c r="A421" s="1" t="s">
        <v>457</v>
      </c>
      <c r="B421" s="3">
        <v>2012</v>
      </c>
      <c r="C421" s="3" t="s">
        <v>82</v>
      </c>
      <c r="D421" s="8">
        <v>125718485.24000007</v>
      </c>
    </row>
    <row r="422" spans="1:4" ht="15.75" thickBot="1">
      <c r="A422" s="5" t="s">
        <v>457</v>
      </c>
      <c r="B422" s="13">
        <v>2012</v>
      </c>
      <c r="C422" s="13" t="s">
        <v>201</v>
      </c>
      <c r="D422" s="11">
        <v>1123030483.8399999</v>
      </c>
    </row>
    <row r="423" spans="1:4">
      <c r="A423" s="1" t="s">
        <v>460</v>
      </c>
      <c r="B423" s="3">
        <v>2010</v>
      </c>
      <c r="C423" s="3" t="s">
        <v>42</v>
      </c>
      <c r="D423" s="8">
        <v>359652.50965250965</v>
      </c>
    </row>
    <row r="424" spans="1:4">
      <c r="A424" s="1" t="s">
        <v>460</v>
      </c>
      <c r="B424" s="3">
        <v>2010</v>
      </c>
      <c r="C424" s="3" t="s">
        <v>43</v>
      </c>
      <c r="D424" s="8">
        <v>1204864.8648648649</v>
      </c>
    </row>
    <row r="425" spans="1:4">
      <c r="A425" s="15" t="s">
        <v>460</v>
      </c>
      <c r="B425" s="20">
        <v>2010</v>
      </c>
      <c r="C425" s="20" t="s">
        <v>196</v>
      </c>
      <c r="D425" s="16">
        <v>140308.88030888033</v>
      </c>
    </row>
    <row r="426" spans="1:4">
      <c r="A426" s="1" t="s">
        <v>460</v>
      </c>
      <c r="B426" s="3">
        <v>2011</v>
      </c>
      <c r="C426" s="3" t="s">
        <v>126</v>
      </c>
      <c r="D426" s="8">
        <v>46465.213209361973</v>
      </c>
    </row>
    <row r="427" spans="1:4">
      <c r="A427" s="1" t="s">
        <v>460</v>
      </c>
      <c r="B427" s="3">
        <v>2011</v>
      </c>
      <c r="C427" s="3" t="s">
        <v>43</v>
      </c>
      <c r="D427" s="8">
        <v>358119.58961205516</v>
      </c>
    </row>
    <row r="428" spans="1:4" ht="15.75" thickBot="1">
      <c r="A428" s="5" t="s">
        <v>460</v>
      </c>
      <c r="B428" s="13">
        <v>2011</v>
      </c>
      <c r="C428" s="13" t="s">
        <v>142</v>
      </c>
      <c r="D428" s="11">
        <v>5043.2831035588324</v>
      </c>
    </row>
    <row r="429" spans="1:4">
      <c r="A429" s="1" t="s">
        <v>461</v>
      </c>
      <c r="B429" s="3">
        <v>2009</v>
      </c>
      <c r="C429" s="3" t="s">
        <v>87</v>
      </c>
      <c r="D429" s="8">
        <v>16143993.872719677</v>
      </c>
    </row>
    <row r="430" spans="1:4">
      <c r="A430" s="1" t="s">
        <v>461</v>
      </c>
      <c r="B430" s="3">
        <v>2009</v>
      </c>
      <c r="C430" s="3" t="s">
        <v>91</v>
      </c>
      <c r="D430" s="8">
        <v>6514606.6007519849</v>
      </c>
    </row>
    <row r="431" spans="1:4">
      <c r="A431" s="1" t="s">
        <v>461</v>
      </c>
      <c r="B431" s="3">
        <v>2009</v>
      </c>
      <c r="C431" s="3" t="s">
        <v>108</v>
      </c>
      <c r="D431" s="8">
        <v>2623564.963097062</v>
      </c>
    </row>
    <row r="432" spans="1:4">
      <c r="A432" s="1" t="s">
        <v>461</v>
      </c>
      <c r="B432" s="3">
        <v>2009</v>
      </c>
      <c r="C432" s="3" t="s">
        <v>36</v>
      </c>
      <c r="D432" s="8">
        <v>1883661.0499930372</v>
      </c>
    </row>
    <row r="433" spans="1:4">
      <c r="A433" s="1" t="s">
        <v>461</v>
      </c>
      <c r="B433" s="3">
        <v>2009</v>
      </c>
      <c r="C433" s="3" t="s">
        <v>35</v>
      </c>
      <c r="D433" s="8">
        <v>697989.13800306362</v>
      </c>
    </row>
    <row r="434" spans="1:4">
      <c r="A434" s="1" t="s">
        <v>461</v>
      </c>
      <c r="B434" s="3">
        <v>2009</v>
      </c>
      <c r="C434" s="3" t="s">
        <v>98</v>
      </c>
      <c r="D434" s="8">
        <v>1463661.0499930372</v>
      </c>
    </row>
    <row r="435" spans="1:4">
      <c r="A435" s="15" t="s">
        <v>461</v>
      </c>
      <c r="B435" s="20">
        <v>2009</v>
      </c>
      <c r="C435" s="20" t="s">
        <v>86</v>
      </c>
      <c r="D435" s="16">
        <v>78649.213201503968</v>
      </c>
    </row>
    <row r="436" spans="1:4">
      <c r="A436" s="175" t="s">
        <v>461</v>
      </c>
      <c r="B436" s="35">
        <v>2010</v>
      </c>
      <c r="C436" s="3" t="s">
        <v>87</v>
      </c>
      <c r="D436" s="8">
        <v>17592746.834437083</v>
      </c>
    </row>
    <row r="437" spans="1:4">
      <c r="A437" s="1" t="s">
        <v>461</v>
      </c>
      <c r="B437" s="3">
        <v>2010</v>
      </c>
      <c r="C437" s="3" t="s">
        <v>91</v>
      </c>
      <c r="D437" s="8">
        <v>6339641.9337748345</v>
      </c>
    </row>
    <row r="438" spans="1:4">
      <c r="A438" s="1" t="s">
        <v>461</v>
      </c>
      <c r="B438" s="3">
        <v>2010</v>
      </c>
      <c r="C438" s="3" t="s">
        <v>108</v>
      </c>
      <c r="D438" s="8">
        <v>3088753.2317880793</v>
      </c>
    </row>
    <row r="439" spans="1:4">
      <c r="A439" s="1" t="s">
        <v>461</v>
      </c>
      <c r="B439" s="3">
        <v>2010</v>
      </c>
      <c r="C439" s="3" t="s">
        <v>36</v>
      </c>
      <c r="D439" s="8">
        <v>750063.11258278147</v>
      </c>
    </row>
    <row r="440" spans="1:4">
      <c r="A440" s="1" t="s">
        <v>461</v>
      </c>
      <c r="B440" s="3">
        <v>2010</v>
      </c>
      <c r="C440" s="3" t="s">
        <v>35</v>
      </c>
      <c r="D440" s="8">
        <v>757411.25827814569</v>
      </c>
    </row>
    <row r="441" spans="1:4">
      <c r="A441" s="15" t="s">
        <v>461</v>
      </c>
      <c r="B441" s="20">
        <v>2010</v>
      </c>
      <c r="C441" s="20" t="s">
        <v>98</v>
      </c>
      <c r="D441" s="16">
        <v>1124950.0264900662</v>
      </c>
    </row>
    <row r="442" spans="1:4">
      <c r="A442" s="1" t="s">
        <v>461</v>
      </c>
      <c r="B442" s="3">
        <v>2012</v>
      </c>
      <c r="C442" s="3" t="s">
        <v>87</v>
      </c>
      <c r="D442" s="8">
        <v>9895322.6221079696</v>
      </c>
    </row>
    <row r="443" spans="1:4">
      <c r="A443" s="1" t="s">
        <v>461</v>
      </c>
      <c r="B443" s="3">
        <v>2012</v>
      </c>
      <c r="C443" s="3" t="s">
        <v>91</v>
      </c>
      <c r="D443" s="8">
        <v>7524668.3804627247</v>
      </c>
    </row>
    <row r="444" spans="1:4">
      <c r="A444" s="1" t="s">
        <v>461</v>
      </c>
      <c r="B444" s="3">
        <v>2012</v>
      </c>
      <c r="C444" s="3" t="s">
        <v>108</v>
      </c>
      <c r="D444" s="8">
        <v>3565322.6221079691</v>
      </c>
    </row>
    <row r="445" spans="1:4">
      <c r="A445" s="1" t="s">
        <v>461</v>
      </c>
      <c r="B445" s="3">
        <v>2012</v>
      </c>
      <c r="C445" s="3" t="s">
        <v>36</v>
      </c>
      <c r="D445" s="8">
        <v>914330.33419023128</v>
      </c>
    </row>
    <row r="446" spans="1:4">
      <c r="A446" s="1" t="s">
        <v>461</v>
      </c>
      <c r="B446" s="3">
        <v>2012</v>
      </c>
      <c r="C446" s="3" t="s">
        <v>35</v>
      </c>
      <c r="D446" s="8">
        <v>709793.05912596395</v>
      </c>
    </row>
    <row r="447" spans="1:4" ht="15.75" thickBot="1">
      <c r="A447" s="5" t="s">
        <v>461</v>
      </c>
      <c r="B447" s="13">
        <v>2012</v>
      </c>
      <c r="C447" s="13" t="s">
        <v>98</v>
      </c>
      <c r="D447" s="11">
        <v>173437.01799485862</v>
      </c>
    </row>
    <row r="448" spans="1:4">
      <c r="A448" s="1" t="s">
        <v>479</v>
      </c>
      <c r="B448" s="3">
        <v>2009</v>
      </c>
      <c r="C448" s="3" t="s">
        <v>91</v>
      </c>
      <c r="D448" s="8">
        <v>3754360</v>
      </c>
    </row>
    <row r="449" spans="1:4">
      <c r="A449" s="1" t="s">
        <v>479</v>
      </c>
      <c r="B449" s="3">
        <v>2009</v>
      </c>
      <c r="C449" s="3" t="s">
        <v>82</v>
      </c>
      <c r="D449" s="8">
        <v>4038873</v>
      </c>
    </row>
    <row r="450" spans="1:4">
      <c r="A450" s="1" t="s">
        <v>479</v>
      </c>
      <c r="B450" s="3">
        <v>2009</v>
      </c>
      <c r="C450" s="3" t="s">
        <v>45</v>
      </c>
      <c r="D450" s="8">
        <v>562010</v>
      </c>
    </row>
    <row r="451" spans="1:4">
      <c r="A451" s="1" t="s">
        <v>479</v>
      </c>
      <c r="B451" s="3">
        <v>2009</v>
      </c>
      <c r="C451" s="3" t="s">
        <v>137</v>
      </c>
      <c r="D451" s="8">
        <v>1663339</v>
      </c>
    </row>
    <row r="452" spans="1:4">
      <c r="A452" s="1" t="s">
        <v>479</v>
      </c>
      <c r="B452" s="3">
        <v>2009</v>
      </c>
      <c r="C452" s="3" t="s">
        <v>55</v>
      </c>
      <c r="D452" s="8">
        <v>3000668</v>
      </c>
    </row>
    <row r="453" spans="1:4">
      <c r="A453" s="1" t="s">
        <v>479</v>
      </c>
      <c r="B453" s="3">
        <v>2009</v>
      </c>
      <c r="C453" s="3" t="s">
        <v>87</v>
      </c>
      <c r="D453" s="8">
        <v>6063471</v>
      </c>
    </row>
    <row r="454" spans="1:4">
      <c r="A454" s="1" t="s">
        <v>479</v>
      </c>
      <c r="B454" s="3">
        <v>2009</v>
      </c>
      <c r="C454" s="3" t="s">
        <v>109</v>
      </c>
      <c r="D454" s="8">
        <v>6824598</v>
      </c>
    </row>
    <row r="455" spans="1:4">
      <c r="A455" s="1" t="s">
        <v>479</v>
      </c>
      <c r="B455" s="3">
        <v>2009</v>
      </c>
      <c r="C455" s="3" t="s">
        <v>94</v>
      </c>
      <c r="D455" s="8">
        <v>3175263</v>
      </c>
    </row>
    <row r="456" spans="1:4">
      <c r="A456" s="15" t="s">
        <v>479</v>
      </c>
      <c r="B456" s="20">
        <v>2009</v>
      </c>
      <c r="C456" s="20" t="s">
        <v>88</v>
      </c>
      <c r="D456" s="16">
        <v>114926</v>
      </c>
    </row>
    <row r="457" spans="1:4">
      <c r="A457" s="1" t="s">
        <v>479</v>
      </c>
      <c r="B457" s="3">
        <v>2010</v>
      </c>
      <c r="C457" s="3" t="s">
        <v>91</v>
      </c>
      <c r="D457" s="8">
        <v>3480479</v>
      </c>
    </row>
    <row r="458" spans="1:4">
      <c r="A458" s="1" t="s">
        <v>479</v>
      </c>
      <c r="B458" s="3">
        <v>2010</v>
      </c>
      <c r="C458" s="3" t="s">
        <v>82</v>
      </c>
      <c r="D458" s="8">
        <v>3372205</v>
      </c>
    </row>
    <row r="459" spans="1:4">
      <c r="A459" s="1" t="s">
        <v>479</v>
      </c>
      <c r="B459" s="3">
        <v>2010</v>
      </c>
      <c r="C459" s="3" t="s">
        <v>42</v>
      </c>
      <c r="D459" s="8">
        <v>6365906</v>
      </c>
    </row>
    <row r="460" spans="1:4">
      <c r="A460" s="1" t="s">
        <v>479</v>
      </c>
      <c r="B460" s="3">
        <v>2010</v>
      </c>
      <c r="C460" s="3" t="s">
        <v>45</v>
      </c>
      <c r="D460" s="8">
        <v>152877</v>
      </c>
    </row>
    <row r="461" spans="1:4">
      <c r="A461" s="1" t="s">
        <v>479</v>
      </c>
      <c r="B461" s="3">
        <v>2010</v>
      </c>
      <c r="C461" s="3" t="s">
        <v>137</v>
      </c>
      <c r="D461" s="8">
        <v>1335336</v>
      </c>
    </row>
    <row r="462" spans="1:4">
      <c r="A462" s="1" t="s">
        <v>479</v>
      </c>
      <c r="B462" s="3">
        <v>2010</v>
      </c>
      <c r="C462" s="3" t="s">
        <v>55</v>
      </c>
      <c r="D462" s="8">
        <v>3034101</v>
      </c>
    </row>
    <row r="463" spans="1:4">
      <c r="A463" s="1" t="s">
        <v>479</v>
      </c>
      <c r="B463" s="3">
        <v>2010</v>
      </c>
      <c r="C463" s="3" t="s">
        <v>87</v>
      </c>
      <c r="D463" s="8">
        <v>7843522</v>
      </c>
    </row>
    <row r="464" spans="1:4">
      <c r="A464" s="1" t="s">
        <v>479</v>
      </c>
      <c r="B464" s="3">
        <v>2010</v>
      </c>
      <c r="C464" s="3" t="s">
        <v>109</v>
      </c>
      <c r="D464" s="8">
        <v>8062015</v>
      </c>
    </row>
    <row r="465" spans="1:4">
      <c r="A465" s="1" t="s">
        <v>479</v>
      </c>
      <c r="B465" s="3">
        <v>2010</v>
      </c>
      <c r="C465" s="3" t="s">
        <v>94</v>
      </c>
      <c r="D465" s="8">
        <v>427528</v>
      </c>
    </row>
    <row r="466" spans="1:4">
      <c r="A466" s="15" t="s">
        <v>479</v>
      </c>
      <c r="B466" s="20">
        <v>2010</v>
      </c>
      <c r="C466" s="20" t="s">
        <v>88</v>
      </c>
      <c r="D466" s="16">
        <v>825347</v>
      </c>
    </row>
    <row r="467" spans="1:4">
      <c r="A467" s="1" t="s">
        <v>479</v>
      </c>
      <c r="B467" s="3">
        <v>2011</v>
      </c>
      <c r="C467" s="3" t="s">
        <v>91</v>
      </c>
      <c r="D467" s="8">
        <v>3283893</v>
      </c>
    </row>
    <row r="468" spans="1:4">
      <c r="A468" s="1" t="s">
        <v>479</v>
      </c>
      <c r="B468" s="3">
        <v>2011</v>
      </c>
      <c r="C468" s="3" t="s">
        <v>82</v>
      </c>
      <c r="D468" s="8">
        <v>5881091</v>
      </c>
    </row>
    <row r="469" spans="1:4">
      <c r="A469" s="1" t="s">
        <v>479</v>
      </c>
      <c r="B469" s="3">
        <v>2011</v>
      </c>
      <c r="C469" s="3" t="s">
        <v>42</v>
      </c>
      <c r="D469" s="8">
        <v>5417165</v>
      </c>
    </row>
    <row r="470" spans="1:4">
      <c r="A470" s="1" t="s">
        <v>479</v>
      </c>
      <c r="B470" s="3">
        <v>2011</v>
      </c>
      <c r="C470" s="3" t="s">
        <v>137</v>
      </c>
      <c r="D470" s="8">
        <v>1441888</v>
      </c>
    </row>
    <row r="471" spans="1:4">
      <c r="A471" s="1" t="s">
        <v>479</v>
      </c>
      <c r="B471" s="3">
        <v>2011</v>
      </c>
      <c r="C471" s="3" t="s">
        <v>55</v>
      </c>
      <c r="D471" s="8">
        <v>3540968</v>
      </c>
    </row>
    <row r="472" spans="1:4">
      <c r="A472" s="1" t="s">
        <v>479</v>
      </c>
      <c r="B472" s="3">
        <v>2011</v>
      </c>
      <c r="C472" s="3" t="s">
        <v>87</v>
      </c>
      <c r="D472" s="8">
        <v>8874888</v>
      </c>
    </row>
    <row r="473" spans="1:4">
      <c r="A473" s="1" t="s">
        <v>479</v>
      </c>
      <c r="B473" s="3">
        <v>2011</v>
      </c>
      <c r="C473" s="3" t="s">
        <v>109</v>
      </c>
      <c r="D473" s="8">
        <v>8335393</v>
      </c>
    </row>
    <row r="474" spans="1:4">
      <c r="A474" s="1" t="s">
        <v>479</v>
      </c>
      <c r="B474" s="3">
        <v>2011</v>
      </c>
      <c r="C474" s="3" t="s">
        <v>94</v>
      </c>
      <c r="D474" s="8">
        <v>1022</v>
      </c>
    </row>
    <row r="475" spans="1:4">
      <c r="A475" s="15" t="s">
        <v>479</v>
      </c>
      <c r="B475" s="20">
        <v>2011</v>
      </c>
      <c r="C475" s="20" t="s">
        <v>88</v>
      </c>
      <c r="D475" s="16">
        <v>1844146</v>
      </c>
    </row>
    <row r="476" spans="1:4">
      <c r="A476" s="1" t="s">
        <v>479</v>
      </c>
      <c r="B476" s="3">
        <v>2012</v>
      </c>
      <c r="C476" s="3" t="s">
        <v>91</v>
      </c>
      <c r="D476" s="8">
        <v>3560636</v>
      </c>
    </row>
    <row r="477" spans="1:4">
      <c r="A477" s="1" t="s">
        <v>479</v>
      </c>
      <c r="B477" s="3">
        <v>2012</v>
      </c>
      <c r="C477" s="3" t="s">
        <v>37</v>
      </c>
      <c r="D477" s="8">
        <v>65837</v>
      </c>
    </row>
    <row r="478" spans="1:4">
      <c r="A478" s="1" t="s">
        <v>479</v>
      </c>
      <c r="B478" s="3">
        <v>2012</v>
      </c>
      <c r="C478" s="3" t="s">
        <v>82</v>
      </c>
      <c r="D478" s="8">
        <v>5515569</v>
      </c>
    </row>
    <row r="479" spans="1:4">
      <c r="A479" s="1" t="s">
        <v>479</v>
      </c>
      <c r="B479" s="3">
        <v>2012</v>
      </c>
      <c r="C479" s="3" t="s">
        <v>42</v>
      </c>
      <c r="D479" s="8">
        <v>4171792</v>
      </c>
    </row>
    <row r="480" spans="1:4">
      <c r="A480" s="1" t="s">
        <v>479</v>
      </c>
      <c r="B480" s="3">
        <v>2012</v>
      </c>
      <c r="C480" s="3" t="s">
        <v>137</v>
      </c>
      <c r="D480" s="8">
        <v>1407131</v>
      </c>
    </row>
    <row r="481" spans="1:4">
      <c r="A481" s="1" t="s">
        <v>479</v>
      </c>
      <c r="B481" s="3">
        <v>2012</v>
      </c>
      <c r="C481" s="3" t="s">
        <v>55</v>
      </c>
      <c r="D481" s="8">
        <v>6644297</v>
      </c>
    </row>
    <row r="482" spans="1:4">
      <c r="A482" s="1" t="s">
        <v>479</v>
      </c>
      <c r="B482" s="3">
        <v>2012</v>
      </c>
      <c r="C482" s="3" t="s">
        <v>87</v>
      </c>
      <c r="D482" s="8">
        <v>1857555</v>
      </c>
    </row>
    <row r="483" spans="1:4">
      <c r="A483" s="1" t="s">
        <v>479</v>
      </c>
      <c r="B483" s="3">
        <v>2012</v>
      </c>
      <c r="C483" s="3" t="s">
        <v>109</v>
      </c>
      <c r="D483" s="8">
        <v>9103015</v>
      </c>
    </row>
    <row r="484" spans="1:4">
      <c r="A484" s="1" t="s">
        <v>479</v>
      </c>
      <c r="B484" s="3">
        <v>2012</v>
      </c>
      <c r="C484" s="3" t="s">
        <v>41</v>
      </c>
      <c r="D484" s="8">
        <v>457235</v>
      </c>
    </row>
    <row r="485" spans="1:4" ht="15.75" thickBot="1">
      <c r="A485" s="5" t="s">
        <v>479</v>
      </c>
      <c r="B485" s="13">
        <v>2012</v>
      </c>
      <c r="C485" s="13" t="s">
        <v>88</v>
      </c>
      <c r="D485" s="11">
        <v>1287431</v>
      </c>
    </row>
    <row r="486" spans="1:4">
      <c r="A486" s="1" t="s">
        <v>468</v>
      </c>
      <c r="B486" s="3">
        <v>2009</v>
      </c>
      <c r="C486" s="3" t="s">
        <v>88</v>
      </c>
      <c r="D486" s="8">
        <v>6042760.605292757</v>
      </c>
    </row>
    <row r="487" spans="1:4">
      <c r="A487" s="1" t="s">
        <v>468</v>
      </c>
      <c r="B487" s="3">
        <v>2009</v>
      </c>
      <c r="C487" s="3" t="s">
        <v>42</v>
      </c>
      <c r="D487" s="8">
        <v>1482782.6650840365</v>
      </c>
    </row>
    <row r="488" spans="1:4">
      <c r="A488" s="1" t="s">
        <v>468</v>
      </c>
      <c r="B488" s="3">
        <v>2009</v>
      </c>
      <c r="C488" s="3" t="s">
        <v>43</v>
      </c>
      <c r="D488" s="8">
        <v>1018008.9319942485</v>
      </c>
    </row>
    <row r="489" spans="1:4">
      <c r="A489" s="1" t="s">
        <v>468</v>
      </c>
      <c r="B489" s="3">
        <v>2009</v>
      </c>
      <c r="C489" s="3" t="s">
        <v>87</v>
      </c>
      <c r="D489" s="8">
        <v>2157827.8982650503</v>
      </c>
    </row>
    <row r="490" spans="1:4">
      <c r="A490" s="1" t="s">
        <v>468</v>
      </c>
      <c r="B490" s="3">
        <v>2009</v>
      </c>
      <c r="C490" s="3" t="s">
        <v>38</v>
      </c>
      <c r="D490" s="8">
        <v>2073929.9207662139</v>
      </c>
    </row>
    <row r="491" spans="1:4">
      <c r="A491" s="1" t="s">
        <v>468</v>
      </c>
      <c r="B491" s="3">
        <v>2009</v>
      </c>
      <c r="C491" s="3" t="s">
        <v>83</v>
      </c>
      <c r="D491" s="8">
        <v>1494366.9046550056</v>
      </c>
    </row>
    <row r="492" spans="1:4">
      <c r="A492" s="1" t="s">
        <v>468</v>
      </c>
      <c r="B492" s="3">
        <v>2009</v>
      </c>
      <c r="C492" s="3" t="s">
        <v>82</v>
      </c>
      <c r="D492" s="8">
        <v>2011445.2345955323</v>
      </c>
    </row>
    <row r="493" spans="1:4">
      <c r="A493" s="1" t="s">
        <v>468</v>
      </c>
      <c r="B493" s="3">
        <v>2009</v>
      </c>
      <c r="C493" s="3" t="s">
        <v>106</v>
      </c>
      <c r="D493" s="8">
        <v>1116299.449566107</v>
      </c>
    </row>
    <row r="494" spans="1:4">
      <c r="A494" s="1" t="s">
        <v>468</v>
      </c>
      <c r="B494" s="3">
        <v>2009</v>
      </c>
      <c r="C494" s="3" t="s">
        <v>109</v>
      </c>
      <c r="D494" s="8">
        <v>1462773.5240069083</v>
      </c>
    </row>
    <row r="495" spans="1:4">
      <c r="A495" s="1" t="s">
        <v>468</v>
      </c>
      <c r="B495" s="3">
        <v>2009</v>
      </c>
      <c r="C495" s="3" t="s">
        <v>91</v>
      </c>
      <c r="D495" s="8">
        <v>1132096.1398901558</v>
      </c>
    </row>
    <row r="496" spans="1:4">
      <c r="A496" s="15" t="s">
        <v>468</v>
      </c>
      <c r="B496" s="23">
        <v>2009</v>
      </c>
      <c r="C496" s="23" t="s">
        <v>131</v>
      </c>
      <c r="D496" s="16">
        <v>50224348.253843129</v>
      </c>
    </row>
    <row r="497" spans="1:4">
      <c r="A497" s="1" t="s">
        <v>468</v>
      </c>
      <c r="B497" s="3">
        <v>2010</v>
      </c>
      <c r="C497" s="3" t="s">
        <v>88</v>
      </c>
      <c r="D497" s="8">
        <v>4554362.0836428683</v>
      </c>
    </row>
    <row r="498" spans="1:4">
      <c r="A498" s="1" t="s">
        <v>468</v>
      </c>
      <c r="B498" s="3">
        <v>2010</v>
      </c>
      <c r="C498" s="3" t="s">
        <v>42</v>
      </c>
      <c r="D498" s="8">
        <v>11425837.438264612</v>
      </c>
    </row>
    <row r="499" spans="1:4">
      <c r="A499" s="1" t="s">
        <v>468</v>
      </c>
      <c r="B499" s="3">
        <v>2010</v>
      </c>
      <c r="C499" s="3" t="s">
        <v>43</v>
      </c>
      <c r="D499" s="8">
        <v>8805448.0216586292</v>
      </c>
    </row>
    <row r="500" spans="1:4">
      <c r="A500" s="1" t="s">
        <v>468</v>
      </c>
      <c r="B500" s="3">
        <v>2010</v>
      </c>
      <c r="C500" s="3" t="s">
        <v>87</v>
      </c>
      <c r="D500" s="8">
        <v>3139247.4006909123</v>
      </c>
    </row>
    <row r="501" spans="1:4">
      <c r="A501" s="1" t="s">
        <v>468</v>
      </c>
      <c r="B501" s="3">
        <v>2010</v>
      </c>
      <c r="C501" s="3" t="s">
        <v>38</v>
      </c>
      <c r="D501" s="8">
        <v>2691902.0361428391</v>
      </c>
    </row>
    <row r="502" spans="1:4">
      <c r="A502" s="1" t="s">
        <v>468</v>
      </c>
      <c r="B502" s="3">
        <v>2010</v>
      </c>
      <c r="C502" s="3" t="s">
        <v>83</v>
      </c>
      <c r="D502" s="8">
        <v>2289447.8050266611</v>
      </c>
    </row>
    <row r="503" spans="1:4">
      <c r="A503" s="1" t="s">
        <v>468</v>
      </c>
      <c r="B503" s="3">
        <v>2010</v>
      </c>
      <c r="C503" s="3" t="s">
        <v>82</v>
      </c>
      <c r="D503" s="8">
        <v>2262826.3189217001</v>
      </c>
    </row>
    <row r="504" spans="1:4">
      <c r="A504" s="1" t="s">
        <v>468</v>
      </c>
      <c r="B504" s="3">
        <v>2010</v>
      </c>
      <c r="C504" s="3" t="s">
        <v>106</v>
      </c>
      <c r="D504" s="8">
        <v>4164957.6006173575</v>
      </c>
    </row>
    <row r="505" spans="1:4">
      <c r="A505" s="1" t="s">
        <v>468</v>
      </c>
      <c r="B505" s="3">
        <v>2010</v>
      </c>
      <c r="C505" s="3" t="s">
        <v>109</v>
      </c>
      <c r="D505" s="8">
        <v>1372833.4991381939</v>
      </c>
    </row>
    <row r="506" spans="1:4">
      <c r="A506" s="1" t="s">
        <v>468</v>
      </c>
      <c r="B506" s="3">
        <v>2010</v>
      </c>
      <c r="C506" s="3" t="s">
        <v>91</v>
      </c>
      <c r="D506" s="8">
        <v>2332250.9787640497</v>
      </c>
    </row>
    <row r="507" spans="1:4">
      <c r="A507" s="15" t="s">
        <v>468</v>
      </c>
      <c r="B507" s="20">
        <v>2010</v>
      </c>
      <c r="C507" s="20" t="s">
        <v>131</v>
      </c>
      <c r="D507" s="16">
        <v>88721583.338981181</v>
      </c>
    </row>
    <row r="508" spans="1:4">
      <c r="A508" s="1" t="s">
        <v>468</v>
      </c>
      <c r="B508" s="3">
        <v>2011</v>
      </c>
      <c r="C508" s="3" t="s">
        <v>43</v>
      </c>
      <c r="D508" s="8">
        <v>26672502.291999999</v>
      </c>
    </row>
    <row r="509" spans="1:4">
      <c r="A509" s="1" t="s">
        <v>468</v>
      </c>
      <c r="B509" s="3">
        <v>2011</v>
      </c>
      <c r="C509" s="3" t="s">
        <v>42</v>
      </c>
      <c r="D509" s="8">
        <v>22457235.619999997</v>
      </c>
    </row>
    <row r="510" spans="1:4">
      <c r="A510" s="1" t="s">
        <v>468</v>
      </c>
      <c r="B510" s="3">
        <v>2011</v>
      </c>
      <c r="C510" s="3" t="s">
        <v>55</v>
      </c>
      <c r="D510" s="8">
        <v>7656743.1079999991</v>
      </c>
    </row>
    <row r="511" spans="1:4">
      <c r="A511" s="1" t="s">
        <v>468</v>
      </c>
      <c r="B511" s="3">
        <v>2011</v>
      </c>
      <c r="C511" s="3" t="s">
        <v>83</v>
      </c>
      <c r="D511" s="8">
        <v>7088374.2719999999</v>
      </c>
    </row>
    <row r="512" spans="1:4">
      <c r="A512" s="1" t="s">
        <v>468</v>
      </c>
      <c r="B512" s="3">
        <v>2011</v>
      </c>
      <c r="C512" s="3" t="s">
        <v>38</v>
      </c>
      <c r="D512" s="8">
        <v>4972142.9720000001</v>
      </c>
    </row>
    <row r="513" spans="1:4">
      <c r="A513" s="1" t="s">
        <v>468</v>
      </c>
      <c r="B513" s="3">
        <v>2011</v>
      </c>
      <c r="C513" s="3" t="s">
        <v>106</v>
      </c>
      <c r="D513" s="8">
        <v>2854751.5959999999</v>
      </c>
    </row>
    <row r="514" spans="1:4">
      <c r="A514" s="1" t="s">
        <v>468</v>
      </c>
      <c r="B514" s="3">
        <v>2011</v>
      </c>
      <c r="C514" s="3" t="s">
        <v>82</v>
      </c>
      <c r="D514" s="8">
        <v>2596942.5039999997</v>
      </c>
    </row>
    <row r="515" spans="1:4">
      <c r="A515" s="1" t="s">
        <v>468</v>
      </c>
      <c r="B515" s="3">
        <v>2011</v>
      </c>
      <c r="C515" s="3" t="s">
        <v>34</v>
      </c>
      <c r="D515" s="8">
        <v>2400994.36</v>
      </c>
    </row>
    <row r="516" spans="1:4">
      <c r="A516" s="1" t="s">
        <v>468</v>
      </c>
      <c r="B516" s="3">
        <v>2011</v>
      </c>
      <c r="C516" s="3" t="s">
        <v>46</v>
      </c>
      <c r="D516" s="8">
        <v>1355232.612</v>
      </c>
    </row>
    <row r="517" spans="1:4">
      <c r="A517" s="1" t="s">
        <v>468</v>
      </c>
      <c r="B517" s="3">
        <v>2011</v>
      </c>
      <c r="C517" s="3" t="s">
        <v>88</v>
      </c>
      <c r="D517" s="8">
        <v>1242206.868</v>
      </c>
    </row>
    <row r="518" spans="1:4">
      <c r="A518" s="15" t="s">
        <v>468</v>
      </c>
      <c r="B518" s="20">
        <v>2011</v>
      </c>
      <c r="C518" s="20" t="s">
        <v>131</v>
      </c>
      <c r="D518" s="16">
        <v>12174598.297142833</v>
      </c>
    </row>
    <row r="519" spans="1:4">
      <c r="A519" s="1" t="s">
        <v>468</v>
      </c>
      <c r="B519" s="3">
        <v>2012</v>
      </c>
      <c r="C519" s="3" t="s">
        <v>224</v>
      </c>
      <c r="D519" s="8">
        <v>18667524.938999999</v>
      </c>
    </row>
    <row r="520" spans="1:4">
      <c r="A520" s="1" t="s">
        <v>468</v>
      </c>
      <c r="B520" s="3">
        <v>2012</v>
      </c>
      <c r="C520" s="3" t="s">
        <v>213</v>
      </c>
      <c r="D520" s="8">
        <v>16881046.182</v>
      </c>
    </row>
    <row r="521" spans="1:4">
      <c r="A521" s="1" t="s">
        <v>468</v>
      </c>
      <c r="B521" s="3">
        <v>2012</v>
      </c>
      <c r="C521" s="3" t="s">
        <v>241</v>
      </c>
      <c r="D521" s="8">
        <v>8932395.0659999996</v>
      </c>
    </row>
    <row r="522" spans="1:4">
      <c r="A522" s="1" t="s">
        <v>468</v>
      </c>
      <c r="B522" s="3">
        <v>2012</v>
      </c>
      <c r="C522" s="3" t="s">
        <v>38</v>
      </c>
      <c r="D522" s="8">
        <v>6587149.233</v>
      </c>
    </row>
    <row r="523" spans="1:4">
      <c r="A523" s="1" t="s">
        <v>468</v>
      </c>
      <c r="B523" s="3">
        <v>2012</v>
      </c>
      <c r="C523" s="3" t="s">
        <v>106</v>
      </c>
      <c r="D523" s="8">
        <v>6571409.5859999992</v>
      </c>
    </row>
    <row r="524" spans="1:4">
      <c r="A524" s="1" t="s">
        <v>468</v>
      </c>
      <c r="B524" s="3">
        <v>2012</v>
      </c>
      <c r="C524" s="3" t="s">
        <v>34</v>
      </c>
      <c r="D524" s="8">
        <v>5627015.3939999994</v>
      </c>
    </row>
    <row r="525" spans="1:4">
      <c r="A525" s="1" t="s">
        <v>468</v>
      </c>
      <c r="B525" s="3">
        <v>2012</v>
      </c>
      <c r="C525" s="3" t="s">
        <v>206</v>
      </c>
      <c r="D525" s="8">
        <v>3903495.2249999996</v>
      </c>
    </row>
    <row r="526" spans="1:4">
      <c r="A526" s="1" t="s">
        <v>468</v>
      </c>
      <c r="B526" s="3">
        <v>2012</v>
      </c>
      <c r="C526" s="3" t="s">
        <v>222</v>
      </c>
      <c r="D526" s="8">
        <v>3069281.1239999998</v>
      </c>
    </row>
    <row r="527" spans="1:4">
      <c r="A527" s="1" t="s">
        <v>468</v>
      </c>
      <c r="B527" s="3">
        <v>2012</v>
      </c>
      <c r="C527" s="3" t="s">
        <v>271</v>
      </c>
      <c r="D527" s="8">
        <v>1983227.5469999998</v>
      </c>
    </row>
    <row r="528" spans="1:4">
      <c r="A528" s="1" t="s">
        <v>468</v>
      </c>
      <c r="B528" s="3">
        <v>2012</v>
      </c>
      <c r="C528" s="3" t="s">
        <v>205</v>
      </c>
      <c r="D528" s="8">
        <v>1786478.757</v>
      </c>
    </row>
    <row r="529" spans="1:4" ht="15.75" thickBot="1">
      <c r="A529" s="5" t="s">
        <v>468</v>
      </c>
      <c r="B529" s="13">
        <v>2012</v>
      </c>
      <c r="C529" s="13" t="s">
        <v>131</v>
      </c>
      <c r="D529" s="11">
        <v>4690492.9469999997</v>
      </c>
    </row>
    <row r="530" spans="1:4">
      <c r="A530" s="1" t="s">
        <v>480</v>
      </c>
      <c r="B530" s="3">
        <v>2009</v>
      </c>
      <c r="C530" s="3" t="s">
        <v>91</v>
      </c>
      <c r="D530" s="8">
        <v>28522771.300000001</v>
      </c>
    </row>
    <row r="531" spans="1:4">
      <c r="A531" s="1" t="s">
        <v>480</v>
      </c>
      <c r="B531" s="3">
        <v>2009</v>
      </c>
      <c r="C531" s="3" t="s">
        <v>42</v>
      </c>
      <c r="D531" s="8">
        <v>5210162.0600000005</v>
      </c>
    </row>
    <row r="532" spans="1:4">
      <c r="A532" s="1" t="s">
        <v>480</v>
      </c>
      <c r="B532" s="3">
        <v>2009</v>
      </c>
      <c r="C532" s="3" t="s">
        <v>45</v>
      </c>
      <c r="D532" s="8">
        <v>2455084.0399999996</v>
      </c>
    </row>
    <row r="533" spans="1:4">
      <c r="A533" s="1" t="s">
        <v>480</v>
      </c>
      <c r="B533" s="3">
        <v>2009</v>
      </c>
      <c r="C533" s="3" t="s">
        <v>112</v>
      </c>
      <c r="D533" s="8">
        <v>10421428.65</v>
      </c>
    </row>
    <row r="534" spans="1:4">
      <c r="A534" s="1" t="s">
        <v>480</v>
      </c>
      <c r="B534" s="3">
        <v>2009</v>
      </c>
      <c r="C534" s="3" t="s">
        <v>263</v>
      </c>
      <c r="D534" s="8">
        <v>1538345.8</v>
      </c>
    </row>
    <row r="535" spans="1:4">
      <c r="A535" s="1" t="s">
        <v>480</v>
      </c>
      <c r="B535" s="3">
        <v>2009</v>
      </c>
      <c r="C535" s="3" t="s">
        <v>43</v>
      </c>
      <c r="D535" s="8">
        <v>881574.82000000018</v>
      </c>
    </row>
    <row r="536" spans="1:4">
      <c r="A536" s="1" t="s">
        <v>480</v>
      </c>
      <c r="B536" s="3">
        <v>2009</v>
      </c>
      <c r="C536" s="3" t="s">
        <v>94</v>
      </c>
      <c r="D536" s="8">
        <v>790876.38000000012</v>
      </c>
    </row>
    <row r="537" spans="1:4">
      <c r="A537" s="15" t="s">
        <v>480</v>
      </c>
      <c r="B537" s="20">
        <v>2009</v>
      </c>
      <c r="C537" s="20" t="s">
        <v>131</v>
      </c>
      <c r="D537" s="16">
        <v>47120752.769999966</v>
      </c>
    </row>
    <row r="538" spans="1:4">
      <c r="A538" s="1" t="s">
        <v>480</v>
      </c>
      <c r="B538" s="3">
        <v>2010</v>
      </c>
      <c r="C538" s="3" t="s">
        <v>91</v>
      </c>
      <c r="D538" s="8">
        <v>165199</v>
      </c>
    </row>
    <row r="539" spans="1:4">
      <c r="A539" s="1" t="s">
        <v>480</v>
      </c>
      <c r="B539" s="3">
        <v>2010</v>
      </c>
      <c r="C539" s="3" t="s">
        <v>42</v>
      </c>
      <c r="D539" s="8">
        <v>905095.7</v>
      </c>
    </row>
    <row r="540" spans="1:4">
      <c r="A540" s="1" t="s">
        <v>480</v>
      </c>
      <c r="B540" s="3">
        <v>2010</v>
      </c>
      <c r="C540" s="3" t="s">
        <v>45</v>
      </c>
      <c r="D540" s="8">
        <v>6165460.8399999999</v>
      </c>
    </row>
    <row r="541" spans="1:4">
      <c r="A541" s="1" t="s">
        <v>480</v>
      </c>
      <c r="B541" s="3">
        <v>2010</v>
      </c>
      <c r="C541" s="3" t="s">
        <v>112</v>
      </c>
      <c r="D541" s="8">
        <v>14812528</v>
      </c>
    </row>
    <row r="542" spans="1:4">
      <c r="A542" s="1" t="s">
        <v>480</v>
      </c>
      <c r="B542" s="3">
        <v>2010</v>
      </c>
      <c r="C542" s="3" t="s">
        <v>263</v>
      </c>
      <c r="D542" s="8">
        <v>2450174.41</v>
      </c>
    </row>
    <row r="543" spans="1:4">
      <c r="A543" s="1" t="s">
        <v>480</v>
      </c>
      <c r="B543" s="3">
        <v>2010</v>
      </c>
      <c r="C543" s="3" t="s">
        <v>43</v>
      </c>
      <c r="D543" s="8">
        <v>4171360</v>
      </c>
    </row>
    <row r="544" spans="1:4">
      <c r="A544" s="1" t="s">
        <v>480</v>
      </c>
      <c r="B544" s="3">
        <v>2010</v>
      </c>
      <c r="C544" s="3" t="s">
        <v>87</v>
      </c>
      <c r="D544" s="8">
        <v>4011659.5</v>
      </c>
    </row>
    <row r="545" spans="1:4">
      <c r="A545" s="1" t="s">
        <v>480</v>
      </c>
      <c r="B545" s="3">
        <v>2010</v>
      </c>
      <c r="C545" s="3" t="s">
        <v>94</v>
      </c>
      <c r="D545" s="8">
        <v>5441113</v>
      </c>
    </row>
    <row r="546" spans="1:4">
      <c r="A546" s="15" t="s">
        <v>480</v>
      </c>
      <c r="B546" s="20">
        <v>2010</v>
      </c>
      <c r="C546" s="20" t="s">
        <v>131</v>
      </c>
      <c r="D546" s="16">
        <v>73511601.690000027</v>
      </c>
    </row>
    <row r="547" spans="1:4">
      <c r="A547" s="1" t="s">
        <v>480</v>
      </c>
      <c r="B547" s="3">
        <v>2011</v>
      </c>
      <c r="C547" s="3" t="s">
        <v>91</v>
      </c>
      <c r="D547" s="8">
        <v>364751</v>
      </c>
    </row>
    <row r="548" spans="1:4">
      <c r="A548" s="1" t="s">
        <v>480</v>
      </c>
      <c r="B548" s="3">
        <v>2011</v>
      </c>
      <c r="C548" s="3" t="s">
        <v>42</v>
      </c>
      <c r="D548" s="8">
        <v>1166053.7629999998</v>
      </c>
    </row>
    <row r="549" spans="1:4">
      <c r="A549" s="1" t="s">
        <v>480</v>
      </c>
      <c r="B549" s="3">
        <v>2011</v>
      </c>
      <c r="C549" s="3" t="s">
        <v>45</v>
      </c>
      <c r="D549" s="8">
        <v>1266331.2485000002</v>
      </c>
    </row>
    <row r="550" spans="1:4">
      <c r="A550" s="1" t="s">
        <v>480</v>
      </c>
      <c r="B550" s="3">
        <v>2011</v>
      </c>
      <c r="C550" s="3" t="s">
        <v>112</v>
      </c>
      <c r="D550" s="8">
        <v>6110406</v>
      </c>
    </row>
    <row r="551" spans="1:4">
      <c r="A551" s="1" t="s">
        <v>480</v>
      </c>
      <c r="B551" s="3">
        <v>2011</v>
      </c>
      <c r="C551" s="3" t="s">
        <v>263</v>
      </c>
      <c r="D551" s="8">
        <v>5288262.7</v>
      </c>
    </row>
    <row r="552" spans="1:4">
      <c r="A552" s="1" t="s">
        <v>480</v>
      </c>
      <c r="B552" s="3">
        <v>2011</v>
      </c>
      <c r="C552" s="3" t="s">
        <v>43</v>
      </c>
      <c r="D552" s="8">
        <v>6105382.7999999998</v>
      </c>
    </row>
    <row r="553" spans="1:4">
      <c r="A553" s="1" t="s">
        <v>480</v>
      </c>
      <c r="B553" s="3">
        <v>2011</v>
      </c>
      <c r="C553" s="3" t="s">
        <v>87</v>
      </c>
      <c r="D553" s="8">
        <v>22058429.285</v>
      </c>
    </row>
    <row r="554" spans="1:4">
      <c r="A554" s="15" t="s">
        <v>480</v>
      </c>
      <c r="B554" s="20">
        <v>2011</v>
      </c>
      <c r="C554" s="20" t="s">
        <v>131</v>
      </c>
      <c r="D554" s="16">
        <v>79412408.176699996</v>
      </c>
    </row>
    <row r="555" spans="1:4">
      <c r="A555" s="1" t="s">
        <v>480</v>
      </c>
      <c r="B555" s="3">
        <v>2012</v>
      </c>
      <c r="C555" s="3" t="s">
        <v>91</v>
      </c>
      <c r="D555" s="8">
        <v>15376829.52</v>
      </c>
    </row>
    <row r="556" spans="1:4">
      <c r="A556" s="1" t="s">
        <v>480</v>
      </c>
      <c r="B556" s="3">
        <v>2012</v>
      </c>
      <c r="C556" s="3" t="s">
        <v>196</v>
      </c>
      <c r="D556" s="8">
        <v>13196930.210000001</v>
      </c>
    </row>
    <row r="557" spans="1:4">
      <c r="A557" s="1" t="s">
        <v>480</v>
      </c>
      <c r="B557" s="3">
        <v>2012</v>
      </c>
      <c r="C557" s="3" t="s">
        <v>42</v>
      </c>
      <c r="D557" s="8">
        <v>8813429.3899999987</v>
      </c>
    </row>
    <row r="558" spans="1:4">
      <c r="A558" s="1" t="s">
        <v>480</v>
      </c>
      <c r="B558" s="3">
        <v>2012</v>
      </c>
      <c r="C558" s="3" t="s">
        <v>141</v>
      </c>
      <c r="D558" s="8">
        <v>6638736.4950000001</v>
      </c>
    </row>
    <row r="559" spans="1:4">
      <c r="A559" s="1" t="s">
        <v>480</v>
      </c>
      <c r="B559" s="3">
        <v>2012</v>
      </c>
      <c r="C559" s="3" t="s">
        <v>43</v>
      </c>
      <c r="D559" s="8">
        <v>6313475.2699999996</v>
      </c>
    </row>
    <row r="560" spans="1:4">
      <c r="A560" s="1" t="s">
        <v>480</v>
      </c>
      <c r="B560" s="3">
        <v>2012</v>
      </c>
      <c r="C560" s="3" t="s">
        <v>35</v>
      </c>
      <c r="D560" s="8">
        <v>4547877.6550000003</v>
      </c>
    </row>
    <row r="561" spans="1:4">
      <c r="A561" s="1" t="s">
        <v>480</v>
      </c>
      <c r="B561" s="3">
        <v>2012</v>
      </c>
      <c r="C561" s="3" t="s">
        <v>113</v>
      </c>
      <c r="D561" s="8">
        <v>4372818.47</v>
      </c>
    </row>
    <row r="562" spans="1:4">
      <c r="A562" s="1" t="s">
        <v>480</v>
      </c>
      <c r="B562" s="3">
        <v>2012</v>
      </c>
      <c r="C562" s="3" t="s">
        <v>82</v>
      </c>
      <c r="D562" s="8">
        <v>3399279.5750000002</v>
      </c>
    </row>
    <row r="563" spans="1:4">
      <c r="A563" s="1" t="s">
        <v>480</v>
      </c>
      <c r="B563" s="3">
        <v>2012</v>
      </c>
      <c r="C563" s="3" t="s">
        <v>55</v>
      </c>
      <c r="D563" s="8">
        <v>2890911.855</v>
      </c>
    </row>
    <row r="564" spans="1:4">
      <c r="A564" s="1" t="s">
        <v>480</v>
      </c>
      <c r="B564" s="3">
        <v>2012</v>
      </c>
      <c r="C564" s="3" t="s">
        <v>106</v>
      </c>
      <c r="D564" s="8">
        <v>2881450.0525000002</v>
      </c>
    </row>
    <row r="565" spans="1:4" ht="15.75" thickBot="1">
      <c r="A565" s="5" t="s">
        <v>480</v>
      </c>
      <c r="B565" s="13">
        <v>2012</v>
      </c>
      <c r="C565" s="13" t="s">
        <v>201</v>
      </c>
      <c r="D565" s="11">
        <v>19820991.941000015</v>
      </c>
    </row>
    <row r="566" spans="1:4">
      <c r="A566" s="1" t="s">
        <v>491</v>
      </c>
      <c r="B566" s="3">
        <v>2011</v>
      </c>
      <c r="C566" s="3" t="s">
        <v>196</v>
      </c>
      <c r="D566" s="8">
        <v>154052414.04000005</v>
      </c>
    </row>
    <row r="567" spans="1:4">
      <c r="A567" s="1" t="s">
        <v>491</v>
      </c>
      <c r="B567" s="3">
        <v>2011</v>
      </c>
      <c r="C567" s="3" t="s">
        <v>112</v>
      </c>
      <c r="D567" s="8">
        <v>42008283.730000019</v>
      </c>
    </row>
    <row r="568" spans="1:4">
      <c r="A568" s="15" t="s">
        <v>491</v>
      </c>
      <c r="B568" s="20">
        <v>2011</v>
      </c>
      <c r="C568" s="20" t="s">
        <v>41</v>
      </c>
      <c r="D568" s="16">
        <v>704715.02999999991</v>
      </c>
    </row>
    <row r="569" spans="1:4">
      <c r="A569" s="1" t="s">
        <v>491</v>
      </c>
      <c r="B569" s="3">
        <v>2012</v>
      </c>
      <c r="C569" s="3" t="s">
        <v>196</v>
      </c>
      <c r="D569" s="8">
        <v>133521799.04400007</v>
      </c>
    </row>
    <row r="570" spans="1:4">
      <c r="A570" s="1" t="s">
        <v>491</v>
      </c>
      <c r="B570" s="3">
        <v>2012</v>
      </c>
      <c r="C570" s="3" t="s">
        <v>112</v>
      </c>
      <c r="D570" s="8">
        <v>46722225.227000013</v>
      </c>
    </row>
    <row r="571" spans="1:4">
      <c r="A571" s="1" t="s">
        <v>491</v>
      </c>
      <c r="B571" s="3">
        <v>2012</v>
      </c>
      <c r="C571" s="3" t="s">
        <v>196</v>
      </c>
      <c r="D571" s="8">
        <v>33570393.772</v>
      </c>
    </row>
    <row r="572" spans="1:4">
      <c r="A572" s="1" t="s">
        <v>491</v>
      </c>
      <c r="B572" s="3">
        <v>2012</v>
      </c>
      <c r="C572" s="3" t="s">
        <v>41</v>
      </c>
      <c r="D572" s="8">
        <v>8954955.6680000015</v>
      </c>
    </row>
    <row r="573" spans="1:4" ht="15.75" thickBot="1">
      <c r="A573" s="5" t="s">
        <v>491</v>
      </c>
      <c r="B573" s="13">
        <v>2012</v>
      </c>
      <c r="C573" s="13" t="s">
        <v>40</v>
      </c>
      <c r="D573" s="11">
        <v>158328.30499999999</v>
      </c>
    </row>
    <row r="574" spans="1:4">
      <c r="A574" s="1" t="s">
        <v>491</v>
      </c>
      <c r="B574" s="3">
        <v>2013</v>
      </c>
      <c r="C574" s="3" t="s">
        <v>196</v>
      </c>
      <c r="D574" s="8">
        <v>106864610.77599996</v>
      </c>
    </row>
    <row r="575" spans="1:4">
      <c r="A575" s="1" t="s">
        <v>491</v>
      </c>
      <c r="B575" s="3">
        <v>2013</v>
      </c>
      <c r="C575" s="3" t="s">
        <v>211</v>
      </c>
      <c r="D575" s="8">
        <v>93766502.843999892</v>
      </c>
    </row>
    <row r="576" spans="1:4">
      <c r="A576" s="1" t="s">
        <v>491</v>
      </c>
      <c r="B576" s="3">
        <v>2013</v>
      </c>
      <c r="C576" s="3" t="s">
        <v>112</v>
      </c>
      <c r="D576" s="8">
        <v>41168224.550999813</v>
      </c>
    </row>
    <row r="577" spans="1:4">
      <c r="A577" s="1" t="s">
        <v>491</v>
      </c>
      <c r="B577" s="3">
        <v>2013</v>
      </c>
      <c r="C577" s="3" t="s">
        <v>40</v>
      </c>
      <c r="D577" s="8">
        <v>41168224.550999813</v>
      </c>
    </row>
    <row r="578" spans="1:4">
      <c r="A578" s="1" t="s">
        <v>491</v>
      </c>
      <c r="B578" s="3">
        <v>2013</v>
      </c>
      <c r="C578" s="3" t="s">
        <v>196</v>
      </c>
      <c r="D578" s="8">
        <v>38594098.989000089</v>
      </c>
    </row>
    <row r="579" spans="1:4">
      <c r="A579" s="1" t="s">
        <v>491</v>
      </c>
      <c r="B579" s="3">
        <v>2013</v>
      </c>
      <c r="C579" s="3" t="s">
        <v>361</v>
      </c>
      <c r="D579" s="8">
        <v>762161.85200000065</v>
      </c>
    </row>
    <row r="580" spans="1:4" ht="15.75" thickBot="1">
      <c r="A580" s="5" t="s">
        <v>491</v>
      </c>
      <c r="B580" s="13">
        <v>2013</v>
      </c>
      <c r="C580" s="13" t="s">
        <v>362</v>
      </c>
      <c r="D580" s="11">
        <v>141518.73100000003</v>
      </c>
    </row>
    <row r="581" spans="1:4">
      <c r="A581" s="1" t="s">
        <v>464</v>
      </c>
      <c r="B581" s="3">
        <v>2009</v>
      </c>
      <c r="C581" s="3" t="s">
        <v>83</v>
      </c>
      <c r="D581" s="8">
        <v>1216021.249780894</v>
      </c>
    </row>
    <row r="582" spans="1:4">
      <c r="A582" s="1" t="s">
        <v>464</v>
      </c>
      <c r="B582" s="3">
        <v>2009</v>
      </c>
      <c r="C582" s="3" t="s">
        <v>82</v>
      </c>
      <c r="D582" s="8">
        <v>2468032.6029798426</v>
      </c>
    </row>
    <row r="583" spans="1:4">
      <c r="A583" s="1" t="s">
        <v>464</v>
      </c>
      <c r="B583" s="3">
        <v>2009</v>
      </c>
      <c r="C583" s="3" t="s">
        <v>38</v>
      </c>
      <c r="D583" s="8">
        <v>3445224.1016652063</v>
      </c>
    </row>
    <row r="584" spans="1:4">
      <c r="A584" s="1" t="s">
        <v>464</v>
      </c>
      <c r="B584" s="3">
        <v>2009</v>
      </c>
      <c r="C584" s="3" t="s">
        <v>90</v>
      </c>
      <c r="D584" s="8">
        <v>2295270.9377738829</v>
      </c>
    </row>
    <row r="585" spans="1:4">
      <c r="A585" s="1" t="s">
        <v>464</v>
      </c>
      <c r="B585" s="3">
        <v>2009</v>
      </c>
      <c r="C585" s="3" t="s">
        <v>34</v>
      </c>
      <c r="D585" s="8">
        <v>7176997.6248904476</v>
      </c>
    </row>
    <row r="586" spans="1:4">
      <c r="A586" s="1" t="s">
        <v>464</v>
      </c>
      <c r="B586" s="3">
        <v>2009</v>
      </c>
      <c r="C586" s="3" t="s">
        <v>43</v>
      </c>
      <c r="D586" s="8">
        <v>1739373.2515337425</v>
      </c>
    </row>
    <row r="587" spans="1:4">
      <c r="A587" s="1" t="s">
        <v>464</v>
      </c>
      <c r="B587" s="3">
        <v>2009</v>
      </c>
      <c r="C587" s="3" t="s">
        <v>60</v>
      </c>
      <c r="D587" s="8">
        <v>1102935.6091148115</v>
      </c>
    </row>
    <row r="588" spans="1:4">
      <c r="A588" s="1" t="s">
        <v>464</v>
      </c>
      <c r="B588" s="3">
        <v>2009</v>
      </c>
      <c r="C588" s="3" t="s">
        <v>87</v>
      </c>
      <c r="D588" s="8">
        <v>4321012.3312883433</v>
      </c>
    </row>
    <row r="589" spans="1:4">
      <c r="A589" s="1" t="s">
        <v>464</v>
      </c>
      <c r="B589" s="3">
        <v>2009</v>
      </c>
      <c r="C589" s="3" t="s">
        <v>94</v>
      </c>
      <c r="D589" s="8">
        <v>852414.78527607361</v>
      </c>
    </row>
    <row r="590" spans="1:4">
      <c r="A590" s="1" t="s">
        <v>464</v>
      </c>
      <c r="B590" s="3">
        <v>2009</v>
      </c>
      <c r="C590" s="3" t="s">
        <v>88</v>
      </c>
      <c r="D590" s="8">
        <v>7676003.4969325159</v>
      </c>
    </row>
    <row r="591" spans="1:4">
      <c r="A591" s="15" t="s">
        <v>464</v>
      </c>
      <c r="B591" s="20">
        <v>2009</v>
      </c>
      <c r="C591" s="20" t="s">
        <v>198</v>
      </c>
      <c r="D591" s="16">
        <v>4205922.7957931673</v>
      </c>
    </row>
    <row r="592" spans="1:4">
      <c r="A592" s="1" t="s">
        <v>464</v>
      </c>
      <c r="B592" s="3">
        <v>2010</v>
      </c>
      <c r="C592" s="3" t="s">
        <v>91</v>
      </c>
      <c r="D592" s="8">
        <v>691782.11997670354</v>
      </c>
    </row>
    <row r="593" spans="1:4">
      <c r="A593" s="1" t="s">
        <v>464</v>
      </c>
      <c r="B593" s="3">
        <v>2010</v>
      </c>
      <c r="C593" s="3" t="s">
        <v>83</v>
      </c>
      <c r="D593" s="8">
        <v>799080.76101727819</v>
      </c>
    </row>
    <row r="594" spans="1:4">
      <c r="A594" s="1" t="s">
        <v>464</v>
      </c>
      <c r="B594" s="3">
        <v>2010</v>
      </c>
      <c r="C594" s="3" t="s">
        <v>82</v>
      </c>
      <c r="D594" s="8">
        <v>703042.85575616383</v>
      </c>
    </row>
    <row r="595" spans="1:4">
      <c r="A595" s="1" t="s">
        <v>464</v>
      </c>
      <c r="B595" s="3">
        <v>2010</v>
      </c>
      <c r="C595" s="3" t="s">
        <v>38</v>
      </c>
      <c r="D595" s="8">
        <v>1894096.9617549989</v>
      </c>
    </row>
    <row r="596" spans="1:4">
      <c r="A596" s="1" t="s">
        <v>464</v>
      </c>
      <c r="B596" s="3">
        <v>2010</v>
      </c>
      <c r="C596" s="3" t="s">
        <v>90</v>
      </c>
      <c r="D596" s="8">
        <v>3627507.3675014563</v>
      </c>
    </row>
    <row r="597" spans="1:4">
      <c r="A597" s="1" t="s">
        <v>464</v>
      </c>
      <c r="B597" s="3">
        <v>2010</v>
      </c>
      <c r="C597" s="3" t="s">
        <v>34</v>
      </c>
      <c r="D597" s="8">
        <v>3216673.4127353914</v>
      </c>
    </row>
    <row r="598" spans="1:4">
      <c r="A598" s="1" t="s">
        <v>464</v>
      </c>
      <c r="B598" s="3">
        <v>2010</v>
      </c>
      <c r="C598" s="3" t="s">
        <v>43</v>
      </c>
      <c r="D598" s="8">
        <v>5685942.8654630175</v>
      </c>
    </row>
    <row r="599" spans="1:4">
      <c r="A599" s="1" t="s">
        <v>464</v>
      </c>
      <c r="B599" s="3">
        <v>2010</v>
      </c>
      <c r="C599" s="3" t="s">
        <v>87</v>
      </c>
      <c r="D599" s="8">
        <v>2615205.2417006409</v>
      </c>
    </row>
    <row r="600" spans="1:4">
      <c r="A600" s="1" t="s">
        <v>464</v>
      </c>
      <c r="B600" s="3">
        <v>2010</v>
      </c>
      <c r="C600" s="3" t="s">
        <v>94</v>
      </c>
      <c r="D600" s="8">
        <v>916387.80819258397</v>
      </c>
    </row>
    <row r="601" spans="1:4">
      <c r="A601" s="1" t="s">
        <v>464</v>
      </c>
      <c r="B601" s="3">
        <v>2010</v>
      </c>
      <c r="C601" s="3" t="s">
        <v>88</v>
      </c>
      <c r="D601" s="8">
        <v>4478452.8897301489</v>
      </c>
    </row>
    <row r="602" spans="1:4">
      <c r="A602" s="15" t="s">
        <v>464</v>
      </c>
      <c r="B602" s="20">
        <v>2010</v>
      </c>
      <c r="C602" s="20" t="s">
        <v>198</v>
      </c>
      <c r="D602" s="16">
        <v>6238194.3117841203</v>
      </c>
    </row>
    <row r="603" spans="1:4">
      <c r="A603" s="1" t="s">
        <v>464</v>
      </c>
      <c r="B603" s="3">
        <v>2011</v>
      </c>
      <c r="C603" s="3" t="s">
        <v>38</v>
      </c>
      <c r="D603" s="8">
        <v>7629531</v>
      </c>
    </row>
    <row r="604" spans="1:4">
      <c r="A604" s="1" t="s">
        <v>464</v>
      </c>
      <c r="B604" s="3">
        <v>2011</v>
      </c>
      <c r="C604" s="3" t="s">
        <v>34</v>
      </c>
      <c r="D604" s="8">
        <v>3566834.25</v>
      </c>
    </row>
    <row r="605" spans="1:4">
      <c r="A605" s="1" t="s">
        <v>464</v>
      </c>
      <c r="B605" s="3">
        <v>2011</v>
      </c>
      <c r="C605" s="3" t="s">
        <v>55</v>
      </c>
      <c r="D605" s="8">
        <v>2803654.35</v>
      </c>
    </row>
    <row r="606" spans="1:4">
      <c r="A606" s="1" t="s">
        <v>464</v>
      </c>
      <c r="B606" s="3">
        <v>2011</v>
      </c>
      <c r="C606" s="3" t="s">
        <v>106</v>
      </c>
      <c r="D606" s="8">
        <v>2396947.35</v>
      </c>
    </row>
    <row r="607" spans="1:4">
      <c r="A607" s="1" t="s">
        <v>464</v>
      </c>
      <c r="B607" s="3">
        <v>2011</v>
      </c>
      <c r="C607" s="3" t="s">
        <v>90</v>
      </c>
      <c r="D607" s="8">
        <v>2280901.35</v>
      </c>
    </row>
    <row r="608" spans="1:4">
      <c r="A608" s="1" t="s">
        <v>464</v>
      </c>
      <c r="B608" s="3">
        <v>2011</v>
      </c>
      <c r="C608" s="3" t="s">
        <v>83</v>
      </c>
      <c r="D608" s="8">
        <v>2096298.75</v>
      </c>
    </row>
    <row r="609" spans="1:4">
      <c r="A609" s="1" t="s">
        <v>464</v>
      </c>
      <c r="B609" s="3">
        <v>2011</v>
      </c>
      <c r="C609" s="3" t="s">
        <v>43</v>
      </c>
      <c r="D609" s="8">
        <v>2047494.75</v>
      </c>
    </row>
    <row r="610" spans="1:4">
      <c r="A610" s="1" t="s">
        <v>464</v>
      </c>
      <c r="B610" s="3">
        <v>2011</v>
      </c>
      <c r="C610" s="3" t="s">
        <v>46</v>
      </c>
      <c r="D610" s="8">
        <v>1534916.25</v>
      </c>
    </row>
    <row r="611" spans="1:4">
      <c r="A611" s="1" t="s">
        <v>464</v>
      </c>
      <c r="B611" s="3">
        <v>2011</v>
      </c>
      <c r="C611" s="3" t="s">
        <v>87</v>
      </c>
      <c r="D611" s="8">
        <v>1529878.35</v>
      </c>
    </row>
    <row r="612" spans="1:4">
      <c r="A612" s="1" t="s">
        <v>464</v>
      </c>
      <c r="B612" s="3">
        <v>2011</v>
      </c>
      <c r="C612" s="3" t="s">
        <v>88</v>
      </c>
      <c r="D612" s="8">
        <v>1004466.75</v>
      </c>
    </row>
    <row r="613" spans="1:4" ht="15.75" thickBot="1">
      <c r="A613" s="5" t="s">
        <v>464</v>
      </c>
      <c r="B613" s="13">
        <v>2011</v>
      </c>
      <c r="C613" s="13" t="s">
        <v>201</v>
      </c>
      <c r="D613" s="11">
        <v>11110859.550000001</v>
      </c>
    </row>
    <row r="614" spans="1:4">
      <c r="A614" s="1" t="s">
        <v>482</v>
      </c>
      <c r="B614" s="3">
        <v>2009</v>
      </c>
      <c r="C614" s="3" t="s">
        <v>163</v>
      </c>
      <c r="D614" s="8">
        <v>20262990.320937339</v>
      </c>
    </row>
    <row r="615" spans="1:4">
      <c r="A615" s="1" t="s">
        <v>482</v>
      </c>
      <c r="B615" s="3">
        <v>2009</v>
      </c>
      <c r="C615" s="3" t="s">
        <v>91</v>
      </c>
      <c r="D615" s="8">
        <v>13710360.417727968</v>
      </c>
    </row>
    <row r="616" spans="1:4">
      <c r="A616" s="1" t="s">
        <v>482</v>
      </c>
      <c r="B616" s="3">
        <v>2009</v>
      </c>
      <c r="C616" s="3" t="s">
        <v>82</v>
      </c>
      <c r="D616" s="8">
        <v>13517734.335201222</v>
      </c>
    </row>
    <row r="617" spans="1:4">
      <c r="A617" s="1" t="s">
        <v>482</v>
      </c>
      <c r="B617" s="3">
        <v>2009</v>
      </c>
      <c r="C617" s="3" t="s">
        <v>43</v>
      </c>
      <c r="D617" s="8">
        <v>2095962.8120224148</v>
      </c>
    </row>
    <row r="618" spans="1:4">
      <c r="A618" s="1" t="s">
        <v>482</v>
      </c>
      <c r="B618" s="3">
        <v>2009</v>
      </c>
      <c r="C618" s="3" t="s">
        <v>94</v>
      </c>
      <c r="D618" s="8">
        <v>9320396.0774325021</v>
      </c>
    </row>
    <row r="619" spans="1:4">
      <c r="A619" s="1" t="s">
        <v>482</v>
      </c>
      <c r="B619" s="3">
        <v>2009</v>
      </c>
      <c r="C619" s="3" t="s">
        <v>113</v>
      </c>
      <c r="D619" s="8">
        <v>6505985.7361181863</v>
      </c>
    </row>
    <row r="620" spans="1:4">
      <c r="A620" s="1" t="s">
        <v>482</v>
      </c>
      <c r="B620" s="3">
        <v>2009</v>
      </c>
      <c r="C620" s="3" t="s">
        <v>87</v>
      </c>
      <c r="D620" s="8">
        <v>4538652.57259297</v>
      </c>
    </row>
    <row r="621" spans="1:4">
      <c r="A621" s="1" t="s">
        <v>482</v>
      </c>
      <c r="B621" s="3">
        <v>2009</v>
      </c>
      <c r="C621" s="3" t="s">
        <v>124</v>
      </c>
      <c r="D621" s="8">
        <v>7756144.9312277129</v>
      </c>
    </row>
    <row r="622" spans="1:4">
      <c r="A622" s="1" t="s">
        <v>482</v>
      </c>
      <c r="B622" s="3">
        <v>2009</v>
      </c>
      <c r="C622" s="3" t="s">
        <v>97</v>
      </c>
      <c r="D622" s="8">
        <v>6768657.666836475</v>
      </c>
    </row>
    <row r="623" spans="1:4">
      <c r="A623" s="1" t="s">
        <v>482</v>
      </c>
      <c r="B623" s="3">
        <v>2009</v>
      </c>
      <c r="C623" s="3" t="s">
        <v>46</v>
      </c>
      <c r="D623" s="8">
        <v>7120319.6637799283</v>
      </c>
    </row>
    <row r="624" spans="1:4">
      <c r="A624" s="1" t="s">
        <v>482</v>
      </c>
      <c r="B624" s="20">
        <v>2009</v>
      </c>
      <c r="C624" s="20" t="s">
        <v>131</v>
      </c>
      <c r="D624" s="16">
        <v>56620765.410086602</v>
      </c>
    </row>
    <row r="625" spans="1:4">
      <c r="A625" s="1" t="s">
        <v>482</v>
      </c>
      <c r="B625" s="3">
        <v>2010</v>
      </c>
      <c r="C625" s="3" t="s">
        <v>163</v>
      </c>
      <c r="D625" s="8">
        <v>28751757.563727193</v>
      </c>
    </row>
    <row r="626" spans="1:4">
      <c r="A626" s="1" t="s">
        <v>482</v>
      </c>
      <c r="B626" s="3">
        <v>2010</v>
      </c>
      <c r="C626" s="3" t="s">
        <v>91</v>
      </c>
      <c r="D626" s="8">
        <v>17235538.352108248</v>
      </c>
    </row>
    <row r="627" spans="1:4">
      <c r="A627" s="1" t="s">
        <v>482</v>
      </c>
      <c r="B627" s="3">
        <v>2010</v>
      </c>
      <c r="C627" s="3" t="s">
        <v>82</v>
      </c>
      <c r="D627" s="8">
        <v>14357600.119100789</v>
      </c>
    </row>
    <row r="628" spans="1:4">
      <c r="A628" s="1" t="s">
        <v>482</v>
      </c>
      <c r="B628" s="3">
        <v>2010</v>
      </c>
      <c r="C628" s="3" t="s">
        <v>43</v>
      </c>
      <c r="D628" s="8">
        <v>8202901.427555291</v>
      </c>
    </row>
    <row r="629" spans="1:4">
      <c r="A629" s="1" t="s">
        <v>482</v>
      </c>
      <c r="B629" s="3">
        <v>2010</v>
      </c>
      <c r="C629" s="3" t="s">
        <v>94</v>
      </c>
      <c r="D629" s="8">
        <v>8027558.5992423864</v>
      </c>
    </row>
    <row r="630" spans="1:4">
      <c r="A630" s="1" t="s">
        <v>482</v>
      </c>
      <c r="B630" s="3">
        <v>2010</v>
      </c>
      <c r="C630" s="3" t="s">
        <v>113</v>
      </c>
      <c r="D630" s="8">
        <v>7114121.7143896911</v>
      </c>
    </row>
    <row r="631" spans="1:4">
      <c r="A631" s="1" t="s">
        <v>482</v>
      </c>
      <c r="B631" s="3">
        <v>2010</v>
      </c>
      <c r="C631" s="3" t="s">
        <v>87</v>
      </c>
      <c r="D631" s="8">
        <v>6815873.4884951944</v>
      </c>
    </row>
    <row r="632" spans="1:4">
      <c r="A632" s="1" t="s">
        <v>482</v>
      </c>
      <c r="B632" s="3">
        <v>2010</v>
      </c>
      <c r="C632" s="3" t="s">
        <v>124</v>
      </c>
      <c r="D632" s="8">
        <v>6328221.9244702496</v>
      </c>
    </row>
    <row r="633" spans="1:4">
      <c r="A633" s="1" t="s">
        <v>482</v>
      </c>
      <c r="B633" s="3">
        <v>2010</v>
      </c>
      <c r="C633" s="3" t="s">
        <v>97</v>
      </c>
      <c r="D633" s="8">
        <v>6158172.464559244</v>
      </c>
    </row>
    <row r="634" spans="1:4">
      <c r="A634" s="1" t="s">
        <v>482</v>
      </c>
      <c r="B634" s="3">
        <v>2010</v>
      </c>
      <c r="C634" s="3" t="s">
        <v>46</v>
      </c>
      <c r="D634" s="8">
        <v>6215407.0104047768</v>
      </c>
    </row>
    <row r="635" spans="1:4">
      <c r="A635" s="15" t="s">
        <v>482</v>
      </c>
      <c r="B635" s="20">
        <v>2010</v>
      </c>
      <c r="C635" s="20" t="s">
        <v>131</v>
      </c>
      <c r="D635" s="16">
        <v>58839263.394703344</v>
      </c>
    </row>
    <row r="636" spans="1:4">
      <c r="A636" s="1" t="s">
        <v>482</v>
      </c>
      <c r="B636" s="3">
        <v>2011</v>
      </c>
      <c r="C636" s="3" t="s">
        <v>55</v>
      </c>
      <c r="D636" s="8">
        <v>29172106.295701802</v>
      </c>
    </row>
    <row r="637" spans="1:4">
      <c r="A637" s="1" t="s">
        <v>482</v>
      </c>
      <c r="B637" s="3">
        <v>2011</v>
      </c>
      <c r="C637" s="3" t="s">
        <v>43</v>
      </c>
      <c r="D637" s="8">
        <v>17672552.166934188</v>
      </c>
    </row>
    <row r="638" spans="1:4">
      <c r="A638" s="1" t="s">
        <v>482</v>
      </c>
      <c r="B638" s="3">
        <v>2011</v>
      </c>
      <c r="C638" s="3" t="s">
        <v>91</v>
      </c>
      <c r="D638" s="8">
        <v>14121633.67219547</v>
      </c>
    </row>
    <row r="639" spans="1:4">
      <c r="A639" s="1" t="s">
        <v>482</v>
      </c>
      <c r="B639" s="3">
        <v>2011</v>
      </c>
      <c r="C639" s="3" t="s">
        <v>109</v>
      </c>
      <c r="D639" s="8">
        <v>13993044.408774745</v>
      </c>
    </row>
    <row r="640" spans="1:4">
      <c r="A640" s="1" t="s">
        <v>482</v>
      </c>
      <c r="B640" s="3">
        <v>2011</v>
      </c>
      <c r="C640" s="3" t="s">
        <v>82</v>
      </c>
      <c r="D640" s="8">
        <v>13828428.749777064</v>
      </c>
    </row>
    <row r="641" spans="1:4">
      <c r="A641" s="1" t="s">
        <v>482</v>
      </c>
      <c r="B641" s="3">
        <v>2011</v>
      </c>
      <c r="C641" s="3" t="s">
        <v>34</v>
      </c>
      <c r="D641" s="8">
        <v>13406991.260923844</v>
      </c>
    </row>
    <row r="642" spans="1:4">
      <c r="A642" s="1" t="s">
        <v>482</v>
      </c>
      <c r="B642" s="3">
        <v>2011</v>
      </c>
      <c r="C642" s="3" t="s">
        <v>46</v>
      </c>
      <c r="D642" s="8">
        <v>9052791.1539147496</v>
      </c>
    </row>
    <row r="643" spans="1:4">
      <c r="A643" s="1" t="s">
        <v>482</v>
      </c>
      <c r="B643" s="3">
        <v>2011</v>
      </c>
      <c r="C643" s="3" t="s">
        <v>113</v>
      </c>
      <c r="D643" s="8">
        <v>8308186.195826645</v>
      </c>
    </row>
    <row r="644" spans="1:4">
      <c r="A644" s="1" t="s">
        <v>482</v>
      </c>
      <c r="B644" s="3">
        <v>2011</v>
      </c>
      <c r="C644" s="3" t="s">
        <v>94</v>
      </c>
      <c r="D644" s="8">
        <v>6889602.2828607094</v>
      </c>
    </row>
    <row r="645" spans="1:4">
      <c r="A645" s="1" t="s">
        <v>482</v>
      </c>
      <c r="B645" s="3">
        <v>2011</v>
      </c>
      <c r="C645" s="3" t="s">
        <v>196</v>
      </c>
      <c r="D645" s="8">
        <v>6564294.6317103617</v>
      </c>
    </row>
    <row r="646" spans="1:4">
      <c r="A646" s="15" t="s">
        <v>482</v>
      </c>
      <c r="B646" s="20">
        <v>2011</v>
      </c>
      <c r="C646" s="20" t="s">
        <v>131</v>
      </c>
      <c r="D646" s="16">
        <v>81685393.258426949</v>
      </c>
    </row>
    <row r="647" spans="1:4">
      <c r="A647" s="1" t="s">
        <v>482</v>
      </c>
      <c r="B647" s="3">
        <v>2012</v>
      </c>
      <c r="C647" s="3" t="s">
        <v>55</v>
      </c>
      <c r="D647" s="8">
        <v>26525541.675973814</v>
      </c>
    </row>
    <row r="648" spans="1:4">
      <c r="A648" s="1" t="s">
        <v>482</v>
      </c>
      <c r="B648" s="3">
        <v>2012</v>
      </c>
      <c r="C648" s="3" t="s">
        <v>91</v>
      </c>
      <c r="D648" s="8">
        <v>20697091.015309542</v>
      </c>
    </row>
    <row r="649" spans="1:4">
      <c r="A649" s="1" t="s">
        <v>482</v>
      </c>
      <c r="B649" s="3">
        <v>2012</v>
      </c>
      <c r="C649" s="3" t="s">
        <v>43</v>
      </c>
      <c r="D649" s="8">
        <v>20176119.864602488</v>
      </c>
    </row>
    <row r="650" spans="1:4">
      <c r="A650" s="1" t="s">
        <v>482</v>
      </c>
      <c r="B650" s="3">
        <v>2012</v>
      </c>
      <c r="C650" s="3" t="s">
        <v>82</v>
      </c>
      <c r="D650" s="8">
        <v>18605817.969380919</v>
      </c>
    </row>
    <row r="651" spans="1:4">
      <c r="A651" s="1" t="s">
        <v>482</v>
      </c>
      <c r="B651" s="3">
        <v>2012</v>
      </c>
      <c r="C651" s="3" t="s">
        <v>109</v>
      </c>
      <c r="D651" s="8">
        <v>15834979.982473927</v>
      </c>
    </row>
    <row r="652" spans="1:4">
      <c r="A652" s="1" t="s">
        <v>482</v>
      </c>
      <c r="B652" s="3">
        <v>2012</v>
      </c>
      <c r="C652" s="3" t="s">
        <v>34</v>
      </c>
      <c r="D652" s="8">
        <v>12612072.372377533</v>
      </c>
    </row>
    <row r="653" spans="1:4">
      <c r="A653" s="1" t="s">
        <v>482</v>
      </c>
      <c r="B653" s="3">
        <v>2012</v>
      </c>
      <c r="C653" s="3" t="s">
        <v>38</v>
      </c>
      <c r="D653" s="8">
        <v>10494166.566435849</v>
      </c>
    </row>
    <row r="654" spans="1:4">
      <c r="A654" s="1" t="s">
        <v>482</v>
      </c>
      <c r="B654" s="3">
        <v>2012</v>
      </c>
      <c r="C654" s="3" t="s">
        <v>113</v>
      </c>
      <c r="D654" s="8">
        <v>9600164.9512878228</v>
      </c>
    </row>
    <row r="655" spans="1:4">
      <c r="A655" s="1" t="s">
        <v>482</v>
      </c>
      <c r="B655" s="3">
        <v>2012</v>
      </c>
      <c r="C655" s="3" t="s">
        <v>46</v>
      </c>
      <c r="D655" s="8">
        <v>8163714.1531641446</v>
      </c>
    </row>
    <row r="656" spans="1:4">
      <c r="A656" s="1" t="s">
        <v>482</v>
      </c>
      <c r="B656" s="3">
        <v>2012</v>
      </c>
      <c r="C656" s="3" t="s">
        <v>196</v>
      </c>
      <c r="D656" s="8">
        <v>8058385.8829189511</v>
      </c>
    </row>
    <row r="657" spans="1:4">
      <c r="A657" s="1" t="s">
        <v>482</v>
      </c>
      <c r="B657" s="3">
        <v>2012</v>
      </c>
      <c r="C657" s="3" t="s">
        <v>94</v>
      </c>
      <c r="D657" s="8">
        <v>5179814.086152683</v>
      </c>
    </row>
    <row r="658" spans="1:4" ht="15.75" thickBot="1">
      <c r="A658" s="5" t="s">
        <v>482</v>
      </c>
      <c r="B658" s="13">
        <v>2012</v>
      </c>
      <c r="C658" s="13" t="s">
        <v>131</v>
      </c>
      <c r="D658" s="11">
        <v>82044708.671970308</v>
      </c>
    </row>
    <row r="659" spans="1:4">
      <c r="A659" s="1" t="s">
        <v>469</v>
      </c>
      <c r="B659" s="3">
        <v>2009</v>
      </c>
      <c r="C659" s="3" t="s">
        <v>55</v>
      </c>
      <c r="D659" s="8">
        <v>22490757.96993988</v>
      </c>
    </row>
    <row r="660" spans="1:4">
      <c r="A660" s="1" t="s">
        <v>469</v>
      </c>
      <c r="B660" s="3">
        <v>2009</v>
      </c>
      <c r="C660" s="3" t="s">
        <v>35</v>
      </c>
      <c r="D660" s="8">
        <v>12951061.913827654</v>
      </c>
    </row>
    <row r="661" spans="1:4">
      <c r="A661" s="1" t="s">
        <v>469</v>
      </c>
      <c r="B661" s="3">
        <v>2009</v>
      </c>
      <c r="C661" s="3" t="s">
        <v>266</v>
      </c>
      <c r="D661" s="8">
        <v>6299204.1903807614</v>
      </c>
    </row>
    <row r="662" spans="1:4">
      <c r="A662" s="1" t="s">
        <v>469</v>
      </c>
      <c r="B662" s="3">
        <v>2009</v>
      </c>
      <c r="C662" s="3" t="s">
        <v>91</v>
      </c>
      <c r="D662" s="8">
        <v>7850267.679358718</v>
      </c>
    </row>
    <row r="663" spans="1:4">
      <c r="A663" s="1" t="s">
        <v>469</v>
      </c>
      <c r="B663" s="3">
        <v>2009</v>
      </c>
      <c r="C663" s="3" t="s">
        <v>87</v>
      </c>
      <c r="D663" s="8">
        <v>8082022.0080160312</v>
      </c>
    </row>
    <row r="664" spans="1:4">
      <c r="A664" s="1" t="s">
        <v>469</v>
      </c>
      <c r="B664" s="3">
        <v>2009</v>
      </c>
      <c r="C664" s="3" t="s">
        <v>60</v>
      </c>
      <c r="D664" s="8">
        <v>9359562.7394789588</v>
      </c>
    </row>
    <row r="665" spans="1:4">
      <c r="A665" s="1" t="s">
        <v>469</v>
      </c>
      <c r="B665" s="3">
        <v>2009</v>
      </c>
      <c r="C665" s="3" t="s">
        <v>124</v>
      </c>
      <c r="D665" s="8">
        <v>10391507.244488977</v>
      </c>
    </row>
    <row r="666" spans="1:4">
      <c r="A666" s="1" t="s">
        <v>469</v>
      </c>
      <c r="B666" s="3">
        <v>2009</v>
      </c>
      <c r="C666" s="3" t="s">
        <v>46</v>
      </c>
      <c r="D666" s="8">
        <v>4422957.6192384772</v>
      </c>
    </row>
    <row r="667" spans="1:4">
      <c r="A667" s="1" t="s">
        <v>469</v>
      </c>
      <c r="B667" s="3">
        <v>2009</v>
      </c>
      <c r="C667" s="3" t="s">
        <v>41</v>
      </c>
      <c r="D667" s="8">
        <v>4737535.9799599191</v>
      </c>
    </row>
    <row r="668" spans="1:4">
      <c r="A668" s="1" t="s">
        <v>469</v>
      </c>
      <c r="B668" s="3">
        <v>2009</v>
      </c>
      <c r="C668" s="3" t="s">
        <v>34</v>
      </c>
      <c r="D668" s="8">
        <v>3688811.3466933868</v>
      </c>
    </row>
    <row r="669" spans="1:4">
      <c r="A669" s="15" t="s">
        <v>469</v>
      </c>
      <c r="B669" s="20">
        <v>2009</v>
      </c>
      <c r="C669" s="20" t="s">
        <v>131</v>
      </c>
      <c r="D669" s="16">
        <v>21034818.308617249</v>
      </c>
    </row>
    <row r="670" spans="1:4">
      <c r="A670" s="1" t="s">
        <v>469</v>
      </c>
      <c r="B670" s="3">
        <v>2010</v>
      </c>
      <c r="C670" s="3" t="s">
        <v>55</v>
      </c>
      <c r="D670" s="8">
        <v>22798476.844322346</v>
      </c>
    </row>
    <row r="671" spans="1:4">
      <c r="A671" s="1" t="s">
        <v>469</v>
      </c>
      <c r="B671" s="3">
        <v>2010</v>
      </c>
      <c r="C671" s="3" t="s">
        <v>35</v>
      </c>
      <c r="D671" s="8">
        <v>15961499.670329671</v>
      </c>
    </row>
    <row r="672" spans="1:4">
      <c r="A672" s="1" t="s">
        <v>469</v>
      </c>
      <c r="B672" s="3">
        <v>2010</v>
      </c>
      <c r="C672" s="3" t="s">
        <v>266</v>
      </c>
      <c r="D672" s="8">
        <v>5139898.0109890103</v>
      </c>
    </row>
    <row r="673" spans="1:4">
      <c r="A673" s="1" t="s">
        <v>469</v>
      </c>
      <c r="B673" s="3">
        <v>2010</v>
      </c>
      <c r="C673" s="3" t="s">
        <v>91</v>
      </c>
      <c r="D673" s="8">
        <v>10355784.355311355</v>
      </c>
    </row>
    <row r="674" spans="1:4">
      <c r="A674" s="1" t="s">
        <v>469</v>
      </c>
      <c r="B674" s="3">
        <v>2010</v>
      </c>
      <c r="C674" s="3" t="s">
        <v>87</v>
      </c>
      <c r="D674" s="8">
        <v>8203276.5347985402</v>
      </c>
    </row>
    <row r="675" spans="1:4">
      <c r="A675" s="1" t="s">
        <v>469</v>
      </c>
      <c r="B675" s="3">
        <v>2010</v>
      </c>
      <c r="C675" s="3" t="s">
        <v>60</v>
      </c>
      <c r="D675" s="8">
        <v>8369389.0402930398</v>
      </c>
    </row>
    <row r="676" spans="1:4">
      <c r="A676" s="1" t="s">
        <v>469</v>
      </c>
      <c r="B676" s="3">
        <v>2010</v>
      </c>
      <c r="C676" s="3" t="s">
        <v>124</v>
      </c>
      <c r="D676" s="8">
        <v>8210089.0659340657</v>
      </c>
    </row>
    <row r="677" spans="1:4">
      <c r="A677" s="1" t="s">
        <v>469</v>
      </c>
      <c r="B677" s="3">
        <v>2010</v>
      </c>
      <c r="C677" s="3" t="s">
        <v>41</v>
      </c>
      <c r="D677" s="8">
        <v>6172848.7527472526</v>
      </c>
    </row>
    <row r="678" spans="1:4">
      <c r="A678" s="1" t="s">
        <v>469</v>
      </c>
      <c r="B678" s="3">
        <v>2010</v>
      </c>
      <c r="C678" s="3" t="s">
        <v>123</v>
      </c>
      <c r="D678" s="8">
        <v>5145697.3699633693</v>
      </c>
    </row>
    <row r="679" spans="1:4">
      <c r="A679" s="1" t="s">
        <v>469</v>
      </c>
      <c r="B679" s="3">
        <v>2010</v>
      </c>
      <c r="C679" s="3" t="s">
        <v>197</v>
      </c>
      <c r="D679" s="8">
        <v>8002027.2252747249</v>
      </c>
    </row>
    <row r="680" spans="1:4">
      <c r="A680" s="15" t="s">
        <v>469</v>
      </c>
      <c r="B680" s="20">
        <v>2010</v>
      </c>
      <c r="C680" s="20" t="s">
        <v>131</v>
      </c>
      <c r="D680" s="16">
        <v>33692891.580586091</v>
      </c>
    </row>
    <row r="681" spans="1:4">
      <c r="A681" s="1" t="s">
        <v>469</v>
      </c>
      <c r="B681" s="3">
        <v>2011</v>
      </c>
      <c r="C681" s="3" t="s">
        <v>55</v>
      </c>
      <c r="D681" s="8">
        <v>28361853.113475181</v>
      </c>
    </row>
    <row r="682" spans="1:4">
      <c r="A682" s="1" t="s">
        <v>469</v>
      </c>
      <c r="B682" s="3">
        <v>2011</v>
      </c>
      <c r="C682" s="3" t="s">
        <v>35</v>
      </c>
      <c r="D682" s="8">
        <v>15440326.104609931</v>
      </c>
    </row>
    <row r="683" spans="1:4">
      <c r="A683" s="1" t="s">
        <v>469</v>
      </c>
      <c r="B683" s="3">
        <v>2011</v>
      </c>
      <c r="C683" s="3" t="s">
        <v>266</v>
      </c>
      <c r="D683" s="8">
        <v>7400914.3617021283</v>
      </c>
    </row>
    <row r="684" spans="1:4">
      <c r="A684" s="1" t="s">
        <v>469</v>
      </c>
      <c r="B684" s="3">
        <v>2011</v>
      </c>
      <c r="C684" s="3" t="s">
        <v>91</v>
      </c>
      <c r="D684" s="8">
        <v>10118979.604609929</v>
      </c>
    </row>
    <row r="685" spans="1:4">
      <c r="A685" s="1" t="s">
        <v>469</v>
      </c>
      <c r="B685" s="3">
        <v>2011</v>
      </c>
      <c r="C685" s="3" t="s">
        <v>87</v>
      </c>
      <c r="D685" s="8">
        <v>11307725.384751773</v>
      </c>
    </row>
    <row r="686" spans="1:4">
      <c r="A686" s="1" t="s">
        <v>469</v>
      </c>
      <c r="B686" s="3">
        <v>2011</v>
      </c>
      <c r="C686" s="3" t="s">
        <v>60</v>
      </c>
      <c r="D686" s="8">
        <v>7573077.0531914895</v>
      </c>
    </row>
    <row r="687" spans="1:4">
      <c r="A687" s="1" t="s">
        <v>469</v>
      </c>
      <c r="B687" s="3">
        <v>2011</v>
      </c>
      <c r="C687" s="3" t="s">
        <v>124</v>
      </c>
      <c r="D687" s="8">
        <v>5451492.6843971638</v>
      </c>
    </row>
    <row r="688" spans="1:4">
      <c r="A688" s="1" t="s">
        <v>469</v>
      </c>
      <c r="B688" s="3">
        <v>2011</v>
      </c>
      <c r="C688" s="3" t="s">
        <v>119</v>
      </c>
      <c r="D688" s="8">
        <v>5260591.8439716315</v>
      </c>
    </row>
    <row r="689" spans="1:4">
      <c r="A689" s="1" t="s">
        <v>469</v>
      </c>
      <c r="B689" s="3">
        <v>2011</v>
      </c>
      <c r="C689" s="3" t="s">
        <v>41</v>
      </c>
      <c r="D689" s="8">
        <v>4588651.9503546106</v>
      </c>
    </row>
    <row r="690" spans="1:4">
      <c r="A690" s="1" t="s">
        <v>469</v>
      </c>
      <c r="B690" s="3">
        <v>2011</v>
      </c>
      <c r="C690" s="3" t="s">
        <v>197</v>
      </c>
      <c r="D690" s="8">
        <v>16237817.021276597</v>
      </c>
    </row>
    <row r="691" spans="1:4">
      <c r="A691" s="1" t="s">
        <v>469</v>
      </c>
      <c r="B691" s="3">
        <v>2011</v>
      </c>
      <c r="C691" s="3" t="s">
        <v>34</v>
      </c>
      <c r="D691" s="8">
        <v>8661380.1737588663</v>
      </c>
    </row>
    <row r="692" spans="1:4">
      <c r="A692" s="1" t="s">
        <v>469</v>
      </c>
      <c r="B692" s="3">
        <v>2011</v>
      </c>
      <c r="C692" s="3" t="s">
        <v>36</v>
      </c>
      <c r="D692" s="8">
        <v>5544224.7056737589</v>
      </c>
    </row>
    <row r="693" spans="1:4">
      <c r="A693" s="15" t="s">
        <v>469</v>
      </c>
      <c r="B693" s="20">
        <v>2011</v>
      </c>
      <c r="C693" s="20" t="s">
        <v>131</v>
      </c>
      <c r="D693" s="16">
        <v>43362732.99822697</v>
      </c>
    </row>
    <row r="694" spans="1:4">
      <c r="A694" s="1" t="s">
        <v>469</v>
      </c>
      <c r="B694" s="3">
        <v>2012</v>
      </c>
      <c r="C694" s="3" t="s">
        <v>55</v>
      </c>
      <c r="D694" s="8">
        <v>52702498.98242531</v>
      </c>
    </row>
    <row r="695" spans="1:4">
      <c r="A695" s="1" t="s">
        <v>469</v>
      </c>
      <c r="B695" s="3">
        <v>2012</v>
      </c>
      <c r="C695" s="3" t="s">
        <v>112</v>
      </c>
      <c r="D695" s="8">
        <v>20449298.066783831</v>
      </c>
    </row>
    <row r="696" spans="1:4">
      <c r="A696" s="1" t="s">
        <v>469</v>
      </c>
      <c r="B696" s="3">
        <v>2012</v>
      </c>
      <c r="C696" s="3" t="s">
        <v>35</v>
      </c>
      <c r="D696" s="8">
        <v>17814256.414762739</v>
      </c>
    </row>
    <row r="697" spans="1:4">
      <c r="A697" s="1" t="s">
        <v>469</v>
      </c>
      <c r="B697" s="3">
        <v>2012</v>
      </c>
      <c r="C697" s="3" t="s">
        <v>91</v>
      </c>
      <c r="D697" s="8">
        <v>17157052.884007029</v>
      </c>
    </row>
    <row r="698" spans="1:4">
      <c r="A698" s="1" t="s">
        <v>469</v>
      </c>
      <c r="B698" s="3">
        <v>2012</v>
      </c>
      <c r="C698" s="3" t="s">
        <v>109</v>
      </c>
      <c r="D698" s="8">
        <v>13590010.442882249</v>
      </c>
    </row>
    <row r="699" spans="1:4">
      <c r="A699" s="1" t="s">
        <v>469</v>
      </c>
      <c r="B699" s="3">
        <v>2012</v>
      </c>
      <c r="C699" s="3" t="s">
        <v>34</v>
      </c>
      <c r="D699" s="8">
        <v>13031085.678383129</v>
      </c>
    </row>
    <row r="700" spans="1:4">
      <c r="A700" s="1" t="s">
        <v>469</v>
      </c>
      <c r="B700" s="3">
        <v>2012</v>
      </c>
      <c r="C700" s="3" t="s">
        <v>36</v>
      </c>
      <c r="D700" s="8">
        <v>6894635.0878734617</v>
      </c>
    </row>
    <row r="701" spans="1:4">
      <c r="A701" s="1" t="s">
        <v>469</v>
      </c>
      <c r="B701" s="3">
        <v>2012</v>
      </c>
      <c r="C701" s="3" t="s">
        <v>41</v>
      </c>
      <c r="D701" s="8">
        <v>6770381.1089630919</v>
      </c>
    </row>
    <row r="702" spans="1:4">
      <c r="A702" s="1" t="s">
        <v>469</v>
      </c>
      <c r="B702" s="3">
        <v>2012</v>
      </c>
      <c r="C702" s="3" t="s">
        <v>94</v>
      </c>
      <c r="D702" s="8">
        <v>6406274.4569420023</v>
      </c>
    </row>
    <row r="703" spans="1:4">
      <c r="A703" s="1" t="s">
        <v>469</v>
      </c>
      <c r="B703" s="3">
        <v>2012</v>
      </c>
      <c r="C703" s="3" t="s">
        <v>168</v>
      </c>
      <c r="D703" s="8">
        <v>5862964.8347978909</v>
      </c>
    </row>
    <row r="704" spans="1:4" ht="15.75" thickBot="1">
      <c r="A704" s="5" t="s">
        <v>469</v>
      </c>
      <c r="B704" s="13">
        <v>2012</v>
      </c>
      <c r="C704" s="13" t="s">
        <v>201</v>
      </c>
      <c r="D704" s="11">
        <v>56001507</v>
      </c>
    </row>
    <row r="705" spans="1:4">
      <c r="A705" s="1" t="s">
        <v>492</v>
      </c>
      <c r="B705" s="3">
        <v>2009</v>
      </c>
      <c r="C705" s="3" t="s">
        <v>82</v>
      </c>
      <c r="D705" s="8">
        <v>490584.19243986253</v>
      </c>
    </row>
    <row r="706" spans="1:4">
      <c r="A706" s="1" t="s">
        <v>492</v>
      </c>
      <c r="B706" s="3">
        <v>2009</v>
      </c>
      <c r="C706" s="3" t="s">
        <v>94</v>
      </c>
      <c r="D706" s="8">
        <v>581574.50796626054</v>
      </c>
    </row>
    <row r="707" spans="1:4">
      <c r="A707" s="1" t="s">
        <v>492</v>
      </c>
      <c r="B707" s="3">
        <v>2009</v>
      </c>
      <c r="C707" s="3" t="s">
        <v>35</v>
      </c>
      <c r="D707" s="8">
        <v>219204.93595751328</v>
      </c>
    </row>
    <row r="708" spans="1:4">
      <c r="A708" s="15" t="s">
        <v>492</v>
      </c>
      <c r="B708" s="20">
        <v>2009</v>
      </c>
      <c r="C708" s="20" t="s">
        <v>91</v>
      </c>
      <c r="D708" s="16">
        <v>565524.83598875348</v>
      </c>
    </row>
    <row r="709" spans="1:4">
      <c r="A709" s="1" t="s">
        <v>492</v>
      </c>
      <c r="B709" s="3">
        <v>2010</v>
      </c>
      <c r="C709" s="3" t="s">
        <v>82</v>
      </c>
      <c r="D709" s="8">
        <v>750148.2625482626</v>
      </c>
    </row>
    <row r="710" spans="1:4">
      <c r="A710" s="1" t="s">
        <v>492</v>
      </c>
      <c r="B710" s="3">
        <v>2010</v>
      </c>
      <c r="C710" s="3" t="s">
        <v>94</v>
      </c>
      <c r="D710" s="8">
        <v>879535.13513513515</v>
      </c>
    </row>
    <row r="711" spans="1:4">
      <c r="A711" s="1" t="s">
        <v>492</v>
      </c>
      <c r="B711" s="3">
        <v>2010</v>
      </c>
      <c r="C711" s="3" t="s">
        <v>35</v>
      </c>
      <c r="D711" s="8">
        <v>752216.21621621621</v>
      </c>
    </row>
    <row r="712" spans="1:4">
      <c r="A712" s="15" t="s">
        <v>492</v>
      </c>
      <c r="B712" s="20">
        <v>2010</v>
      </c>
      <c r="C712" s="20" t="s">
        <v>91</v>
      </c>
      <c r="D712" s="16">
        <v>463695.7528957529</v>
      </c>
    </row>
    <row r="713" spans="1:4">
      <c r="A713" s="1" t="s">
        <v>492</v>
      </c>
      <c r="B713" s="3">
        <v>2011</v>
      </c>
      <c r="C713" s="3" t="s">
        <v>82</v>
      </c>
      <c r="D713" s="8">
        <v>1295286.950945816</v>
      </c>
    </row>
    <row r="714" spans="1:4">
      <c r="A714" s="1" t="s">
        <v>492</v>
      </c>
      <c r="B714" s="3">
        <v>2011</v>
      </c>
      <c r="C714" s="3" t="s">
        <v>94</v>
      </c>
      <c r="D714" s="8">
        <v>692529.65694132738</v>
      </c>
    </row>
    <row r="715" spans="1:4">
      <c r="A715" s="1" t="s">
        <v>492</v>
      </c>
      <c r="B715" s="3">
        <v>2011</v>
      </c>
      <c r="C715" s="3" t="s">
        <v>35</v>
      </c>
      <c r="D715" s="8">
        <v>458480.28214171209</v>
      </c>
    </row>
    <row r="716" spans="1:4">
      <c r="A716" s="1" t="s">
        <v>492</v>
      </c>
      <c r="B716" s="3">
        <v>2011</v>
      </c>
      <c r="C716" s="3" t="s">
        <v>91</v>
      </c>
      <c r="D716" s="8">
        <v>630009.61846745748</v>
      </c>
    </row>
    <row r="717" spans="1:4" ht="15.75" thickBot="1">
      <c r="A717" s="5" t="s">
        <v>492</v>
      </c>
      <c r="B717" s="13">
        <v>2011</v>
      </c>
      <c r="C717" s="13" t="s">
        <v>36</v>
      </c>
      <c r="D717" s="11">
        <v>107406.21994228919</v>
      </c>
    </row>
    <row r="718" spans="1:4">
      <c r="A718" s="1" t="s">
        <v>492</v>
      </c>
      <c r="B718" s="3">
        <v>2012</v>
      </c>
      <c r="C718" s="3" t="s">
        <v>82</v>
      </c>
      <c r="D718" s="8">
        <v>1822215.1798447156</v>
      </c>
    </row>
    <row r="719" spans="1:4">
      <c r="A719" s="1" t="s">
        <v>500</v>
      </c>
      <c r="B719" s="3">
        <v>2012</v>
      </c>
      <c r="C719" s="3" t="s">
        <v>94</v>
      </c>
      <c r="D719" s="8">
        <v>1010933.2910790683</v>
      </c>
    </row>
    <row r="720" spans="1:4">
      <c r="A720" s="1" t="s">
        <v>501</v>
      </c>
      <c r="B720" s="3">
        <v>2012</v>
      </c>
      <c r="C720" s="3" t="s">
        <v>35</v>
      </c>
      <c r="D720" s="8">
        <v>999841.54650610045</v>
      </c>
    </row>
    <row r="721" spans="1:4">
      <c r="A721" s="1" t="s">
        <v>492</v>
      </c>
      <c r="B721" s="3">
        <v>2012</v>
      </c>
      <c r="C721" s="3" t="s">
        <v>91</v>
      </c>
      <c r="D721" s="8">
        <v>869909.68150847731</v>
      </c>
    </row>
    <row r="722" spans="1:4">
      <c r="A722" s="1" t="s">
        <v>502</v>
      </c>
      <c r="B722" s="3">
        <v>2012</v>
      </c>
      <c r="C722" s="3" t="s">
        <v>36</v>
      </c>
      <c r="D722" s="8">
        <v>193313.26255743939</v>
      </c>
    </row>
    <row r="723" spans="1:4">
      <c r="A723" s="15" t="s">
        <v>500</v>
      </c>
      <c r="B723" s="20">
        <v>2012</v>
      </c>
      <c r="C723" s="20" t="s">
        <v>363</v>
      </c>
      <c r="D723" s="28">
        <v>6496.5932498811599</v>
      </c>
    </row>
    <row r="724" spans="1:4">
      <c r="A724" s="1" t="s">
        <v>494</v>
      </c>
      <c r="B724" s="3">
        <v>2009</v>
      </c>
      <c r="C724" s="3" t="s">
        <v>65</v>
      </c>
      <c r="D724" s="8">
        <v>20663340</v>
      </c>
    </row>
    <row r="725" spans="1:4">
      <c r="A725" s="15" t="s">
        <v>494</v>
      </c>
      <c r="B725" s="20">
        <v>2009</v>
      </c>
      <c r="C725" s="20" t="s">
        <v>201</v>
      </c>
      <c r="D725" s="16">
        <v>23441226</v>
      </c>
    </row>
    <row r="726" spans="1:4">
      <c r="A726" s="1" t="s">
        <v>494</v>
      </c>
      <c r="B726" s="3">
        <v>2010</v>
      </c>
      <c r="C726" s="3" t="s">
        <v>65</v>
      </c>
      <c r="D726" s="8">
        <v>24443107</v>
      </c>
    </row>
    <row r="727" spans="1:4">
      <c r="A727" s="15" t="s">
        <v>494</v>
      </c>
      <c r="B727" s="20">
        <v>2010</v>
      </c>
      <c r="C727" s="20" t="s">
        <v>201</v>
      </c>
      <c r="D727" s="16">
        <v>8803057</v>
      </c>
    </row>
    <row r="728" spans="1:4">
      <c r="A728" s="1" t="s">
        <v>494</v>
      </c>
      <c r="B728" s="3">
        <v>2011</v>
      </c>
      <c r="C728" s="3" t="s">
        <v>65</v>
      </c>
      <c r="D728" s="8">
        <v>25578021</v>
      </c>
    </row>
    <row r="729" spans="1:4">
      <c r="A729" s="15" t="s">
        <v>494</v>
      </c>
      <c r="B729" s="20">
        <v>2011</v>
      </c>
      <c r="C729" s="20" t="s">
        <v>201</v>
      </c>
      <c r="D729" s="16">
        <v>13241118</v>
      </c>
    </row>
    <row r="730" spans="1:4">
      <c r="A730" s="1" t="s">
        <v>494</v>
      </c>
      <c r="B730" s="3">
        <v>2012</v>
      </c>
      <c r="C730" s="3" t="s">
        <v>65</v>
      </c>
      <c r="D730" s="8">
        <v>28324988</v>
      </c>
    </row>
    <row r="731" spans="1:4" ht="15.75" thickBot="1">
      <c r="A731" s="5" t="s">
        <v>494</v>
      </c>
      <c r="B731" s="13">
        <v>2012</v>
      </c>
      <c r="C731" s="13" t="s">
        <v>131</v>
      </c>
      <c r="D731" s="11">
        <v>14763265</v>
      </c>
    </row>
    <row r="732" spans="1:4">
      <c r="A732" s="1" t="s">
        <v>496</v>
      </c>
      <c r="B732" s="3">
        <v>2011</v>
      </c>
      <c r="C732" s="3" t="s">
        <v>60</v>
      </c>
      <c r="D732" s="8">
        <v>6351097.0522803115</v>
      </c>
    </row>
    <row r="733" spans="1:4">
      <c r="A733" s="1" t="s">
        <v>496</v>
      </c>
      <c r="B733" s="3">
        <v>2011</v>
      </c>
      <c r="C733" s="3" t="s">
        <v>91</v>
      </c>
      <c r="D733" s="8">
        <v>2425583.9822024475</v>
      </c>
    </row>
    <row r="734" spans="1:4">
      <c r="A734" s="1" t="s">
        <v>496</v>
      </c>
      <c r="B734" s="3">
        <v>2011</v>
      </c>
      <c r="C734" s="3" t="s">
        <v>87</v>
      </c>
      <c r="D734" s="8">
        <v>3622060.6229143497</v>
      </c>
    </row>
    <row r="735" spans="1:4">
      <c r="A735" s="1" t="s">
        <v>496</v>
      </c>
      <c r="B735" s="3">
        <v>2011</v>
      </c>
      <c r="C735" s="3" t="s">
        <v>109</v>
      </c>
      <c r="D735" s="8">
        <v>3528168.7986651836</v>
      </c>
    </row>
    <row r="736" spans="1:4">
      <c r="A736" s="1" t="s">
        <v>496</v>
      </c>
      <c r="B736" s="3">
        <v>2011</v>
      </c>
      <c r="C736" s="3" t="s">
        <v>181</v>
      </c>
      <c r="D736" s="8">
        <v>4726037.2636262514</v>
      </c>
    </row>
    <row r="737" spans="1:4">
      <c r="A737" s="1" t="s">
        <v>496</v>
      </c>
      <c r="B737" s="3">
        <v>2011</v>
      </c>
      <c r="C737" s="3" t="s">
        <v>365</v>
      </c>
      <c r="D737" s="8">
        <v>2082697.44160178</v>
      </c>
    </row>
    <row r="738" spans="1:4">
      <c r="A738" s="1" t="s">
        <v>496</v>
      </c>
      <c r="B738" s="3">
        <v>2011</v>
      </c>
      <c r="C738" s="3" t="s">
        <v>38</v>
      </c>
      <c r="D738" s="8">
        <v>1844167.1301446052</v>
      </c>
    </row>
    <row r="739" spans="1:4">
      <c r="A739" s="1" t="s">
        <v>496</v>
      </c>
      <c r="B739" s="3">
        <v>2011</v>
      </c>
      <c r="C739" s="3" t="s">
        <v>366</v>
      </c>
      <c r="D739" s="8">
        <v>2762239.9888765295</v>
      </c>
    </row>
    <row r="740" spans="1:4">
      <c r="A740" s="1" t="s">
        <v>496</v>
      </c>
      <c r="B740" s="3">
        <v>2011</v>
      </c>
      <c r="C740" s="3" t="s">
        <v>43</v>
      </c>
      <c r="D740" s="8">
        <v>1673850.1112347054</v>
      </c>
    </row>
    <row r="741" spans="1:4">
      <c r="A741" s="1" t="s">
        <v>496</v>
      </c>
      <c r="B741" s="3">
        <v>2011</v>
      </c>
      <c r="C741" s="3" t="s">
        <v>104</v>
      </c>
      <c r="D741" s="8">
        <v>1505714.6829810902</v>
      </c>
    </row>
    <row r="742" spans="1:4">
      <c r="A742" s="1" t="s">
        <v>496</v>
      </c>
      <c r="B742" s="3">
        <v>2011</v>
      </c>
      <c r="C742" s="3" t="s">
        <v>46</v>
      </c>
      <c r="D742" s="8">
        <v>2545068.1312569524</v>
      </c>
    </row>
    <row r="743" spans="1:4">
      <c r="A743" s="15" t="s">
        <v>496</v>
      </c>
      <c r="B743" s="20">
        <v>2011</v>
      </c>
      <c r="C743" s="20" t="s">
        <v>201</v>
      </c>
      <c r="D743" s="16">
        <v>4053288.3759733038</v>
      </c>
    </row>
    <row r="744" spans="1:4">
      <c r="A744" s="1" t="s">
        <v>496</v>
      </c>
      <c r="B744" s="3">
        <v>2012</v>
      </c>
      <c r="C744" s="3" t="s">
        <v>60</v>
      </c>
      <c r="D744" s="8">
        <v>5876172.2365038563</v>
      </c>
    </row>
    <row r="745" spans="1:4">
      <c r="A745" s="1" t="s">
        <v>496</v>
      </c>
      <c r="B745" s="3">
        <v>2012</v>
      </c>
      <c r="C745" s="3" t="s">
        <v>91</v>
      </c>
      <c r="D745" s="8">
        <v>5588706.9408740355</v>
      </c>
    </row>
    <row r="746" spans="1:4">
      <c r="A746" s="1" t="s">
        <v>496</v>
      </c>
      <c r="B746" s="3">
        <v>2012</v>
      </c>
      <c r="C746" s="3" t="s">
        <v>87</v>
      </c>
      <c r="D746" s="8">
        <v>3543733.9331619535</v>
      </c>
    </row>
    <row r="747" spans="1:4">
      <c r="A747" s="1" t="s">
        <v>496</v>
      </c>
      <c r="B747" s="3">
        <v>2012</v>
      </c>
      <c r="C747" s="3" t="s">
        <v>109</v>
      </c>
      <c r="D747" s="8">
        <v>3436892.030848329</v>
      </c>
    </row>
    <row r="748" spans="1:4">
      <c r="A748" s="1" t="s">
        <v>496</v>
      </c>
      <c r="B748" s="3">
        <v>2012</v>
      </c>
      <c r="C748" s="3" t="s">
        <v>181</v>
      </c>
      <c r="D748" s="8">
        <v>3285784.0616966579</v>
      </c>
    </row>
    <row r="749" spans="1:4">
      <c r="A749" s="1" t="s">
        <v>496</v>
      </c>
      <c r="B749" s="3">
        <v>2012</v>
      </c>
      <c r="C749" s="3" t="s">
        <v>365</v>
      </c>
      <c r="D749" s="8">
        <v>3192461.4395886888</v>
      </c>
    </row>
    <row r="750" spans="1:4">
      <c r="A750" s="1" t="s">
        <v>496</v>
      </c>
      <c r="B750" s="3">
        <v>2012</v>
      </c>
      <c r="C750" s="3" t="s">
        <v>38</v>
      </c>
      <c r="D750" s="8">
        <v>3117165.8097686376</v>
      </c>
    </row>
    <row r="751" spans="1:4">
      <c r="A751" s="1" t="s">
        <v>496</v>
      </c>
      <c r="B751" s="3">
        <v>2012</v>
      </c>
      <c r="C751" s="3" t="s">
        <v>94</v>
      </c>
      <c r="D751" s="8">
        <v>2870480.7197943442</v>
      </c>
    </row>
    <row r="752" spans="1:4">
      <c r="A752" s="1" t="s">
        <v>496</v>
      </c>
      <c r="B752" s="3">
        <v>2012</v>
      </c>
      <c r="C752" s="3" t="s">
        <v>43</v>
      </c>
      <c r="D752" s="8">
        <v>2143266.0668380461</v>
      </c>
    </row>
    <row r="753" spans="1:4">
      <c r="A753" s="1" t="s">
        <v>496</v>
      </c>
      <c r="B753" s="3">
        <v>2012</v>
      </c>
      <c r="C753" s="3" t="s">
        <v>104</v>
      </c>
      <c r="D753" s="8">
        <v>2018199.2287917738</v>
      </c>
    </row>
    <row r="754" spans="1:4">
      <c r="A754" s="1" t="s">
        <v>496</v>
      </c>
      <c r="B754" s="3">
        <v>2012</v>
      </c>
      <c r="C754" s="3" t="s">
        <v>46</v>
      </c>
      <c r="D754" s="8">
        <v>1562622.1079691516</v>
      </c>
    </row>
    <row r="755" spans="1:4" ht="15.75" thickBot="1">
      <c r="A755" s="5" t="s">
        <v>496</v>
      </c>
      <c r="B755" s="13">
        <v>2012</v>
      </c>
      <c r="C755" s="13" t="s">
        <v>201</v>
      </c>
      <c r="D755" s="11">
        <v>1537273.7789203085</v>
      </c>
    </row>
    <row r="756" spans="1:4" s="32" customFormat="1">
      <c r="A756" s="31" t="s">
        <v>466</v>
      </c>
      <c r="B756" s="4">
        <v>2012</v>
      </c>
      <c r="C756" s="4" t="s">
        <v>109</v>
      </c>
      <c r="D756" s="21">
        <v>1550698.8900000001</v>
      </c>
    </row>
    <row r="757" spans="1:4" s="32" customFormat="1">
      <c r="A757" s="31" t="s">
        <v>466</v>
      </c>
      <c r="B757" s="4">
        <v>2012</v>
      </c>
      <c r="C757" s="4" t="s">
        <v>141</v>
      </c>
      <c r="D757" s="21">
        <v>527407</v>
      </c>
    </row>
    <row r="758" spans="1:4" s="32" customFormat="1">
      <c r="A758" s="31" t="s">
        <v>466</v>
      </c>
      <c r="B758" s="4">
        <v>2012</v>
      </c>
      <c r="C758" s="4" t="s">
        <v>82</v>
      </c>
      <c r="D758" s="21">
        <v>479154.46</v>
      </c>
    </row>
    <row r="759" spans="1:4" s="32" customFormat="1">
      <c r="A759" s="31" t="s">
        <v>466</v>
      </c>
      <c r="B759" s="4">
        <v>2012</v>
      </c>
      <c r="C759" s="4" t="s">
        <v>43</v>
      </c>
      <c r="D759" s="21">
        <v>468268</v>
      </c>
    </row>
    <row r="760" spans="1:4" s="32" customFormat="1">
      <c r="A760" s="31" t="s">
        <v>466</v>
      </c>
      <c r="B760" s="4">
        <v>2012</v>
      </c>
      <c r="C760" s="4" t="s">
        <v>106</v>
      </c>
      <c r="D760" s="21">
        <v>343910</v>
      </c>
    </row>
    <row r="761" spans="1:4" s="32" customFormat="1">
      <c r="A761" s="31" t="s">
        <v>466</v>
      </c>
      <c r="B761" s="4">
        <v>2012</v>
      </c>
      <c r="C761" s="4" t="s">
        <v>42</v>
      </c>
      <c r="D761" s="21">
        <v>185795.75</v>
      </c>
    </row>
    <row r="762" spans="1:4" s="32" customFormat="1">
      <c r="A762" s="31" t="s">
        <v>466</v>
      </c>
      <c r="B762" s="4">
        <v>2012</v>
      </c>
      <c r="C762" s="4" t="s">
        <v>34</v>
      </c>
      <c r="D762" s="21">
        <v>155000</v>
      </c>
    </row>
    <row r="763" spans="1:4" s="32" customFormat="1">
      <c r="A763" s="31" t="s">
        <v>466</v>
      </c>
      <c r="B763" s="4">
        <v>2012</v>
      </c>
      <c r="C763" s="4" t="s">
        <v>270</v>
      </c>
      <c r="D763" s="21">
        <v>83280</v>
      </c>
    </row>
    <row r="764" spans="1:4" s="32" customFormat="1">
      <c r="A764" s="31" t="s">
        <v>466</v>
      </c>
      <c r="B764" s="4">
        <v>2012</v>
      </c>
      <c r="C764" s="4" t="s">
        <v>181</v>
      </c>
      <c r="D764" s="21">
        <v>80000</v>
      </c>
    </row>
    <row r="765" spans="1:4" s="32" customFormat="1">
      <c r="A765" s="31" t="s">
        <v>466</v>
      </c>
      <c r="B765" s="4">
        <v>2012</v>
      </c>
      <c r="C765" s="4" t="s">
        <v>60</v>
      </c>
      <c r="D765" s="21">
        <v>56973.520000000004</v>
      </c>
    </row>
    <row r="766" spans="1:4" s="32" customFormat="1" ht="15.75" thickBot="1">
      <c r="A766" s="33" t="s">
        <v>466</v>
      </c>
      <c r="B766" s="10">
        <v>2012</v>
      </c>
      <c r="C766" s="10" t="s">
        <v>201</v>
      </c>
      <c r="D766" s="34">
        <v>4028045.17</v>
      </c>
    </row>
    <row r="767" spans="1:4">
      <c r="A767" s="1" t="s">
        <v>476</v>
      </c>
      <c r="B767" s="3">
        <v>2009</v>
      </c>
      <c r="C767" s="3" t="s">
        <v>109</v>
      </c>
      <c r="D767" s="8">
        <v>9499896.9502854757</v>
      </c>
    </row>
    <row r="768" spans="1:4">
      <c r="A768" s="1" t="s">
        <v>476</v>
      </c>
      <c r="B768" s="3">
        <v>2009</v>
      </c>
      <c r="C768" s="3" t="s">
        <v>38</v>
      </c>
      <c r="D768" s="8">
        <v>8486808.243977163</v>
      </c>
    </row>
    <row r="769" spans="1:4">
      <c r="A769" s="1" t="s">
        <v>476</v>
      </c>
      <c r="B769" s="3">
        <v>2009</v>
      </c>
      <c r="C769" s="3" t="s">
        <v>88</v>
      </c>
      <c r="D769" s="8">
        <v>30934268.207770508</v>
      </c>
    </row>
    <row r="770" spans="1:4">
      <c r="A770" s="1" t="s">
        <v>476</v>
      </c>
      <c r="B770" s="3">
        <v>2009</v>
      </c>
      <c r="C770" s="3" t="s">
        <v>87</v>
      </c>
      <c r="D770" s="8">
        <v>7086667.5950424736</v>
      </c>
    </row>
    <row r="771" spans="1:4">
      <c r="A771" s="1" t="s">
        <v>476</v>
      </c>
      <c r="B771" s="3">
        <v>2009</v>
      </c>
      <c r="C771" s="3" t="s">
        <v>34</v>
      </c>
      <c r="D771" s="8">
        <v>4113450.7728728591</v>
      </c>
    </row>
    <row r="772" spans="1:4">
      <c r="A772" s="1" t="s">
        <v>476</v>
      </c>
      <c r="B772" s="3">
        <v>2009</v>
      </c>
      <c r="C772" s="3" t="s">
        <v>108</v>
      </c>
      <c r="D772" s="8">
        <v>3042281.0193566359</v>
      </c>
    </row>
    <row r="773" spans="1:4">
      <c r="A773" s="1" t="s">
        <v>476</v>
      </c>
      <c r="B773" s="3">
        <v>2009</v>
      </c>
      <c r="C773" s="3" t="s">
        <v>94</v>
      </c>
      <c r="D773" s="8">
        <v>7157778.8608828858</v>
      </c>
    </row>
    <row r="774" spans="1:4">
      <c r="A774" s="1" t="s">
        <v>476</v>
      </c>
      <c r="B774" s="3">
        <v>2009</v>
      </c>
      <c r="C774" s="3" t="s">
        <v>42</v>
      </c>
      <c r="D774" s="8">
        <v>2673.7223227962681</v>
      </c>
    </row>
    <row r="775" spans="1:4">
      <c r="A775" s="1" t="s">
        <v>476</v>
      </c>
      <c r="B775" s="3">
        <v>2009</v>
      </c>
      <c r="C775" s="3" t="s">
        <v>130</v>
      </c>
      <c r="D775" s="8">
        <v>2088646.4280740845</v>
      </c>
    </row>
    <row r="776" spans="1:4">
      <c r="A776" s="1" t="s">
        <v>476</v>
      </c>
      <c r="B776" s="3">
        <v>2009</v>
      </c>
      <c r="C776" s="3" t="s">
        <v>84</v>
      </c>
      <c r="D776" s="8">
        <v>2499019.6351483082</v>
      </c>
    </row>
    <row r="777" spans="1:4">
      <c r="A777" s="1" t="s">
        <v>476</v>
      </c>
      <c r="B777" s="3">
        <v>2009</v>
      </c>
      <c r="C777" s="3" t="s">
        <v>90</v>
      </c>
      <c r="D777" s="8">
        <v>1884232.0011140511</v>
      </c>
    </row>
    <row r="778" spans="1:4">
      <c r="A778" s="15" t="s">
        <v>476</v>
      </c>
      <c r="B778" s="20">
        <v>2009</v>
      </c>
      <c r="C778" s="20" t="s">
        <v>201</v>
      </c>
      <c r="D778" s="16">
        <v>3087116.1055758963</v>
      </c>
    </row>
    <row r="779" spans="1:4">
      <c r="A779" s="1" t="s">
        <v>476</v>
      </c>
      <c r="B779" s="3">
        <v>2010</v>
      </c>
      <c r="C779" s="3" t="s">
        <v>109</v>
      </c>
      <c r="D779" s="8">
        <v>11029267.549668875</v>
      </c>
    </row>
    <row r="780" spans="1:4">
      <c r="A780" s="1" t="s">
        <v>476</v>
      </c>
      <c r="B780" s="3">
        <v>2010</v>
      </c>
      <c r="C780" s="3" t="s">
        <v>38</v>
      </c>
      <c r="D780" s="8">
        <v>12931655.629139073</v>
      </c>
    </row>
    <row r="781" spans="1:4">
      <c r="A781" s="1" t="s">
        <v>476</v>
      </c>
      <c r="B781" s="3">
        <v>2010</v>
      </c>
      <c r="C781" s="3" t="s">
        <v>88</v>
      </c>
      <c r="D781" s="8">
        <v>15569917.880794702</v>
      </c>
    </row>
    <row r="782" spans="1:4">
      <c r="A782" s="1" t="s">
        <v>476</v>
      </c>
      <c r="B782" s="3">
        <v>2010</v>
      </c>
      <c r="C782" s="3" t="s">
        <v>87</v>
      </c>
      <c r="D782" s="8">
        <v>11195962.913907284</v>
      </c>
    </row>
    <row r="783" spans="1:4">
      <c r="A783" s="1" t="s">
        <v>476</v>
      </c>
      <c r="B783" s="3">
        <v>2010</v>
      </c>
      <c r="C783" s="3" t="s">
        <v>34</v>
      </c>
      <c r="D783" s="8">
        <v>4449830.4635761585</v>
      </c>
    </row>
    <row r="784" spans="1:4">
      <c r="A784" s="1" t="s">
        <v>476</v>
      </c>
      <c r="B784" s="3">
        <v>2010</v>
      </c>
      <c r="C784" s="3" t="s">
        <v>108</v>
      </c>
      <c r="D784" s="8">
        <v>3658074.1721854303</v>
      </c>
    </row>
    <row r="785" spans="1:4">
      <c r="A785" s="1" t="s">
        <v>476</v>
      </c>
      <c r="B785" s="3">
        <v>2010</v>
      </c>
      <c r="C785" s="3" t="s">
        <v>94</v>
      </c>
      <c r="D785" s="8">
        <v>7933405.2980132448</v>
      </c>
    </row>
    <row r="786" spans="1:4">
      <c r="A786" s="1" t="s">
        <v>476</v>
      </c>
      <c r="B786" s="3">
        <v>2010</v>
      </c>
      <c r="C786" s="3" t="s">
        <v>42</v>
      </c>
      <c r="D786" s="8">
        <v>13446109.933774834</v>
      </c>
    </row>
    <row r="787" spans="1:4">
      <c r="A787" s="1" t="s">
        <v>476</v>
      </c>
      <c r="B787" s="3">
        <v>2010</v>
      </c>
      <c r="C787" s="3" t="s">
        <v>130</v>
      </c>
      <c r="D787" s="8">
        <v>1110267.5496688741</v>
      </c>
    </row>
    <row r="788" spans="1:4">
      <c r="A788" s="1" t="s">
        <v>476</v>
      </c>
      <c r="B788" s="3">
        <v>2010</v>
      </c>
      <c r="C788" s="3" t="s">
        <v>84</v>
      </c>
      <c r="D788" s="8">
        <v>2175950.9933774834</v>
      </c>
    </row>
    <row r="789" spans="1:4">
      <c r="A789" s="1" t="s">
        <v>476</v>
      </c>
      <c r="B789" s="3">
        <v>2010</v>
      </c>
      <c r="C789" s="3" t="s">
        <v>90</v>
      </c>
      <c r="D789" s="8">
        <v>1595010.59602649</v>
      </c>
    </row>
    <row r="790" spans="1:4">
      <c r="A790" s="15" t="s">
        <v>476</v>
      </c>
      <c r="B790" s="20">
        <v>2010</v>
      </c>
      <c r="C790" s="20" t="s">
        <v>201</v>
      </c>
      <c r="D790" s="16">
        <v>4847872.815929126</v>
      </c>
    </row>
    <row r="791" spans="1:4">
      <c r="A791" s="1" t="s">
        <v>476</v>
      </c>
      <c r="B791" s="3">
        <v>2011</v>
      </c>
      <c r="C791" s="3" t="s">
        <v>109</v>
      </c>
      <c r="D791" s="8">
        <v>10893370.411568411</v>
      </c>
    </row>
    <row r="792" spans="1:4">
      <c r="A792" s="1" t="s">
        <v>476</v>
      </c>
      <c r="B792" s="3">
        <v>2011</v>
      </c>
      <c r="C792" s="3" t="s">
        <v>38</v>
      </c>
      <c r="D792" s="8">
        <v>13452867.074527254</v>
      </c>
    </row>
    <row r="793" spans="1:4">
      <c r="A793" s="1" t="s">
        <v>476</v>
      </c>
      <c r="B793" s="3">
        <v>2011</v>
      </c>
      <c r="C793" s="3" t="s">
        <v>88</v>
      </c>
      <c r="D793" s="8">
        <v>8207224.6941045616</v>
      </c>
    </row>
    <row r="794" spans="1:4">
      <c r="A794" s="1" t="s">
        <v>476</v>
      </c>
      <c r="B794" s="3">
        <v>2011</v>
      </c>
      <c r="C794" s="3" t="s">
        <v>87</v>
      </c>
      <c r="D794" s="8">
        <v>9281384.8720800895</v>
      </c>
    </row>
    <row r="795" spans="1:4">
      <c r="A795" s="1" t="s">
        <v>476</v>
      </c>
      <c r="B795" s="3">
        <v>2011</v>
      </c>
      <c r="C795" s="3" t="s">
        <v>34</v>
      </c>
      <c r="D795" s="8">
        <v>4856619.8553948831</v>
      </c>
    </row>
    <row r="796" spans="1:4">
      <c r="A796" s="1" t="s">
        <v>476</v>
      </c>
      <c r="B796" s="3">
        <v>2011</v>
      </c>
      <c r="C796" s="3" t="s">
        <v>108</v>
      </c>
      <c r="D796" s="8">
        <v>4046870.1334816464</v>
      </c>
    </row>
    <row r="797" spans="1:4">
      <c r="A797" s="1" t="s">
        <v>476</v>
      </c>
      <c r="B797" s="3">
        <v>2011</v>
      </c>
      <c r="C797" s="3" t="s">
        <v>94</v>
      </c>
      <c r="D797" s="8">
        <v>6392095.3837597333</v>
      </c>
    </row>
    <row r="798" spans="1:4">
      <c r="A798" s="1" t="s">
        <v>476</v>
      </c>
      <c r="B798" s="3">
        <v>2011</v>
      </c>
      <c r="C798" s="3" t="s">
        <v>42</v>
      </c>
      <c r="D798" s="8">
        <v>11621446.051167965</v>
      </c>
    </row>
    <row r="799" spans="1:4">
      <c r="A799" s="1" t="s">
        <v>476</v>
      </c>
      <c r="B799" s="3">
        <v>2011</v>
      </c>
      <c r="C799" s="3" t="s">
        <v>130</v>
      </c>
      <c r="D799" s="8">
        <v>2709890.1557285874</v>
      </c>
    </row>
    <row r="800" spans="1:4">
      <c r="A800" s="1" t="s">
        <v>476</v>
      </c>
      <c r="B800" s="3">
        <v>2011</v>
      </c>
      <c r="C800" s="3" t="s">
        <v>84</v>
      </c>
      <c r="D800" s="8">
        <v>3283766.6852057846</v>
      </c>
    </row>
    <row r="801" spans="1:4">
      <c r="A801" s="1" t="s">
        <v>476</v>
      </c>
      <c r="B801" s="3">
        <v>2011</v>
      </c>
      <c r="C801" s="3" t="s">
        <v>90</v>
      </c>
      <c r="D801" s="8">
        <v>2423997.4972191327</v>
      </c>
    </row>
    <row r="802" spans="1:4">
      <c r="A802" s="15" t="s">
        <v>476</v>
      </c>
      <c r="B802" s="20">
        <v>2011</v>
      </c>
      <c r="C802" s="20" t="s">
        <v>201</v>
      </c>
      <c r="D802" s="16">
        <v>6396176.0884581935</v>
      </c>
    </row>
    <row r="803" spans="1:4">
      <c r="A803" s="1" t="s">
        <v>476</v>
      </c>
      <c r="B803" s="3">
        <v>2012</v>
      </c>
      <c r="C803" s="3" t="s">
        <v>109</v>
      </c>
      <c r="D803" s="8">
        <v>17846776.349614397</v>
      </c>
    </row>
    <row r="804" spans="1:4">
      <c r="A804" s="1" t="s">
        <v>476</v>
      </c>
      <c r="B804" s="3">
        <v>2012</v>
      </c>
      <c r="C804" s="3" t="s">
        <v>38</v>
      </c>
      <c r="D804" s="8">
        <v>17486221.079691514</v>
      </c>
    </row>
    <row r="805" spans="1:4">
      <c r="A805" s="1" t="s">
        <v>476</v>
      </c>
      <c r="B805" s="3">
        <v>2012</v>
      </c>
      <c r="C805" s="3" t="s">
        <v>88</v>
      </c>
      <c r="D805" s="8">
        <v>10352961.439588688</v>
      </c>
    </row>
    <row r="806" spans="1:4">
      <c r="A806" s="1" t="s">
        <v>476</v>
      </c>
      <c r="B806" s="3">
        <v>2012</v>
      </c>
      <c r="C806" s="3" t="s">
        <v>87</v>
      </c>
      <c r="D806" s="8">
        <v>6221267.3521850901</v>
      </c>
    </row>
    <row r="807" spans="1:4">
      <c r="A807" s="1" t="s">
        <v>476</v>
      </c>
      <c r="B807" s="3">
        <v>2012</v>
      </c>
      <c r="C807" s="3" t="s">
        <v>34</v>
      </c>
      <c r="D807" s="8">
        <v>5664392.030848329</v>
      </c>
    </row>
    <row r="808" spans="1:4">
      <c r="A808" s="1" t="s">
        <v>476</v>
      </c>
      <c r="B808" s="3">
        <v>2012</v>
      </c>
      <c r="C808" s="3" t="s">
        <v>108</v>
      </c>
      <c r="D808" s="8">
        <v>4989442.1593830334</v>
      </c>
    </row>
    <row r="809" spans="1:4">
      <c r="A809" s="1" t="s">
        <v>476</v>
      </c>
      <c r="B809" s="3">
        <v>2012</v>
      </c>
      <c r="C809" s="3" t="s">
        <v>94</v>
      </c>
      <c r="D809" s="8">
        <v>4617611.8251928017</v>
      </c>
    </row>
    <row r="810" spans="1:4">
      <c r="A810" s="1" t="s">
        <v>476</v>
      </c>
      <c r="B810" s="3">
        <v>2012</v>
      </c>
      <c r="C810" s="3" t="s">
        <v>42</v>
      </c>
      <c r="D810" s="8">
        <v>4543089.9742930587</v>
      </c>
    </row>
    <row r="811" spans="1:4">
      <c r="A811" s="1" t="s">
        <v>476</v>
      </c>
      <c r="B811" s="3">
        <v>2012</v>
      </c>
      <c r="C811" s="3" t="s">
        <v>130</v>
      </c>
      <c r="D811" s="8">
        <v>2094214.6529562981</v>
      </c>
    </row>
    <row r="812" spans="1:4">
      <c r="A812" s="1" t="s">
        <v>476</v>
      </c>
      <c r="B812" s="3">
        <v>2012</v>
      </c>
      <c r="C812" s="3" t="s">
        <v>84</v>
      </c>
      <c r="D812" s="8">
        <v>2035979.4344473006</v>
      </c>
    </row>
    <row r="813" spans="1:4">
      <c r="A813" s="1" t="s">
        <v>476</v>
      </c>
      <c r="B813" s="3">
        <v>2012</v>
      </c>
      <c r="C813" s="3" t="s">
        <v>90</v>
      </c>
      <c r="D813" s="8">
        <v>1898939.5886889459</v>
      </c>
    </row>
    <row r="814" spans="1:4" ht="15.75" thickBot="1">
      <c r="A814" s="5" t="s">
        <v>476</v>
      </c>
      <c r="B814" s="13">
        <v>2012</v>
      </c>
      <c r="C814" s="13" t="s">
        <v>201</v>
      </c>
      <c r="D814" s="11">
        <v>3828646.0008855346</v>
      </c>
    </row>
    <row r="815" spans="1:4">
      <c r="A815" s="1" t="s">
        <v>470</v>
      </c>
      <c r="B815" s="3">
        <v>2009</v>
      </c>
      <c r="C815" s="3" t="s">
        <v>87</v>
      </c>
      <c r="D815" s="8">
        <v>32464172.336550165</v>
      </c>
    </row>
    <row r="816" spans="1:4">
      <c r="A816" s="1" t="s">
        <v>470</v>
      </c>
      <c r="B816" s="3">
        <v>2009</v>
      </c>
      <c r="C816" s="3" t="s">
        <v>82</v>
      </c>
      <c r="D816" s="8">
        <v>21088684.113184441</v>
      </c>
    </row>
    <row r="817" spans="1:4">
      <c r="A817" s="1" t="s">
        <v>470</v>
      </c>
      <c r="B817" s="3">
        <v>2009</v>
      </c>
      <c r="C817" s="3" t="s">
        <v>35</v>
      </c>
      <c r="D817" s="8">
        <v>14437331.745393075</v>
      </c>
    </row>
    <row r="818" spans="1:4">
      <c r="A818" s="1" t="s">
        <v>470</v>
      </c>
      <c r="B818" s="3">
        <v>2009</v>
      </c>
      <c r="C818" s="3" t="s">
        <v>37</v>
      </c>
      <c r="D818" s="8">
        <v>11542284.969452929</v>
      </c>
    </row>
    <row r="819" spans="1:4">
      <c r="A819" s="1" t="s">
        <v>470</v>
      </c>
      <c r="B819" s="3">
        <v>2009</v>
      </c>
      <c r="C819" s="3" t="s">
        <v>34</v>
      </c>
      <c r="D819" s="8">
        <v>8016220.8436894435</v>
      </c>
    </row>
    <row r="820" spans="1:4">
      <c r="A820" s="1" t="s">
        <v>470</v>
      </c>
      <c r="B820" s="3">
        <v>2009</v>
      </c>
      <c r="C820" s="3" t="s">
        <v>45</v>
      </c>
      <c r="D820" s="8">
        <v>6097393.0643929979</v>
      </c>
    </row>
    <row r="821" spans="1:4">
      <c r="A821" s="1" t="s">
        <v>470</v>
      </c>
      <c r="B821" s="3">
        <v>2009</v>
      </c>
      <c r="C821" s="3" t="s">
        <v>40</v>
      </c>
      <c r="D821" s="8">
        <v>4830903.2733028186</v>
      </c>
    </row>
    <row r="822" spans="1:4">
      <c r="A822" s="1" t="s">
        <v>470</v>
      </c>
      <c r="B822" s="3">
        <v>2009</v>
      </c>
      <c r="C822" s="3" t="s">
        <v>46</v>
      </c>
      <c r="D822" s="8">
        <v>4822209.642360514</v>
      </c>
    </row>
    <row r="823" spans="1:4">
      <c r="A823" s="1" t="s">
        <v>470</v>
      </c>
      <c r="B823" s="3">
        <v>2009</v>
      </c>
      <c r="C823" s="3" t="s">
        <v>36</v>
      </c>
      <c r="D823" s="8">
        <v>4302956.5105894785</v>
      </c>
    </row>
    <row r="824" spans="1:4">
      <c r="A824" s="15" t="s">
        <v>470</v>
      </c>
      <c r="B824" s="20">
        <v>2009</v>
      </c>
      <c r="C824" s="20" t="s">
        <v>41</v>
      </c>
      <c r="D824" s="16">
        <v>3685077.1003221064</v>
      </c>
    </row>
    <row r="825" spans="1:4">
      <c r="A825" s="1" t="s">
        <v>470</v>
      </c>
      <c r="B825" s="3">
        <v>2010</v>
      </c>
      <c r="C825" s="3" t="s">
        <v>42</v>
      </c>
      <c r="D825" s="8">
        <v>19299530.758260712</v>
      </c>
    </row>
    <row r="826" spans="1:4">
      <c r="A826" s="1" t="s">
        <v>470</v>
      </c>
      <c r="B826" s="3">
        <v>2010</v>
      </c>
      <c r="C826" s="3" t="s">
        <v>35</v>
      </c>
      <c r="D826" s="8">
        <v>17903700.668650746</v>
      </c>
    </row>
    <row r="827" spans="1:4">
      <c r="A827" s="1" t="s">
        <v>470</v>
      </c>
      <c r="B827" s="3">
        <v>2010</v>
      </c>
      <c r="C827" s="3" t="s">
        <v>87</v>
      </c>
      <c r="D827" s="8">
        <v>12624289.6350885</v>
      </c>
    </row>
    <row r="828" spans="1:4">
      <c r="A828" s="1" t="s">
        <v>470</v>
      </c>
      <c r="B828" s="3">
        <v>2010</v>
      </c>
      <c r="C828" s="3" t="s">
        <v>82</v>
      </c>
      <c r="D828" s="8">
        <v>11174211.0099172</v>
      </c>
    </row>
    <row r="829" spans="1:4">
      <c r="A829" s="1" t="s">
        <v>470</v>
      </c>
      <c r="B829" s="3">
        <v>2010</v>
      </c>
      <c r="C829" s="3" t="s">
        <v>37</v>
      </c>
      <c r="D829" s="8">
        <v>10199041.9944188</v>
      </c>
    </row>
    <row r="830" spans="1:4">
      <c r="A830" s="1" t="s">
        <v>470</v>
      </c>
      <c r="B830" s="3">
        <v>2010</v>
      </c>
      <c r="C830" s="3" t="s">
        <v>43</v>
      </c>
      <c r="D830" s="8">
        <v>10100632.574334478</v>
      </c>
    </row>
    <row r="831" spans="1:4">
      <c r="A831" s="1" t="s">
        <v>470</v>
      </c>
      <c r="B831" s="3">
        <v>2010</v>
      </c>
      <c r="C831" s="3" t="s">
        <v>38</v>
      </c>
      <c r="D831" s="8">
        <v>5477185.4545353279</v>
      </c>
    </row>
    <row r="832" spans="1:4">
      <c r="A832" s="1" t="s">
        <v>470</v>
      </c>
      <c r="B832" s="3">
        <v>2010</v>
      </c>
      <c r="C832" s="3" t="s">
        <v>87</v>
      </c>
      <c r="D832" s="8">
        <v>5378286.3487020815</v>
      </c>
    </row>
    <row r="833" spans="1:4">
      <c r="A833" s="1" t="s">
        <v>470</v>
      </c>
      <c r="B833" s="3">
        <v>2010</v>
      </c>
      <c r="C833" s="3" t="s">
        <v>40</v>
      </c>
      <c r="D833" s="8">
        <v>4313009.1413062448</v>
      </c>
    </row>
    <row r="834" spans="1:4">
      <c r="A834" s="1" t="s">
        <v>470</v>
      </c>
      <c r="B834" s="3">
        <v>2010</v>
      </c>
      <c r="C834" s="3" t="s">
        <v>41</v>
      </c>
      <c r="D834" s="8">
        <v>3866206.5577996741</v>
      </c>
    </row>
    <row r="835" spans="1:4" ht="15.75" thickBot="1">
      <c r="A835" s="5" t="s">
        <v>470</v>
      </c>
      <c r="B835" s="13">
        <v>2010</v>
      </c>
      <c r="C835" s="13" t="s">
        <v>131</v>
      </c>
      <c r="D835" s="11">
        <v>28653290.05288719</v>
      </c>
    </row>
    <row r="836" spans="1:4">
      <c r="A836" s="1" t="s">
        <v>483</v>
      </c>
      <c r="B836" s="3">
        <v>2009</v>
      </c>
      <c r="C836" s="3" t="s">
        <v>34</v>
      </c>
      <c r="D836" s="8">
        <v>20974228.029126599</v>
      </c>
    </row>
    <row r="837" spans="1:4">
      <c r="A837" s="1" t="s">
        <v>483</v>
      </c>
      <c r="B837" s="3">
        <v>2009</v>
      </c>
      <c r="C837" s="3" t="s">
        <v>42</v>
      </c>
      <c r="D837" s="8">
        <v>18766700.529240999</v>
      </c>
    </row>
    <row r="838" spans="1:4">
      <c r="A838" s="1" t="s">
        <v>483</v>
      </c>
      <c r="B838" s="3">
        <v>2009</v>
      </c>
      <c r="C838" s="3" t="s">
        <v>82</v>
      </c>
      <c r="D838" s="8">
        <v>18355943.780713402</v>
      </c>
    </row>
    <row r="839" spans="1:4">
      <c r="A839" s="1" t="s">
        <v>483</v>
      </c>
      <c r="B839" s="3">
        <v>2009</v>
      </c>
      <c r="C839" s="3" t="s">
        <v>43</v>
      </c>
      <c r="D839" s="8">
        <v>11669471.5623601</v>
      </c>
    </row>
    <row r="840" spans="1:4">
      <c r="A840" s="1" t="s">
        <v>483</v>
      </c>
      <c r="B840" s="3">
        <v>2009</v>
      </c>
      <c r="C840" s="3" t="s">
        <v>88</v>
      </c>
      <c r="D840" s="8">
        <v>11428404.6800694</v>
      </c>
    </row>
    <row r="841" spans="1:4">
      <c r="A841" s="1" t="s">
        <v>483</v>
      </c>
      <c r="B841" s="3">
        <v>2009</v>
      </c>
      <c r="C841" s="3" t="s">
        <v>37</v>
      </c>
      <c r="D841" s="8">
        <v>9493355.8036002498</v>
      </c>
    </row>
    <row r="842" spans="1:4">
      <c r="A842" s="1" t="s">
        <v>483</v>
      </c>
      <c r="B842" s="3">
        <v>2009</v>
      </c>
      <c r="C842" s="3" t="s">
        <v>38</v>
      </c>
      <c r="D842" s="8">
        <v>9105946.6289277002</v>
      </c>
    </row>
    <row r="843" spans="1:4">
      <c r="A843" s="1" t="s">
        <v>483</v>
      </c>
      <c r="B843" s="3">
        <v>2009</v>
      </c>
      <c r="C843" s="3" t="s">
        <v>87</v>
      </c>
      <c r="D843" s="8">
        <v>8758224.4748357199</v>
      </c>
    </row>
    <row r="844" spans="1:4">
      <c r="A844" s="1" t="s">
        <v>483</v>
      </c>
      <c r="B844" s="3">
        <v>2009</v>
      </c>
      <c r="C844" s="3" t="s">
        <v>110</v>
      </c>
      <c r="D844" s="8">
        <v>7040280.0464761704</v>
      </c>
    </row>
    <row r="845" spans="1:4">
      <c r="A845" s="1" t="s">
        <v>483</v>
      </c>
      <c r="B845" s="3">
        <v>2009</v>
      </c>
      <c r="C845" s="3" t="s">
        <v>55</v>
      </c>
      <c r="D845" s="8">
        <v>6984569.6178898597</v>
      </c>
    </row>
    <row r="846" spans="1:4">
      <c r="A846" s="15" t="s">
        <v>483</v>
      </c>
      <c r="B846" s="20">
        <v>2009</v>
      </c>
      <c r="C846" s="20" t="s">
        <v>89</v>
      </c>
      <c r="D846" s="16">
        <v>96118658.359841764</v>
      </c>
    </row>
    <row r="847" spans="1:4">
      <c r="A847" s="1" t="s">
        <v>483</v>
      </c>
      <c r="B847" s="3">
        <v>2010</v>
      </c>
      <c r="C847" s="3" t="s">
        <v>42</v>
      </c>
      <c r="D847" s="8">
        <v>57955056.607609197</v>
      </c>
    </row>
    <row r="848" spans="1:4">
      <c r="A848" s="1" t="s">
        <v>483</v>
      </c>
      <c r="B848" s="3">
        <v>2010</v>
      </c>
      <c r="C848" s="3" t="s">
        <v>43</v>
      </c>
      <c r="D848" s="8">
        <v>48551433.028078899</v>
      </c>
    </row>
    <row r="849" spans="1:4">
      <c r="A849" s="1" t="s">
        <v>483</v>
      </c>
      <c r="B849" s="3">
        <v>2010</v>
      </c>
      <c r="C849" s="3" t="s">
        <v>82</v>
      </c>
      <c r="D849" s="8">
        <v>15119222.992080901</v>
      </c>
    </row>
    <row r="850" spans="1:4">
      <c r="A850" s="1" t="s">
        <v>483</v>
      </c>
      <c r="B850" s="3">
        <v>2010</v>
      </c>
      <c r="C850" s="3" t="s">
        <v>34</v>
      </c>
      <c r="D850" s="8">
        <v>13960902.7539564</v>
      </c>
    </row>
    <row r="851" spans="1:4">
      <c r="A851" s="1" t="s">
        <v>483</v>
      </c>
      <c r="B851" s="3">
        <v>2010</v>
      </c>
      <c r="C851" s="3" t="s">
        <v>37</v>
      </c>
      <c r="D851" s="8">
        <v>13750753.805701699</v>
      </c>
    </row>
    <row r="852" spans="1:4">
      <c r="A852" s="1" t="s">
        <v>483</v>
      </c>
      <c r="B852" s="3">
        <v>2010</v>
      </c>
      <c r="C852" s="3" t="s">
        <v>87</v>
      </c>
      <c r="D852" s="8">
        <v>12023410.5158014</v>
      </c>
    </row>
    <row r="853" spans="1:4">
      <c r="A853" s="1" t="s">
        <v>483</v>
      </c>
      <c r="B853" s="3">
        <v>2010</v>
      </c>
      <c r="C853" s="3" t="s">
        <v>106</v>
      </c>
      <c r="D853" s="8">
        <v>10262513.575046999</v>
      </c>
    </row>
    <row r="854" spans="1:4">
      <c r="A854" s="1" t="s">
        <v>483</v>
      </c>
      <c r="B854" s="3">
        <v>2010</v>
      </c>
      <c r="C854" s="3" t="s">
        <v>55</v>
      </c>
      <c r="D854" s="8">
        <v>9491095.2559199799</v>
      </c>
    </row>
    <row r="855" spans="1:4">
      <c r="A855" s="1" t="s">
        <v>483</v>
      </c>
      <c r="B855" s="3">
        <v>2010</v>
      </c>
      <c r="C855" s="3" t="s">
        <v>139</v>
      </c>
      <c r="D855" s="8">
        <v>9188638.8716611192</v>
      </c>
    </row>
    <row r="856" spans="1:4">
      <c r="A856" s="1" t="s">
        <v>483</v>
      </c>
      <c r="B856" s="3">
        <v>2010</v>
      </c>
      <c r="C856" s="3" t="s">
        <v>38</v>
      </c>
      <c r="D856" s="8">
        <v>5499193.8146568397</v>
      </c>
    </row>
    <row r="857" spans="1:4">
      <c r="A857" s="15" t="s">
        <v>483</v>
      </c>
      <c r="B857" s="20">
        <v>2010</v>
      </c>
      <c r="C857" s="20" t="s">
        <v>131</v>
      </c>
      <c r="D857" s="16">
        <v>88616582.696067601</v>
      </c>
    </row>
    <row r="858" spans="1:4">
      <c r="A858" s="1" t="s">
        <v>483</v>
      </c>
      <c r="B858" s="3">
        <v>2011</v>
      </c>
      <c r="C858" s="3" t="s">
        <v>43</v>
      </c>
      <c r="D858" s="8">
        <v>36971702.108286902</v>
      </c>
    </row>
    <row r="859" spans="1:4">
      <c r="A859" s="1" t="s">
        <v>483</v>
      </c>
      <c r="B859" s="3">
        <v>2011</v>
      </c>
      <c r="C859" s="3" t="s">
        <v>55</v>
      </c>
      <c r="D859" s="8">
        <v>30943001.4711289</v>
      </c>
    </row>
    <row r="860" spans="1:4">
      <c r="A860" s="1" t="s">
        <v>483</v>
      </c>
      <c r="B860" s="3">
        <v>2011</v>
      </c>
      <c r="C860" s="3" t="s">
        <v>34</v>
      </c>
      <c r="D860" s="8">
        <v>30371013.967466101</v>
      </c>
    </row>
    <row r="861" spans="1:4">
      <c r="A861" s="1" t="s">
        <v>483</v>
      </c>
      <c r="B861" s="3">
        <v>2011</v>
      </c>
      <c r="C861" s="3" t="s">
        <v>42</v>
      </c>
      <c r="D861" s="8">
        <v>21357175.346834999</v>
      </c>
    </row>
    <row r="862" spans="1:4">
      <c r="A862" s="1" t="s">
        <v>483</v>
      </c>
      <c r="B862" s="3">
        <v>2011</v>
      </c>
      <c r="C862" s="3" t="s">
        <v>38</v>
      </c>
      <c r="D862" s="8">
        <v>18383825.190384299</v>
      </c>
    </row>
    <row r="863" spans="1:4">
      <c r="A863" s="1" t="s">
        <v>483</v>
      </c>
      <c r="B863" s="3">
        <v>2011</v>
      </c>
      <c r="C863" s="3" t="s">
        <v>82</v>
      </c>
      <c r="D863" s="8">
        <v>16525213.424426001</v>
      </c>
    </row>
    <row r="864" spans="1:4">
      <c r="A864" s="1" t="s">
        <v>483</v>
      </c>
      <c r="B864" s="3">
        <v>2011</v>
      </c>
      <c r="C864" s="3" t="s">
        <v>87</v>
      </c>
      <c r="D864" s="8">
        <v>11514984.353842299</v>
      </c>
    </row>
    <row r="865" spans="1:4">
      <c r="A865" s="1" t="s">
        <v>483</v>
      </c>
      <c r="B865" s="3">
        <v>2011</v>
      </c>
      <c r="C865" s="3" t="s">
        <v>37</v>
      </c>
      <c r="D865" s="8">
        <v>8970330.7618709393</v>
      </c>
    </row>
    <row r="866" spans="1:4">
      <c r="A866" s="1" t="s">
        <v>483</v>
      </c>
      <c r="B866" s="3">
        <v>2011</v>
      </c>
      <c r="C866" s="3" t="s">
        <v>372</v>
      </c>
      <c r="D866" s="8">
        <v>6681470.6772710904</v>
      </c>
    </row>
    <row r="867" spans="1:4">
      <c r="A867" s="1" t="s">
        <v>483</v>
      </c>
      <c r="B867" s="3">
        <v>2011</v>
      </c>
      <c r="C867" s="3" t="s">
        <v>142</v>
      </c>
      <c r="D867" s="8">
        <v>5845929.9036386097</v>
      </c>
    </row>
    <row r="868" spans="1:4">
      <c r="A868" s="15" t="s">
        <v>483</v>
      </c>
      <c r="B868" s="20">
        <v>2011</v>
      </c>
      <c r="C868" s="20" t="s">
        <v>89</v>
      </c>
      <c r="D868" s="16">
        <v>101920332.97143655</v>
      </c>
    </row>
    <row r="869" spans="1:4">
      <c r="A869" s="1" t="s">
        <v>483</v>
      </c>
      <c r="B869" s="3">
        <v>2012</v>
      </c>
      <c r="C869" s="3" t="s">
        <v>142</v>
      </c>
      <c r="D869" s="8">
        <v>24015184.327231999</v>
      </c>
    </row>
    <row r="870" spans="1:4">
      <c r="A870" s="1" t="s">
        <v>483</v>
      </c>
      <c r="B870" s="3">
        <v>2012</v>
      </c>
      <c r="C870" s="3" t="s">
        <v>87</v>
      </c>
      <c r="D870" s="8">
        <v>20340264.839845199</v>
      </c>
    </row>
    <row r="871" spans="1:4">
      <c r="A871" s="1" t="s">
        <v>483</v>
      </c>
      <c r="B871" s="3">
        <v>2012</v>
      </c>
      <c r="C871" s="3" t="s">
        <v>34</v>
      </c>
      <c r="D871" s="8">
        <v>19951818.351866901</v>
      </c>
    </row>
    <row r="872" spans="1:4">
      <c r="A872" s="1" t="s">
        <v>483</v>
      </c>
      <c r="B872" s="3">
        <v>2012</v>
      </c>
      <c r="C872" s="3" t="s">
        <v>82</v>
      </c>
      <c r="D872" s="8">
        <v>18528755.649093099</v>
      </c>
    </row>
    <row r="873" spans="1:4">
      <c r="A873" s="1" t="s">
        <v>483</v>
      </c>
      <c r="B873" s="3">
        <v>2012</v>
      </c>
      <c r="C873" s="3" t="s">
        <v>55</v>
      </c>
      <c r="D873" s="8">
        <v>17832672.514464598</v>
      </c>
    </row>
    <row r="874" spans="1:4">
      <c r="A874" s="1" t="s">
        <v>483</v>
      </c>
      <c r="B874" s="3">
        <v>2012</v>
      </c>
      <c r="C874" s="3" t="s">
        <v>83</v>
      </c>
      <c r="D874" s="8">
        <v>15528609.431616001</v>
      </c>
    </row>
    <row r="875" spans="1:4">
      <c r="A875" s="1" t="s">
        <v>483</v>
      </c>
      <c r="B875" s="3">
        <v>2012</v>
      </c>
      <c r="C875" s="3" t="s">
        <v>43</v>
      </c>
      <c r="D875" s="8">
        <v>14925971.094758701</v>
      </c>
    </row>
    <row r="876" spans="1:4">
      <c r="A876" s="1" t="s">
        <v>483</v>
      </c>
      <c r="B876" s="3">
        <v>2012</v>
      </c>
      <c r="C876" s="3" t="s">
        <v>106</v>
      </c>
      <c r="D876" s="8">
        <v>11180944.126862301</v>
      </c>
    </row>
    <row r="877" spans="1:4">
      <c r="A877" s="1" t="s">
        <v>483</v>
      </c>
      <c r="B877" s="3">
        <v>2012</v>
      </c>
      <c r="C877" s="3" t="s">
        <v>38</v>
      </c>
      <c r="D877" s="8">
        <v>11103813.4410684</v>
      </c>
    </row>
    <row r="878" spans="1:4">
      <c r="A878" s="1" t="s">
        <v>483</v>
      </c>
      <c r="B878" s="3">
        <v>2012</v>
      </c>
      <c r="C878" s="3" t="s">
        <v>310</v>
      </c>
      <c r="D878" s="8">
        <v>8779921.4445035495</v>
      </c>
    </row>
    <row r="879" spans="1:4">
      <c r="A879" s="15" t="s">
        <v>483</v>
      </c>
      <c r="B879" s="20">
        <v>2012</v>
      </c>
      <c r="C879" s="20" t="s">
        <v>131</v>
      </c>
      <c r="D879" s="16">
        <v>97106915.275189817</v>
      </c>
    </row>
    <row r="880" spans="1:4">
      <c r="A880" s="1" t="s">
        <v>483</v>
      </c>
      <c r="B880" s="3">
        <v>2013</v>
      </c>
      <c r="C880" s="3" t="s">
        <v>110</v>
      </c>
      <c r="D880" s="8">
        <v>22985704.692221701</v>
      </c>
    </row>
    <row r="881" spans="1:4">
      <c r="A881" s="1" t="s">
        <v>483</v>
      </c>
      <c r="B881" s="3">
        <v>2013</v>
      </c>
      <c r="C881" s="3" t="s">
        <v>109</v>
      </c>
      <c r="D881" s="8">
        <v>14831985.8379179</v>
      </c>
    </row>
    <row r="882" spans="1:4">
      <c r="A882" s="1" t="s">
        <v>483</v>
      </c>
      <c r="B882" s="3">
        <v>2013</v>
      </c>
      <c r="C882" s="3" t="s">
        <v>82</v>
      </c>
      <c r="D882" s="8">
        <v>14448677.783856601</v>
      </c>
    </row>
    <row r="883" spans="1:4">
      <c r="A883" s="1" t="s">
        <v>483</v>
      </c>
      <c r="B883" s="3">
        <v>2013</v>
      </c>
      <c r="C883" s="3" t="s">
        <v>142</v>
      </c>
      <c r="D883" s="8">
        <v>13938573.367675001</v>
      </c>
    </row>
    <row r="884" spans="1:4">
      <c r="A884" s="1" t="s">
        <v>483</v>
      </c>
      <c r="B884" s="3">
        <v>2013</v>
      </c>
      <c r="C884" s="3" t="s">
        <v>58</v>
      </c>
      <c r="D884" s="8">
        <v>8692641.6538034994</v>
      </c>
    </row>
    <row r="885" spans="1:4">
      <c r="A885" s="1" t="s">
        <v>483</v>
      </c>
      <c r="B885" s="3">
        <v>2013</v>
      </c>
      <c r="C885" s="3" t="s">
        <v>112</v>
      </c>
      <c r="D885" s="8">
        <v>7460056.1901145</v>
      </c>
    </row>
    <row r="886" spans="1:4">
      <c r="A886" s="1" t="s">
        <v>483</v>
      </c>
      <c r="B886" s="3">
        <v>2013</v>
      </c>
      <c r="C886" s="3" t="s">
        <v>38</v>
      </c>
      <c r="D886" s="8">
        <v>6698991.8501837598</v>
      </c>
    </row>
    <row r="887" spans="1:4">
      <c r="A887" s="1" t="s">
        <v>483</v>
      </c>
      <c r="B887" s="3">
        <v>2013</v>
      </c>
      <c r="C887" s="3" t="s">
        <v>55</v>
      </c>
      <c r="D887" s="8">
        <v>6379246.6843976304</v>
      </c>
    </row>
    <row r="888" spans="1:4">
      <c r="A888" s="1" t="s">
        <v>483</v>
      </c>
      <c r="B888" s="3">
        <v>2013</v>
      </c>
      <c r="C888" s="3" t="s">
        <v>148</v>
      </c>
      <c r="D888" s="8">
        <v>5973047.8614389198</v>
      </c>
    </row>
    <row r="889" spans="1:4">
      <c r="A889" s="1" t="s">
        <v>483</v>
      </c>
      <c r="B889" s="3">
        <v>2013</v>
      </c>
      <c r="C889" s="3" t="s">
        <v>40</v>
      </c>
      <c r="D889" s="8">
        <v>5739029.5669027399</v>
      </c>
    </row>
    <row r="890" spans="1:4">
      <c r="A890" s="1" t="s">
        <v>483</v>
      </c>
      <c r="B890" s="3">
        <v>2013</v>
      </c>
      <c r="C890" s="3" t="s">
        <v>104</v>
      </c>
      <c r="D890" s="8">
        <v>5579722.4929124601</v>
      </c>
    </row>
    <row r="891" spans="1:4">
      <c r="A891" s="1" t="s">
        <v>483</v>
      </c>
      <c r="B891" s="3">
        <v>2013</v>
      </c>
      <c r="C891" s="3" t="s">
        <v>211</v>
      </c>
      <c r="D891" s="8">
        <v>4678117.2887834497</v>
      </c>
    </row>
    <row r="892" spans="1:4">
      <c r="A892" s="1" t="s">
        <v>483</v>
      </c>
      <c r="B892" s="3">
        <v>2013</v>
      </c>
      <c r="C892" s="3" t="s">
        <v>310</v>
      </c>
      <c r="D892" s="8">
        <v>4487072.9300898798</v>
      </c>
    </row>
    <row r="893" spans="1:4">
      <c r="A893" s="1" t="s">
        <v>483</v>
      </c>
      <c r="B893" s="3">
        <v>2013</v>
      </c>
      <c r="C893" s="3" t="s">
        <v>34</v>
      </c>
      <c r="D893" s="8">
        <v>4359556.3110553101</v>
      </c>
    </row>
    <row r="894" spans="1:4">
      <c r="A894" s="1" t="s">
        <v>483</v>
      </c>
      <c r="B894" s="3">
        <v>2013</v>
      </c>
      <c r="C894" s="3" t="s">
        <v>42</v>
      </c>
      <c r="D894" s="8">
        <v>4349048.3762145499</v>
      </c>
    </row>
    <row r="895" spans="1:4">
      <c r="A895" s="1" t="s">
        <v>483</v>
      </c>
      <c r="B895" s="3">
        <v>2013</v>
      </c>
      <c r="C895" s="3" t="s">
        <v>43</v>
      </c>
      <c r="D895" s="8">
        <v>3858574.8414988001</v>
      </c>
    </row>
    <row r="896" spans="1:4">
      <c r="A896" s="1" t="s">
        <v>483</v>
      </c>
      <c r="B896" s="3">
        <v>2013</v>
      </c>
      <c r="C896" s="3" t="s">
        <v>37</v>
      </c>
      <c r="D896" s="8">
        <v>3595816.98125222</v>
      </c>
    </row>
    <row r="897" spans="1:4">
      <c r="A897" s="1" t="s">
        <v>483</v>
      </c>
      <c r="B897" s="3">
        <v>2013</v>
      </c>
      <c r="C897" s="3" t="s">
        <v>87</v>
      </c>
      <c r="D897" s="8">
        <v>3070875.8327104901</v>
      </c>
    </row>
    <row r="898" spans="1:4">
      <c r="A898" s="1" t="s">
        <v>483</v>
      </c>
      <c r="B898" s="3">
        <v>2013</v>
      </c>
      <c r="C898" s="3" t="s">
        <v>372</v>
      </c>
      <c r="D898" s="8">
        <v>3037774.7712750998</v>
      </c>
    </row>
    <row r="899" spans="1:4">
      <c r="A899" s="1" t="s">
        <v>483</v>
      </c>
      <c r="B899" s="3">
        <v>2013</v>
      </c>
      <c r="C899" s="3" t="s">
        <v>39</v>
      </c>
      <c r="D899" s="8">
        <v>2848930.5989639</v>
      </c>
    </row>
    <row r="900" spans="1:4">
      <c r="A900" s="1" t="s">
        <v>483</v>
      </c>
      <c r="B900" s="3">
        <v>2013</v>
      </c>
      <c r="C900" s="3" t="s">
        <v>103</v>
      </c>
      <c r="D900" s="8">
        <v>2835910.4897143599</v>
      </c>
    </row>
    <row r="901" spans="1:4">
      <c r="A901" s="1" t="s">
        <v>483</v>
      </c>
      <c r="B901" s="3">
        <v>2013</v>
      </c>
      <c r="C901" s="3" t="s">
        <v>90</v>
      </c>
      <c r="D901" s="8">
        <v>2824020.94684149</v>
      </c>
    </row>
    <row r="902" spans="1:4">
      <c r="A902" s="1" t="s">
        <v>483</v>
      </c>
      <c r="B902" s="3">
        <v>2013</v>
      </c>
      <c r="C902" s="3" t="s">
        <v>196</v>
      </c>
      <c r="D902" s="8">
        <v>2696584.81653861</v>
      </c>
    </row>
    <row r="903" spans="1:4">
      <c r="A903" s="1" t="s">
        <v>483</v>
      </c>
      <c r="B903" s="3">
        <v>2013</v>
      </c>
      <c r="C903" s="3" t="s">
        <v>45</v>
      </c>
      <c r="D903" s="8">
        <v>2300099.1310560601</v>
      </c>
    </row>
    <row r="904" spans="1:4">
      <c r="A904" s="1" t="s">
        <v>483</v>
      </c>
      <c r="B904" s="3">
        <v>2013</v>
      </c>
      <c r="C904" s="3" t="s">
        <v>139</v>
      </c>
      <c r="D904" s="8">
        <v>2298208.592404</v>
      </c>
    </row>
    <row r="905" spans="1:4">
      <c r="A905" s="1" t="s">
        <v>483</v>
      </c>
      <c r="B905" s="3">
        <v>2013</v>
      </c>
      <c r="C905" s="3" t="s">
        <v>83</v>
      </c>
      <c r="D905" s="8">
        <v>2051675.2646264101</v>
      </c>
    </row>
    <row r="906" spans="1:4">
      <c r="A906" s="1" t="s">
        <v>483</v>
      </c>
      <c r="B906" s="3">
        <v>2013</v>
      </c>
      <c r="C906" s="3" t="s">
        <v>91</v>
      </c>
      <c r="D906" s="8">
        <v>1939452.57035244</v>
      </c>
    </row>
    <row r="907" spans="1:4">
      <c r="A907" s="1" t="s">
        <v>483</v>
      </c>
      <c r="B907" s="3">
        <v>2013</v>
      </c>
      <c r="C907" s="3" t="s">
        <v>108</v>
      </c>
      <c r="D907" s="8">
        <v>1753907.32281413</v>
      </c>
    </row>
    <row r="908" spans="1:4">
      <c r="A908" s="1" t="s">
        <v>483</v>
      </c>
      <c r="B908" s="3">
        <v>2013</v>
      </c>
      <c r="C908" s="3" t="s">
        <v>342</v>
      </c>
      <c r="D908" s="8">
        <v>1721707.86604816</v>
      </c>
    </row>
    <row r="909" spans="1:4">
      <c r="A909" s="1" t="s">
        <v>483</v>
      </c>
      <c r="B909" s="3">
        <v>2013</v>
      </c>
      <c r="C909" s="3" t="s">
        <v>105</v>
      </c>
      <c r="D909" s="8">
        <v>1639707.8070878901</v>
      </c>
    </row>
    <row r="910" spans="1:4">
      <c r="A910" s="1" t="s">
        <v>483</v>
      </c>
      <c r="B910" s="3">
        <v>2013</v>
      </c>
      <c r="C910" s="3" t="s">
        <v>94</v>
      </c>
      <c r="D910" s="8">
        <v>1543718.8072738801</v>
      </c>
    </row>
    <row r="911" spans="1:4">
      <c r="A911" s="1" t="s">
        <v>483</v>
      </c>
      <c r="B911" s="3">
        <v>2013</v>
      </c>
      <c r="C911" s="3" t="s">
        <v>160</v>
      </c>
      <c r="D911" s="8">
        <v>1506794.2053441899</v>
      </c>
    </row>
    <row r="912" spans="1:4">
      <c r="A912" s="1" t="s">
        <v>483</v>
      </c>
      <c r="B912" s="3">
        <v>2013</v>
      </c>
      <c r="C912" s="3" t="s">
        <v>273</v>
      </c>
      <c r="D912" s="8">
        <v>1022651.99497374</v>
      </c>
    </row>
    <row r="913" spans="1:4">
      <c r="A913" s="1" t="s">
        <v>483</v>
      </c>
      <c r="B913" s="3">
        <v>2013</v>
      </c>
      <c r="C913" s="3" t="s">
        <v>140</v>
      </c>
      <c r="D913" s="8">
        <v>1003645.04378401</v>
      </c>
    </row>
    <row r="914" spans="1:4">
      <c r="A914" s="1" t="s">
        <v>483</v>
      </c>
      <c r="B914" s="3">
        <v>2013</v>
      </c>
      <c r="C914" s="3" t="s">
        <v>88</v>
      </c>
      <c r="D914" s="8">
        <v>822612.43101464096</v>
      </c>
    </row>
    <row r="915" spans="1:4">
      <c r="A915" s="1" t="s">
        <v>483</v>
      </c>
      <c r="B915" s="3">
        <v>2013</v>
      </c>
      <c r="C915" s="3" t="s">
        <v>86</v>
      </c>
      <c r="D915" s="8">
        <v>820905.76975449105</v>
      </c>
    </row>
    <row r="916" spans="1:4">
      <c r="A916" s="1" t="s">
        <v>483</v>
      </c>
      <c r="B916" s="3">
        <v>2013</v>
      </c>
      <c r="C916" s="3" t="s">
        <v>117</v>
      </c>
      <c r="D916" s="8">
        <v>647871.07488003105</v>
      </c>
    </row>
    <row r="917" spans="1:4">
      <c r="A917" s="1" t="s">
        <v>483</v>
      </c>
      <c r="B917" s="3">
        <v>2013</v>
      </c>
      <c r="C917" s="3" t="s">
        <v>100</v>
      </c>
      <c r="D917" s="8">
        <v>560586.56682825903</v>
      </c>
    </row>
    <row r="918" spans="1:4">
      <c r="A918" s="1" t="s">
        <v>483</v>
      </c>
      <c r="B918" s="3">
        <v>2013</v>
      </c>
      <c r="C918" s="3" t="s">
        <v>270</v>
      </c>
      <c r="D918" s="8">
        <v>556397.75834862597</v>
      </c>
    </row>
    <row r="919" spans="1:4">
      <c r="A919" s="1" t="s">
        <v>483</v>
      </c>
      <c r="B919" s="3">
        <v>2013</v>
      </c>
      <c r="C919" s="3" t="s">
        <v>170</v>
      </c>
      <c r="D919" s="8">
        <v>529753.66026817402</v>
      </c>
    </row>
    <row r="920" spans="1:4">
      <c r="A920" s="1" t="s">
        <v>483</v>
      </c>
      <c r="B920" s="3">
        <v>2013</v>
      </c>
      <c r="C920" s="3" t="s">
        <v>92</v>
      </c>
      <c r="D920" s="8">
        <v>480211.52382171398</v>
      </c>
    </row>
    <row r="921" spans="1:4">
      <c r="A921" s="1" t="s">
        <v>483</v>
      </c>
      <c r="B921" s="3">
        <v>2013</v>
      </c>
      <c r="C921" s="3" t="s">
        <v>323</v>
      </c>
      <c r="D921" s="8">
        <v>477700.89153416501</v>
      </c>
    </row>
    <row r="922" spans="1:4">
      <c r="A922" s="1" t="s">
        <v>483</v>
      </c>
      <c r="B922" s="3">
        <v>2013</v>
      </c>
      <c r="C922" s="3" t="s">
        <v>113</v>
      </c>
      <c r="D922" s="8">
        <v>448788.32132030901</v>
      </c>
    </row>
    <row r="923" spans="1:4">
      <c r="A923" s="1" t="s">
        <v>483</v>
      </c>
      <c r="B923" s="3">
        <v>2013</v>
      </c>
      <c r="C923" s="3" t="s">
        <v>60</v>
      </c>
      <c r="D923" s="8">
        <v>439238.93318427302</v>
      </c>
    </row>
    <row r="924" spans="1:4">
      <c r="A924" s="1" t="s">
        <v>483</v>
      </c>
      <c r="B924" s="3">
        <v>2013</v>
      </c>
      <c r="C924" s="3" t="s">
        <v>193</v>
      </c>
      <c r="D924" s="8">
        <v>415601.43955971597</v>
      </c>
    </row>
    <row r="925" spans="1:4">
      <c r="A925" s="1" t="s">
        <v>483</v>
      </c>
      <c r="B925" s="3">
        <v>2013</v>
      </c>
      <c r="C925" s="3" t="s">
        <v>101</v>
      </c>
      <c r="D925" s="8">
        <v>412594.61233225698</v>
      </c>
    </row>
    <row r="926" spans="1:4">
      <c r="A926" s="1" t="s">
        <v>483</v>
      </c>
      <c r="B926" s="3">
        <v>2013</v>
      </c>
      <c r="C926" s="3" t="s">
        <v>274</v>
      </c>
      <c r="D926" s="8">
        <v>412060.46642465802</v>
      </c>
    </row>
    <row r="927" spans="1:4">
      <c r="A927" s="1" t="s">
        <v>483</v>
      </c>
      <c r="B927" s="3">
        <v>2013</v>
      </c>
      <c r="C927" s="3" t="s">
        <v>151</v>
      </c>
      <c r="D927" s="8">
        <v>374216.62893654598</v>
      </c>
    </row>
    <row r="928" spans="1:4">
      <c r="A928" s="1" t="s">
        <v>483</v>
      </c>
      <c r="B928" s="3">
        <v>2013</v>
      </c>
      <c r="C928" s="3" t="s">
        <v>115</v>
      </c>
      <c r="D928" s="8">
        <v>365955.82227104099</v>
      </c>
    </row>
    <row r="929" spans="1:4">
      <c r="A929" s="1" t="s">
        <v>483</v>
      </c>
      <c r="B929" s="3">
        <v>2013</v>
      </c>
      <c r="C929" s="3" t="s">
        <v>118</v>
      </c>
      <c r="D929" s="8">
        <v>355633.2</v>
      </c>
    </row>
    <row r="930" spans="1:4">
      <c r="A930" s="1" t="s">
        <v>483</v>
      </c>
      <c r="B930" s="3">
        <v>2013</v>
      </c>
      <c r="C930" s="3" t="s">
        <v>152</v>
      </c>
      <c r="D930" s="8">
        <v>333432.82088523702</v>
      </c>
    </row>
    <row r="931" spans="1:4">
      <c r="A931" s="1" t="s">
        <v>483</v>
      </c>
      <c r="B931" s="3">
        <v>2013</v>
      </c>
      <c r="C931" s="3" t="s">
        <v>98</v>
      </c>
      <c r="D931" s="8">
        <v>293271.00314812502</v>
      </c>
    </row>
    <row r="932" spans="1:4">
      <c r="A932" s="1" t="s">
        <v>483</v>
      </c>
      <c r="B932" s="3">
        <v>2013</v>
      </c>
      <c r="C932" s="3" t="s">
        <v>373</v>
      </c>
      <c r="D932" s="8">
        <v>291016.01380627701</v>
      </c>
    </row>
    <row r="933" spans="1:4">
      <c r="A933" s="1" t="s">
        <v>483</v>
      </c>
      <c r="B933" s="3">
        <v>2013</v>
      </c>
      <c r="C933" s="3" t="s">
        <v>374</v>
      </c>
      <c r="D933" s="8">
        <v>280263.48447456898</v>
      </c>
    </row>
    <row r="934" spans="1:4">
      <c r="A934" s="1" t="s">
        <v>483</v>
      </c>
      <c r="B934" s="3">
        <v>2013</v>
      </c>
      <c r="C934" s="3" t="s">
        <v>375</v>
      </c>
      <c r="D934" s="8">
        <v>219326.31002103101</v>
      </c>
    </row>
    <row r="935" spans="1:4">
      <c r="A935" s="1" t="s">
        <v>483</v>
      </c>
      <c r="B935" s="3">
        <v>2013</v>
      </c>
      <c r="C935" s="3" t="s">
        <v>144</v>
      </c>
      <c r="D935" s="8">
        <v>213421.837757036</v>
      </c>
    </row>
    <row r="936" spans="1:4">
      <c r="A936" s="1" t="s">
        <v>483</v>
      </c>
      <c r="B936" s="3">
        <v>2013</v>
      </c>
      <c r="C936" s="3" t="s">
        <v>155</v>
      </c>
      <c r="D936" s="8">
        <v>199585.04965587499</v>
      </c>
    </row>
    <row r="937" spans="1:4">
      <c r="A937" s="1" t="s">
        <v>483</v>
      </c>
      <c r="B937" s="3">
        <v>2013</v>
      </c>
      <c r="C937" s="3" t="s">
        <v>369</v>
      </c>
      <c r="D937" s="8">
        <v>190794.07</v>
      </c>
    </row>
    <row r="938" spans="1:4">
      <c r="A938" s="1" t="s">
        <v>483</v>
      </c>
      <c r="B938" s="3">
        <v>2013</v>
      </c>
      <c r="C938" s="3" t="s">
        <v>263</v>
      </c>
      <c r="D938" s="8">
        <v>184924.30441814801</v>
      </c>
    </row>
    <row r="939" spans="1:4">
      <c r="A939" s="1" t="s">
        <v>483</v>
      </c>
      <c r="B939" s="3">
        <v>2013</v>
      </c>
      <c r="C939" s="3" t="s">
        <v>120</v>
      </c>
      <c r="D939" s="8">
        <v>106944.96906135</v>
      </c>
    </row>
    <row r="940" spans="1:4">
      <c r="A940" s="1" t="s">
        <v>483</v>
      </c>
      <c r="B940" s="3">
        <v>2013</v>
      </c>
      <c r="C940" s="3" t="s">
        <v>130</v>
      </c>
      <c r="D940" s="8">
        <v>104758.698532423</v>
      </c>
    </row>
    <row r="941" spans="1:4">
      <c r="A941" s="1" t="s">
        <v>483</v>
      </c>
      <c r="B941" s="3">
        <v>2013</v>
      </c>
      <c r="C941" s="3" t="s">
        <v>150</v>
      </c>
      <c r="D941" s="8">
        <v>84871.236557574404</v>
      </c>
    </row>
    <row r="942" spans="1:4">
      <c r="A942" s="1" t="s">
        <v>483</v>
      </c>
      <c r="B942" s="3">
        <v>2013</v>
      </c>
      <c r="C942" s="3" t="s">
        <v>46</v>
      </c>
      <c r="D942" s="8">
        <v>79358.206249163297</v>
      </c>
    </row>
    <row r="943" spans="1:4">
      <c r="A943" s="1" t="s">
        <v>483</v>
      </c>
      <c r="B943" s="3">
        <v>2013</v>
      </c>
      <c r="C943" s="3" t="s">
        <v>141</v>
      </c>
      <c r="D943" s="8">
        <v>67107.707689443094</v>
      </c>
    </row>
    <row r="944" spans="1:4">
      <c r="A944" s="1" t="s">
        <v>483</v>
      </c>
      <c r="B944" s="3">
        <v>2013</v>
      </c>
      <c r="C944" s="3" t="s">
        <v>266</v>
      </c>
      <c r="D944" s="8">
        <v>63108.530576193902</v>
      </c>
    </row>
    <row r="945" spans="1:4">
      <c r="A945" s="1" t="s">
        <v>483</v>
      </c>
      <c r="B945" s="3">
        <v>2013</v>
      </c>
      <c r="C945" s="3" t="s">
        <v>376</v>
      </c>
      <c r="D945" s="8">
        <v>50061.01</v>
      </c>
    </row>
    <row r="946" spans="1:4" ht="15.75" thickBot="1">
      <c r="A946" s="5" t="s">
        <v>483</v>
      </c>
      <c r="B946" s="13">
        <v>2013</v>
      </c>
      <c r="C946" s="13" t="s">
        <v>131</v>
      </c>
      <c r="D946" s="11">
        <v>12718297.964000791</v>
      </c>
    </row>
    <row r="947" spans="1:4">
      <c r="A947" s="1" t="s">
        <v>493</v>
      </c>
      <c r="B947" s="3">
        <v>2009</v>
      </c>
      <c r="C947" s="3" t="s">
        <v>36</v>
      </c>
      <c r="D947" s="8">
        <v>2826650</v>
      </c>
    </row>
    <row r="948" spans="1:4">
      <c r="A948" s="1" t="s">
        <v>493</v>
      </c>
      <c r="B948" s="3">
        <v>2009</v>
      </c>
      <c r="C948" s="3" t="s">
        <v>82</v>
      </c>
      <c r="D948" s="8">
        <v>5190441</v>
      </c>
    </row>
    <row r="949" spans="1:4">
      <c r="A949" s="1" t="s">
        <v>493</v>
      </c>
      <c r="B949" s="3">
        <v>2009</v>
      </c>
      <c r="C949" s="3" t="s">
        <v>35</v>
      </c>
      <c r="D949" s="8">
        <v>4142620</v>
      </c>
    </row>
    <row r="950" spans="1:4">
      <c r="A950" s="1" t="s">
        <v>493</v>
      </c>
      <c r="B950" s="3">
        <v>2009</v>
      </c>
      <c r="C950" s="3" t="s">
        <v>263</v>
      </c>
      <c r="D950" s="8">
        <v>18015018</v>
      </c>
    </row>
    <row r="951" spans="1:4">
      <c r="A951" s="1" t="s">
        <v>493</v>
      </c>
      <c r="B951" s="3">
        <v>2009</v>
      </c>
      <c r="C951" s="3" t="s">
        <v>43</v>
      </c>
      <c r="D951" s="8">
        <v>14496209</v>
      </c>
    </row>
    <row r="952" spans="1:4">
      <c r="A952" s="1" t="s">
        <v>493</v>
      </c>
      <c r="B952" s="3">
        <v>2009</v>
      </c>
      <c r="C952" s="3" t="s">
        <v>196</v>
      </c>
      <c r="D952" s="8">
        <v>5454949</v>
      </c>
    </row>
    <row r="953" spans="1:4">
      <c r="A953" s="1" t="s">
        <v>493</v>
      </c>
      <c r="B953" s="3">
        <v>2009</v>
      </c>
      <c r="C953" s="3" t="s">
        <v>110</v>
      </c>
      <c r="D953" s="8">
        <v>2464260</v>
      </c>
    </row>
    <row r="954" spans="1:4">
      <c r="A954" s="1" t="s">
        <v>493</v>
      </c>
      <c r="B954" s="3">
        <v>2009</v>
      </c>
      <c r="C954" s="3" t="s">
        <v>55</v>
      </c>
      <c r="D954" s="8">
        <v>3224343</v>
      </c>
    </row>
    <row r="955" spans="1:4">
      <c r="A955" s="1" t="s">
        <v>493</v>
      </c>
      <c r="B955" s="3">
        <v>2009</v>
      </c>
      <c r="C955" s="3" t="s">
        <v>87</v>
      </c>
      <c r="D955" s="8">
        <v>14135036</v>
      </c>
    </row>
    <row r="956" spans="1:4">
      <c r="A956" s="1" t="s">
        <v>493</v>
      </c>
      <c r="B956" s="3">
        <v>2009</v>
      </c>
      <c r="C956" s="3" t="s">
        <v>88</v>
      </c>
      <c r="D956" s="8">
        <v>9073417</v>
      </c>
    </row>
    <row r="957" spans="1:4">
      <c r="A957" s="15" t="s">
        <v>493</v>
      </c>
      <c r="B957" s="20">
        <v>2009</v>
      </c>
      <c r="C957" s="20" t="s">
        <v>131</v>
      </c>
      <c r="D957" s="16">
        <v>50174035</v>
      </c>
    </row>
    <row r="958" spans="1:4">
      <c r="A958" s="1" t="s">
        <v>493</v>
      </c>
      <c r="B958" s="3">
        <v>2010</v>
      </c>
      <c r="C958" s="3" t="s">
        <v>91</v>
      </c>
      <c r="D958" s="8">
        <v>5204362</v>
      </c>
    </row>
    <row r="959" spans="1:4">
      <c r="A959" s="1" t="s">
        <v>493</v>
      </c>
      <c r="B959" s="3">
        <v>2010</v>
      </c>
      <c r="C959" s="3" t="s">
        <v>37</v>
      </c>
      <c r="D959" s="8">
        <v>5463894</v>
      </c>
    </row>
    <row r="960" spans="1:4">
      <c r="A960" s="1" t="s">
        <v>493</v>
      </c>
      <c r="B960" s="3">
        <v>2010</v>
      </c>
      <c r="C960" s="3" t="s">
        <v>42</v>
      </c>
      <c r="D960" s="8">
        <v>23410729</v>
      </c>
    </row>
    <row r="961" spans="1:4">
      <c r="A961" s="1" t="s">
        <v>493</v>
      </c>
      <c r="B961" s="3">
        <v>2010</v>
      </c>
      <c r="C961" s="3" t="s">
        <v>35</v>
      </c>
      <c r="D961" s="8">
        <v>9628066</v>
      </c>
    </row>
    <row r="962" spans="1:4">
      <c r="A962" s="1" t="s">
        <v>493</v>
      </c>
      <c r="B962" s="3">
        <v>2010</v>
      </c>
      <c r="C962" s="3" t="s">
        <v>40</v>
      </c>
      <c r="D962" s="8">
        <v>4816556</v>
      </c>
    </row>
    <row r="963" spans="1:4">
      <c r="A963" s="1" t="s">
        <v>493</v>
      </c>
      <c r="B963" s="3">
        <v>2010</v>
      </c>
      <c r="C963" s="3" t="s">
        <v>43</v>
      </c>
      <c r="D963" s="8">
        <v>73610810</v>
      </c>
    </row>
    <row r="964" spans="1:4">
      <c r="A964" s="1" t="s">
        <v>493</v>
      </c>
      <c r="B964" s="3">
        <v>2010</v>
      </c>
      <c r="C964" s="3" t="s">
        <v>196</v>
      </c>
      <c r="D964" s="8">
        <v>5006782</v>
      </c>
    </row>
    <row r="965" spans="1:4">
      <c r="A965" s="1" t="s">
        <v>493</v>
      </c>
      <c r="B965" s="3">
        <v>2010</v>
      </c>
      <c r="C965" s="3" t="s">
        <v>55</v>
      </c>
      <c r="D965" s="8">
        <v>8666965</v>
      </c>
    </row>
    <row r="966" spans="1:4">
      <c r="A966" s="1" t="s">
        <v>493</v>
      </c>
      <c r="B966" s="3">
        <v>2010</v>
      </c>
      <c r="C966" s="3" t="s">
        <v>87</v>
      </c>
      <c r="D966" s="8">
        <v>14442445</v>
      </c>
    </row>
    <row r="967" spans="1:4">
      <c r="A967" s="1" t="s">
        <v>493</v>
      </c>
      <c r="B967" s="3">
        <v>2010</v>
      </c>
      <c r="C967" s="3" t="s">
        <v>88</v>
      </c>
      <c r="D967" s="8">
        <v>4928262</v>
      </c>
    </row>
    <row r="968" spans="1:4">
      <c r="A968" s="15" t="s">
        <v>493</v>
      </c>
      <c r="B968" s="20">
        <v>2010</v>
      </c>
      <c r="C968" s="20" t="s">
        <v>131</v>
      </c>
      <c r="D968" s="16">
        <v>50101208</v>
      </c>
    </row>
    <row r="969" spans="1:4">
      <c r="A969" s="1" t="s">
        <v>493</v>
      </c>
      <c r="B969" s="3">
        <v>2011</v>
      </c>
      <c r="C969" s="3" t="s">
        <v>37</v>
      </c>
      <c r="D969" s="8">
        <v>5213527</v>
      </c>
    </row>
    <row r="970" spans="1:4">
      <c r="A970" s="1" t="s">
        <v>493</v>
      </c>
      <c r="B970" s="3">
        <v>2011</v>
      </c>
      <c r="C970" s="3" t="s">
        <v>82</v>
      </c>
      <c r="D970" s="8">
        <v>7618392</v>
      </c>
    </row>
    <row r="971" spans="1:4">
      <c r="A971" s="1" t="s">
        <v>493</v>
      </c>
      <c r="B971" s="3">
        <v>2011</v>
      </c>
      <c r="C971" s="3" t="s">
        <v>42</v>
      </c>
      <c r="D971" s="8">
        <v>19833832</v>
      </c>
    </row>
    <row r="972" spans="1:4">
      <c r="A972" s="1" t="s">
        <v>493</v>
      </c>
      <c r="B972" s="3">
        <v>2011</v>
      </c>
      <c r="C972" s="3" t="s">
        <v>263</v>
      </c>
      <c r="D972" s="8">
        <v>8061694</v>
      </c>
    </row>
    <row r="973" spans="1:4">
      <c r="A973" s="1" t="s">
        <v>493</v>
      </c>
      <c r="B973" s="3">
        <v>2011</v>
      </c>
      <c r="C973" s="3" t="s">
        <v>126</v>
      </c>
      <c r="D973" s="8">
        <v>7892116</v>
      </c>
    </row>
    <row r="974" spans="1:4">
      <c r="A974" s="1" t="s">
        <v>493</v>
      </c>
      <c r="B974" s="3">
        <v>2011</v>
      </c>
      <c r="C974" s="3" t="s">
        <v>43</v>
      </c>
      <c r="D974" s="8">
        <v>15515173</v>
      </c>
    </row>
    <row r="975" spans="1:4">
      <c r="A975" s="1" t="s">
        <v>493</v>
      </c>
      <c r="B975" s="3">
        <v>2011</v>
      </c>
      <c r="C975" s="3" t="s">
        <v>55</v>
      </c>
      <c r="D975" s="8">
        <v>20800530</v>
      </c>
    </row>
    <row r="976" spans="1:4">
      <c r="A976" s="1" t="s">
        <v>493</v>
      </c>
      <c r="B976" s="3">
        <v>2011</v>
      </c>
      <c r="C976" s="3" t="s">
        <v>109</v>
      </c>
      <c r="D976" s="8">
        <v>12948390</v>
      </c>
    </row>
    <row r="977" spans="1:4">
      <c r="A977" s="1" t="s">
        <v>493</v>
      </c>
      <c r="B977" s="3">
        <v>2011</v>
      </c>
      <c r="C977" s="3" t="s">
        <v>87</v>
      </c>
      <c r="D977" s="8">
        <v>14933056</v>
      </c>
    </row>
    <row r="978" spans="1:4">
      <c r="A978" s="1" t="s">
        <v>493</v>
      </c>
      <c r="B978" s="3">
        <v>2011</v>
      </c>
      <c r="C978" s="3" t="s">
        <v>142</v>
      </c>
      <c r="D978" s="8">
        <v>5070126</v>
      </c>
    </row>
    <row r="979" spans="1:4">
      <c r="A979" s="15" t="s">
        <v>493</v>
      </c>
      <c r="B979" s="20">
        <v>2011</v>
      </c>
      <c r="C979" s="20" t="s">
        <v>131</v>
      </c>
      <c r="D979" s="16">
        <v>63828161</v>
      </c>
    </row>
    <row r="980" spans="1:4">
      <c r="A980" s="1" t="s">
        <v>493</v>
      </c>
      <c r="B980" s="3">
        <v>2012</v>
      </c>
      <c r="C980" s="3" t="s">
        <v>91</v>
      </c>
      <c r="D980" s="8">
        <v>5874004</v>
      </c>
    </row>
    <row r="981" spans="1:4">
      <c r="A981" s="1" t="s">
        <v>493</v>
      </c>
      <c r="B981" s="3">
        <v>2012</v>
      </c>
      <c r="C981" s="3" t="s">
        <v>364</v>
      </c>
      <c r="D981" s="8">
        <v>3481515</v>
      </c>
    </row>
    <row r="982" spans="1:4">
      <c r="A982" s="1" t="s">
        <v>493</v>
      </c>
      <c r="B982" s="3">
        <v>2012</v>
      </c>
      <c r="C982" s="3" t="s">
        <v>82</v>
      </c>
      <c r="D982" s="8">
        <v>11437589</v>
      </c>
    </row>
    <row r="983" spans="1:4">
      <c r="A983" s="1" t="s">
        <v>493</v>
      </c>
      <c r="B983" s="3">
        <v>2012</v>
      </c>
      <c r="C983" s="3" t="s">
        <v>38</v>
      </c>
      <c r="D983" s="8">
        <v>4448358</v>
      </c>
    </row>
    <row r="984" spans="1:4">
      <c r="A984" s="1" t="s">
        <v>493</v>
      </c>
      <c r="B984" s="3">
        <v>2012</v>
      </c>
      <c r="C984" s="3" t="s">
        <v>263</v>
      </c>
      <c r="D984" s="8">
        <v>7029996</v>
      </c>
    </row>
    <row r="985" spans="1:4">
      <c r="A985" s="1" t="s">
        <v>493</v>
      </c>
      <c r="B985" s="3">
        <v>2012</v>
      </c>
      <c r="C985" s="3" t="s">
        <v>43</v>
      </c>
      <c r="D985" s="8">
        <v>10968712</v>
      </c>
    </row>
    <row r="986" spans="1:4">
      <c r="A986" s="1" t="s">
        <v>493</v>
      </c>
      <c r="B986" s="3">
        <v>2012</v>
      </c>
      <c r="C986" s="3" t="s">
        <v>109</v>
      </c>
      <c r="D986" s="8">
        <v>10946382</v>
      </c>
    </row>
    <row r="987" spans="1:4">
      <c r="A987" s="1" t="s">
        <v>493</v>
      </c>
      <c r="B987" s="3">
        <v>2012</v>
      </c>
      <c r="C987" s="3" t="s">
        <v>87</v>
      </c>
      <c r="D987" s="8">
        <v>14110854</v>
      </c>
    </row>
    <row r="988" spans="1:4">
      <c r="A988" s="1" t="s">
        <v>493</v>
      </c>
      <c r="B988" s="3">
        <v>2012</v>
      </c>
      <c r="C988" s="3" t="s">
        <v>41</v>
      </c>
      <c r="D988" s="8">
        <v>10667994</v>
      </c>
    </row>
    <row r="989" spans="1:4">
      <c r="A989" s="1" t="s">
        <v>493</v>
      </c>
      <c r="B989" s="3">
        <v>2012</v>
      </c>
      <c r="C989" s="3" t="s">
        <v>142</v>
      </c>
      <c r="D989" s="8">
        <v>8716377</v>
      </c>
    </row>
    <row r="990" spans="1:4">
      <c r="A990" s="15" t="s">
        <v>493</v>
      </c>
      <c r="B990" s="20">
        <v>2012</v>
      </c>
      <c r="C990" s="20" t="s">
        <v>131</v>
      </c>
      <c r="D990" s="16">
        <v>36500254</v>
      </c>
    </row>
    <row r="991" spans="1:4">
      <c r="A991" s="1" t="s">
        <v>493</v>
      </c>
      <c r="B991" s="3">
        <v>2013</v>
      </c>
      <c r="C991" s="3" t="s">
        <v>91</v>
      </c>
      <c r="D991" s="8">
        <v>11407684</v>
      </c>
    </row>
    <row r="992" spans="1:4">
      <c r="A992" s="1" t="s">
        <v>493</v>
      </c>
      <c r="B992" s="3">
        <v>2013</v>
      </c>
      <c r="C992" s="3" t="s">
        <v>40</v>
      </c>
      <c r="D992" s="8">
        <v>11372029</v>
      </c>
    </row>
    <row r="993" spans="1:4">
      <c r="A993" s="1" t="s">
        <v>493</v>
      </c>
      <c r="B993" s="3">
        <v>2013</v>
      </c>
      <c r="C993" s="3" t="s">
        <v>263</v>
      </c>
      <c r="D993" s="8">
        <v>9179128</v>
      </c>
    </row>
    <row r="994" spans="1:4">
      <c r="A994" s="1" t="s">
        <v>493</v>
      </c>
      <c r="B994" s="3">
        <v>2013</v>
      </c>
      <c r="C994" s="3" t="s">
        <v>112</v>
      </c>
      <c r="D994" s="8">
        <v>5866202</v>
      </c>
    </row>
    <row r="995" spans="1:4">
      <c r="A995" s="1" t="s">
        <v>493</v>
      </c>
      <c r="B995" s="3">
        <v>2013</v>
      </c>
      <c r="C995" s="3" t="s">
        <v>110</v>
      </c>
      <c r="D995" s="8">
        <v>16077285</v>
      </c>
    </row>
    <row r="996" spans="1:4">
      <c r="A996" s="1" t="s">
        <v>493</v>
      </c>
      <c r="B996" s="3">
        <v>2013</v>
      </c>
      <c r="C996" s="3" t="s">
        <v>55</v>
      </c>
      <c r="D996" s="8">
        <v>7827813</v>
      </c>
    </row>
    <row r="997" spans="1:4">
      <c r="A997" s="1" t="s">
        <v>493</v>
      </c>
      <c r="B997" s="3">
        <v>2013</v>
      </c>
      <c r="C997" s="3" t="s">
        <v>109</v>
      </c>
      <c r="D997" s="8">
        <v>6729232</v>
      </c>
    </row>
    <row r="998" spans="1:4">
      <c r="A998" s="1" t="s">
        <v>493</v>
      </c>
      <c r="B998" s="3">
        <v>2013</v>
      </c>
      <c r="C998" s="3" t="s">
        <v>87</v>
      </c>
      <c r="D998" s="8">
        <v>18719242</v>
      </c>
    </row>
    <row r="999" spans="1:4">
      <c r="A999" s="1" t="s">
        <v>493</v>
      </c>
      <c r="B999" s="3">
        <v>2013</v>
      </c>
      <c r="C999" s="3" t="s">
        <v>41</v>
      </c>
      <c r="D999" s="8">
        <v>74144569</v>
      </c>
    </row>
    <row r="1000" spans="1:4">
      <c r="A1000" s="1" t="s">
        <v>493</v>
      </c>
      <c r="B1000" s="3">
        <v>2013</v>
      </c>
      <c r="C1000" s="3" t="s">
        <v>142</v>
      </c>
      <c r="D1000" s="8">
        <v>8795429</v>
      </c>
    </row>
    <row r="1001" spans="1:4" ht="15.75" thickBot="1">
      <c r="A1001" s="5" t="s">
        <v>493</v>
      </c>
      <c r="B1001" s="13">
        <v>2013</v>
      </c>
      <c r="C1001" s="13" t="s">
        <v>131</v>
      </c>
      <c r="D1001" s="11">
        <v>53280214</v>
      </c>
    </row>
    <row r="1002" spans="1:4">
      <c r="A1002" s="1" t="s">
        <v>488</v>
      </c>
      <c r="B1002" s="3">
        <v>2009</v>
      </c>
      <c r="C1002" s="3" t="s">
        <v>276</v>
      </c>
      <c r="D1002" s="8">
        <v>1163637</v>
      </c>
    </row>
    <row r="1003" spans="1:4">
      <c r="A1003" s="1" t="s">
        <v>488</v>
      </c>
      <c r="B1003" s="3">
        <v>2009</v>
      </c>
      <c r="C1003" s="3" t="s">
        <v>37</v>
      </c>
      <c r="D1003" s="8">
        <v>1123876</v>
      </c>
    </row>
    <row r="1004" spans="1:4">
      <c r="A1004" s="1" t="s">
        <v>488</v>
      </c>
      <c r="B1004" s="3">
        <v>2009</v>
      </c>
      <c r="C1004" s="3" t="s">
        <v>100</v>
      </c>
      <c r="D1004" s="8">
        <v>1532166</v>
      </c>
    </row>
    <row r="1005" spans="1:4">
      <c r="A1005" s="1" t="s">
        <v>488</v>
      </c>
      <c r="B1005" s="3">
        <v>2009</v>
      </c>
      <c r="C1005" s="3" t="s">
        <v>45</v>
      </c>
      <c r="D1005" s="8">
        <v>1889115</v>
      </c>
    </row>
    <row r="1006" spans="1:4">
      <c r="A1006" s="1" t="s">
        <v>488</v>
      </c>
      <c r="B1006" s="3">
        <v>2009</v>
      </c>
      <c r="C1006" s="3" t="s">
        <v>104</v>
      </c>
      <c r="D1006" s="8">
        <v>29288237</v>
      </c>
    </row>
    <row r="1007" spans="1:4">
      <c r="A1007" s="1" t="s">
        <v>488</v>
      </c>
      <c r="B1007" s="3">
        <v>2009</v>
      </c>
      <c r="C1007" s="3" t="s">
        <v>43</v>
      </c>
      <c r="D1007" s="8">
        <v>5330500</v>
      </c>
    </row>
    <row r="1008" spans="1:4">
      <c r="A1008" s="1" t="s">
        <v>488</v>
      </c>
      <c r="B1008" s="3">
        <v>2009</v>
      </c>
      <c r="C1008" s="3" t="s">
        <v>196</v>
      </c>
      <c r="D1008" s="8">
        <v>24758977</v>
      </c>
    </row>
    <row r="1009" spans="1:4">
      <c r="A1009" s="1" t="s">
        <v>488</v>
      </c>
      <c r="B1009" s="3">
        <v>2009</v>
      </c>
      <c r="C1009" s="3" t="s">
        <v>118</v>
      </c>
      <c r="D1009" s="8">
        <v>3489926</v>
      </c>
    </row>
    <row r="1010" spans="1:4">
      <c r="A1010" s="1" t="s">
        <v>488</v>
      </c>
      <c r="B1010" s="3">
        <v>2009</v>
      </c>
      <c r="C1010" s="3" t="s">
        <v>60</v>
      </c>
      <c r="D1010" s="8">
        <v>3791315</v>
      </c>
    </row>
    <row r="1011" spans="1:4">
      <c r="A1011" s="1" t="s">
        <v>488</v>
      </c>
      <c r="B1011" s="3">
        <v>2009</v>
      </c>
      <c r="C1011" s="3" t="s">
        <v>87</v>
      </c>
      <c r="D1011" s="8">
        <v>13916310</v>
      </c>
    </row>
    <row r="1012" spans="1:4">
      <c r="A1012" s="15" t="s">
        <v>488</v>
      </c>
      <c r="B1012" s="20">
        <v>2009</v>
      </c>
      <c r="C1012" s="20" t="s">
        <v>131</v>
      </c>
      <c r="D1012" s="16">
        <v>17040358</v>
      </c>
    </row>
    <row r="1013" spans="1:4">
      <c r="A1013" s="1" t="s">
        <v>488</v>
      </c>
      <c r="B1013" s="3">
        <v>2010</v>
      </c>
      <c r="C1013" s="3" t="s">
        <v>97</v>
      </c>
      <c r="D1013" s="8">
        <v>1281756</v>
      </c>
    </row>
    <row r="1014" spans="1:4">
      <c r="A1014" s="1" t="s">
        <v>488</v>
      </c>
      <c r="B1014" s="3">
        <v>2010</v>
      </c>
      <c r="C1014" s="3" t="s">
        <v>139</v>
      </c>
      <c r="D1014" s="8">
        <v>1482384</v>
      </c>
    </row>
    <row r="1015" spans="1:4">
      <c r="A1015" s="1" t="s">
        <v>488</v>
      </c>
      <c r="B1015" s="3">
        <v>2010</v>
      </c>
      <c r="C1015" s="3" t="s">
        <v>82</v>
      </c>
      <c r="D1015" s="8">
        <v>3589159</v>
      </c>
    </row>
    <row r="1016" spans="1:4">
      <c r="A1016" s="1" t="s">
        <v>488</v>
      </c>
      <c r="B1016" s="3">
        <v>2010</v>
      </c>
      <c r="C1016" s="3" t="s">
        <v>42</v>
      </c>
      <c r="D1016" s="8">
        <v>28841017</v>
      </c>
    </row>
    <row r="1017" spans="1:4">
      <c r="A1017" s="1" t="s">
        <v>488</v>
      </c>
      <c r="B1017" s="3">
        <v>2010</v>
      </c>
      <c r="C1017" s="3" t="s">
        <v>85</v>
      </c>
      <c r="D1017" s="8">
        <v>1874430</v>
      </c>
    </row>
    <row r="1018" spans="1:4">
      <c r="A1018" s="1" t="s">
        <v>488</v>
      </c>
      <c r="B1018" s="3">
        <v>2010</v>
      </c>
      <c r="C1018" s="3" t="s">
        <v>104</v>
      </c>
      <c r="D1018" s="8">
        <v>3487375</v>
      </c>
    </row>
    <row r="1019" spans="1:4">
      <c r="A1019" s="1" t="s">
        <v>488</v>
      </c>
      <c r="B1019" s="3">
        <v>2010</v>
      </c>
      <c r="C1019" s="3" t="s">
        <v>43</v>
      </c>
      <c r="D1019" s="8">
        <v>61179500</v>
      </c>
    </row>
    <row r="1020" spans="1:4">
      <c r="A1020" s="1" t="s">
        <v>488</v>
      </c>
      <c r="B1020" s="3">
        <v>2010</v>
      </c>
      <c r="C1020" s="3" t="s">
        <v>196</v>
      </c>
      <c r="D1020" s="8">
        <v>1710773</v>
      </c>
    </row>
    <row r="1021" spans="1:4">
      <c r="A1021" s="1" t="s">
        <v>488</v>
      </c>
      <c r="B1021" s="3">
        <v>2010</v>
      </c>
      <c r="C1021" s="3" t="s">
        <v>55</v>
      </c>
      <c r="D1021" s="8">
        <v>8305333</v>
      </c>
    </row>
    <row r="1022" spans="1:4">
      <c r="A1022" s="1" t="s">
        <v>488</v>
      </c>
      <c r="B1022" s="3">
        <v>2010</v>
      </c>
      <c r="C1022" s="3" t="s">
        <v>60</v>
      </c>
      <c r="D1022" s="8">
        <v>2940375</v>
      </c>
    </row>
    <row r="1023" spans="1:4">
      <c r="A1023" s="15" t="s">
        <v>488</v>
      </c>
      <c r="B1023" s="20">
        <v>2010</v>
      </c>
      <c r="C1023" s="20" t="s">
        <v>131</v>
      </c>
      <c r="D1023" s="16">
        <v>15455924</v>
      </c>
    </row>
    <row r="1024" spans="1:4">
      <c r="A1024" s="1" t="s">
        <v>488</v>
      </c>
      <c r="B1024" s="3">
        <v>2011</v>
      </c>
      <c r="C1024" s="3" t="s">
        <v>83</v>
      </c>
      <c r="D1024" s="8">
        <v>1740139</v>
      </c>
    </row>
    <row r="1025" spans="1:4">
      <c r="A1025" s="1" t="s">
        <v>488</v>
      </c>
      <c r="B1025" s="3">
        <v>2011</v>
      </c>
      <c r="C1025" s="3" t="s">
        <v>170</v>
      </c>
      <c r="D1025" s="8">
        <v>2020394</v>
      </c>
    </row>
    <row r="1026" spans="1:4">
      <c r="A1026" s="1" t="s">
        <v>488</v>
      </c>
      <c r="B1026" s="3">
        <v>2011</v>
      </c>
      <c r="C1026" s="3" t="s">
        <v>114</v>
      </c>
      <c r="D1026" s="8">
        <v>1374258</v>
      </c>
    </row>
    <row r="1027" spans="1:4">
      <c r="A1027" s="1" t="s">
        <v>488</v>
      </c>
      <c r="B1027" s="3">
        <v>2011</v>
      </c>
      <c r="C1027" s="3" t="s">
        <v>38</v>
      </c>
      <c r="D1027" s="8">
        <v>1824492</v>
      </c>
    </row>
    <row r="1028" spans="1:4">
      <c r="A1028" s="1" t="s">
        <v>488</v>
      </c>
      <c r="B1028" s="3">
        <v>2011</v>
      </c>
      <c r="C1028" s="3" t="s">
        <v>42</v>
      </c>
      <c r="D1028" s="8">
        <v>4145812</v>
      </c>
    </row>
    <row r="1029" spans="1:4">
      <c r="A1029" s="1" t="s">
        <v>488</v>
      </c>
      <c r="B1029" s="3">
        <v>2011</v>
      </c>
      <c r="C1029" s="3" t="s">
        <v>45</v>
      </c>
      <c r="D1029" s="8">
        <v>2454992</v>
      </c>
    </row>
    <row r="1030" spans="1:4">
      <c r="A1030" s="1" t="s">
        <v>488</v>
      </c>
      <c r="B1030" s="3">
        <v>2011</v>
      </c>
      <c r="C1030" s="3" t="s">
        <v>104</v>
      </c>
      <c r="D1030" s="8">
        <v>2951438</v>
      </c>
    </row>
    <row r="1031" spans="1:4">
      <c r="A1031" s="1" t="s">
        <v>488</v>
      </c>
      <c r="B1031" s="3">
        <v>2011</v>
      </c>
      <c r="C1031" s="3" t="s">
        <v>86</v>
      </c>
      <c r="D1031" s="8">
        <v>1129438</v>
      </c>
    </row>
    <row r="1032" spans="1:4">
      <c r="A1032" s="1" t="s">
        <v>488</v>
      </c>
      <c r="B1032" s="3">
        <v>2011</v>
      </c>
      <c r="C1032" s="3" t="s">
        <v>118</v>
      </c>
      <c r="D1032" s="8">
        <v>1154930</v>
      </c>
    </row>
    <row r="1033" spans="1:4">
      <c r="A1033" s="1" t="s">
        <v>488</v>
      </c>
      <c r="B1033" s="3">
        <v>2011</v>
      </c>
      <c r="C1033" s="3" t="s">
        <v>55</v>
      </c>
      <c r="D1033" s="8">
        <v>2457384</v>
      </c>
    </row>
    <row r="1034" spans="1:4">
      <c r="A1034" s="15" t="s">
        <v>488</v>
      </c>
      <c r="B1034" s="20">
        <v>2011</v>
      </c>
      <c r="C1034" s="20" t="s">
        <v>131</v>
      </c>
      <c r="D1034" s="16">
        <v>15207467</v>
      </c>
    </row>
    <row r="1035" spans="1:4">
      <c r="A1035" s="1" t="s">
        <v>488</v>
      </c>
      <c r="B1035" s="3">
        <v>2012</v>
      </c>
      <c r="C1035" s="3" t="s">
        <v>82</v>
      </c>
      <c r="D1035" s="8">
        <v>2179555</v>
      </c>
    </row>
    <row r="1036" spans="1:4">
      <c r="A1036" s="1" t="s">
        <v>488</v>
      </c>
      <c r="B1036" s="3">
        <v>2012</v>
      </c>
      <c r="C1036" s="3" t="s">
        <v>274</v>
      </c>
      <c r="D1036" s="8">
        <v>4694528</v>
      </c>
    </row>
    <row r="1037" spans="1:4">
      <c r="A1037" s="1" t="s">
        <v>488</v>
      </c>
      <c r="B1037" s="3">
        <v>2012</v>
      </c>
      <c r="C1037" s="3" t="s">
        <v>158</v>
      </c>
      <c r="D1037" s="8">
        <v>2450000</v>
      </c>
    </row>
    <row r="1038" spans="1:4">
      <c r="A1038" s="1" t="s">
        <v>488</v>
      </c>
      <c r="B1038" s="3">
        <v>2012</v>
      </c>
      <c r="C1038" s="3" t="s">
        <v>114</v>
      </c>
      <c r="D1038" s="8">
        <v>2087293</v>
      </c>
    </row>
    <row r="1039" spans="1:4">
      <c r="A1039" s="1" t="s">
        <v>488</v>
      </c>
      <c r="B1039" s="3">
        <v>2012</v>
      </c>
      <c r="C1039" s="3" t="s">
        <v>196</v>
      </c>
      <c r="D1039" s="8">
        <v>3192716</v>
      </c>
    </row>
    <row r="1040" spans="1:4">
      <c r="A1040" s="1" t="s">
        <v>488</v>
      </c>
      <c r="B1040" s="3">
        <v>2012</v>
      </c>
      <c r="C1040" s="3" t="s">
        <v>110</v>
      </c>
      <c r="D1040" s="8">
        <v>1582278</v>
      </c>
    </row>
    <row r="1041" spans="1:4">
      <c r="A1041" s="1" t="s">
        <v>488</v>
      </c>
      <c r="B1041" s="3">
        <v>2012</v>
      </c>
      <c r="C1041" s="3" t="s">
        <v>55</v>
      </c>
      <c r="D1041" s="8">
        <v>2484472</v>
      </c>
    </row>
    <row r="1042" spans="1:4">
      <c r="A1042" s="1" t="s">
        <v>488</v>
      </c>
      <c r="B1042" s="3">
        <v>2012</v>
      </c>
      <c r="C1042" s="3" t="s">
        <v>87</v>
      </c>
      <c r="D1042" s="8">
        <v>1797882</v>
      </c>
    </row>
    <row r="1043" spans="1:4">
      <c r="A1043" s="1" t="s">
        <v>488</v>
      </c>
      <c r="B1043" s="3">
        <v>2012</v>
      </c>
      <c r="C1043" s="3" t="s">
        <v>41</v>
      </c>
      <c r="D1043" s="8">
        <v>990943</v>
      </c>
    </row>
    <row r="1044" spans="1:4">
      <c r="A1044" s="1" t="s">
        <v>488</v>
      </c>
      <c r="B1044" s="3">
        <v>2012</v>
      </c>
      <c r="C1044" s="3" t="s">
        <v>142</v>
      </c>
      <c r="D1044" s="8">
        <v>1304789</v>
      </c>
    </row>
    <row r="1045" spans="1:4">
      <c r="A1045" s="15" t="s">
        <v>488</v>
      </c>
      <c r="B1045" s="20">
        <v>2012</v>
      </c>
      <c r="C1045" s="20" t="s">
        <v>131</v>
      </c>
      <c r="D1045" s="16">
        <v>13555691</v>
      </c>
    </row>
    <row r="1046" spans="1:4">
      <c r="A1046" s="1" t="s">
        <v>488</v>
      </c>
      <c r="B1046" s="3">
        <v>2013</v>
      </c>
      <c r="C1046" s="3" t="s">
        <v>40</v>
      </c>
      <c r="D1046" s="8">
        <v>8120536</v>
      </c>
    </row>
    <row r="1047" spans="1:4">
      <c r="A1047" s="1" t="s">
        <v>488</v>
      </c>
      <c r="B1047" s="3">
        <v>2013</v>
      </c>
      <c r="C1047" s="3" t="s">
        <v>41</v>
      </c>
      <c r="D1047" s="8">
        <v>5759321</v>
      </c>
    </row>
    <row r="1048" spans="1:4">
      <c r="A1048" s="1" t="s">
        <v>488</v>
      </c>
      <c r="B1048" s="3">
        <v>2013</v>
      </c>
      <c r="C1048" s="3" t="s">
        <v>38</v>
      </c>
      <c r="D1048" s="8">
        <v>4467576</v>
      </c>
    </row>
    <row r="1049" spans="1:4">
      <c r="A1049" s="1" t="s">
        <v>488</v>
      </c>
      <c r="B1049" s="3">
        <v>2013</v>
      </c>
      <c r="C1049" s="3" t="s">
        <v>174</v>
      </c>
      <c r="D1049" s="8">
        <v>4202674</v>
      </c>
    </row>
    <row r="1050" spans="1:4">
      <c r="A1050" s="1" t="s">
        <v>488</v>
      </c>
      <c r="B1050" s="3">
        <v>2013</v>
      </c>
      <c r="C1050" s="3" t="s">
        <v>196</v>
      </c>
      <c r="D1050" s="8">
        <v>3352326</v>
      </c>
    </row>
    <row r="1051" spans="1:4">
      <c r="A1051" s="1" t="s">
        <v>488</v>
      </c>
      <c r="B1051" s="3">
        <v>2013</v>
      </c>
      <c r="C1051" s="3" t="s">
        <v>142</v>
      </c>
      <c r="D1051" s="8">
        <v>2794084</v>
      </c>
    </row>
    <row r="1052" spans="1:4">
      <c r="A1052" s="1" t="s">
        <v>488</v>
      </c>
      <c r="B1052" s="3">
        <v>2013</v>
      </c>
      <c r="C1052" s="3" t="s">
        <v>176</v>
      </c>
      <c r="D1052" s="8">
        <v>2649007</v>
      </c>
    </row>
    <row r="1053" spans="1:4">
      <c r="A1053" s="1" t="s">
        <v>488</v>
      </c>
      <c r="B1053" s="3">
        <v>2013</v>
      </c>
      <c r="C1053" s="3" t="s">
        <v>104</v>
      </c>
      <c r="D1053" s="8">
        <v>2643538</v>
      </c>
    </row>
    <row r="1054" spans="1:4">
      <c r="A1054" s="1" t="s">
        <v>488</v>
      </c>
      <c r="B1054" s="3">
        <v>2013</v>
      </c>
      <c r="C1054" s="3" t="s">
        <v>82</v>
      </c>
      <c r="D1054" s="8">
        <v>2315600</v>
      </c>
    </row>
    <row r="1055" spans="1:4">
      <c r="A1055" s="1" t="s">
        <v>488</v>
      </c>
      <c r="B1055" s="3">
        <v>2013</v>
      </c>
      <c r="C1055" s="3" t="s">
        <v>112</v>
      </c>
      <c r="D1055" s="8">
        <v>2227082</v>
      </c>
    </row>
    <row r="1056" spans="1:4">
      <c r="A1056" s="1" t="s">
        <v>488</v>
      </c>
      <c r="B1056" s="3">
        <v>2013</v>
      </c>
      <c r="C1056" s="3" t="s">
        <v>87</v>
      </c>
      <c r="D1056" s="8">
        <v>2200000</v>
      </c>
    </row>
    <row r="1057" spans="1:4">
      <c r="A1057" s="1" t="s">
        <v>488</v>
      </c>
      <c r="B1057" s="3">
        <v>2013</v>
      </c>
      <c r="C1057" s="3" t="s">
        <v>197</v>
      </c>
      <c r="D1057" s="8">
        <v>2200000</v>
      </c>
    </row>
    <row r="1058" spans="1:4">
      <c r="A1058" s="1" t="s">
        <v>488</v>
      </c>
      <c r="B1058" s="3">
        <v>2013</v>
      </c>
      <c r="C1058" s="3" t="s">
        <v>110</v>
      </c>
      <c r="D1058" s="8">
        <v>2007534</v>
      </c>
    </row>
    <row r="1059" spans="1:4">
      <c r="A1059" s="1" t="s">
        <v>488</v>
      </c>
      <c r="B1059" s="3">
        <v>2013</v>
      </c>
      <c r="C1059" s="3" t="s">
        <v>175</v>
      </c>
      <c r="D1059" s="8">
        <v>1596312</v>
      </c>
    </row>
    <row r="1060" spans="1:4">
      <c r="A1060" s="1" t="s">
        <v>488</v>
      </c>
      <c r="B1060" s="3">
        <v>2013</v>
      </c>
      <c r="C1060" s="3" t="s">
        <v>118</v>
      </c>
      <c r="D1060" s="8">
        <v>1404853</v>
      </c>
    </row>
    <row r="1061" spans="1:4">
      <c r="A1061" s="1" t="s">
        <v>488</v>
      </c>
      <c r="B1061" s="3">
        <v>2013</v>
      </c>
      <c r="C1061" s="3" t="s">
        <v>109</v>
      </c>
      <c r="D1061" s="8">
        <v>1000000</v>
      </c>
    </row>
    <row r="1062" spans="1:4">
      <c r="A1062" s="1" t="s">
        <v>488</v>
      </c>
      <c r="B1062" s="3">
        <v>2013</v>
      </c>
      <c r="C1062" s="3" t="s">
        <v>34</v>
      </c>
      <c r="D1062" s="8">
        <v>1000000</v>
      </c>
    </row>
    <row r="1063" spans="1:4">
      <c r="A1063" s="1" t="s">
        <v>488</v>
      </c>
      <c r="B1063" s="3">
        <v>2013</v>
      </c>
      <c r="C1063" s="3" t="s">
        <v>274</v>
      </c>
      <c r="D1063" s="8">
        <v>878389</v>
      </c>
    </row>
    <row r="1064" spans="1:4">
      <c r="A1064" s="1" t="s">
        <v>488</v>
      </c>
      <c r="B1064" s="3">
        <v>2013</v>
      </c>
      <c r="C1064" s="3" t="s">
        <v>115</v>
      </c>
      <c r="D1064" s="8">
        <v>830140</v>
      </c>
    </row>
    <row r="1065" spans="1:4">
      <c r="A1065" s="1" t="s">
        <v>488</v>
      </c>
      <c r="B1065" s="3">
        <v>2013</v>
      </c>
      <c r="C1065" s="3" t="s">
        <v>367</v>
      </c>
      <c r="D1065" s="8">
        <v>608639</v>
      </c>
    </row>
    <row r="1066" spans="1:4">
      <c r="A1066" s="1" t="s">
        <v>488</v>
      </c>
      <c r="B1066" s="3">
        <v>2013</v>
      </c>
      <c r="C1066" s="3" t="s">
        <v>42</v>
      </c>
      <c r="D1066" s="8">
        <v>574713</v>
      </c>
    </row>
    <row r="1067" spans="1:4">
      <c r="A1067" s="1" t="s">
        <v>488</v>
      </c>
      <c r="B1067" s="3">
        <v>2013</v>
      </c>
      <c r="C1067" s="3" t="s">
        <v>148</v>
      </c>
      <c r="D1067" s="8">
        <v>552429</v>
      </c>
    </row>
    <row r="1068" spans="1:4">
      <c r="A1068" s="1" t="s">
        <v>488</v>
      </c>
      <c r="B1068" s="3">
        <v>2013</v>
      </c>
      <c r="C1068" s="3" t="s">
        <v>113</v>
      </c>
      <c r="D1068" s="8">
        <v>533455</v>
      </c>
    </row>
    <row r="1069" spans="1:4">
      <c r="A1069" s="1" t="s">
        <v>488</v>
      </c>
      <c r="B1069" s="3">
        <v>2013</v>
      </c>
      <c r="C1069" s="3" t="s">
        <v>373</v>
      </c>
      <c r="D1069" s="8">
        <v>523560</v>
      </c>
    </row>
    <row r="1070" spans="1:4">
      <c r="A1070" s="1" t="s">
        <v>488</v>
      </c>
      <c r="B1070" s="3">
        <v>2013</v>
      </c>
      <c r="C1070" s="3" t="s">
        <v>277</v>
      </c>
      <c r="D1070" s="8">
        <v>510231</v>
      </c>
    </row>
    <row r="1071" spans="1:4">
      <c r="A1071" s="1" t="s">
        <v>488</v>
      </c>
      <c r="B1071" s="3">
        <v>2013</v>
      </c>
      <c r="C1071" s="3" t="s">
        <v>35</v>
      </c>
      <c r="D1071" s="8">
        <v>449197</v>
      </c>
    </row>
    <row r="1072" spans="1:4">
      <c r="A1072" s="1" t="s">
        <v>488</v>
      </c>
      <c r="B1072" s="3">
        <v>2013</v>
      </c>
      <c r="C1072" s="3" t="s">
        <v>138</v>
      </c>
      <c r="D1072" s="8">
        <v>400000</v>
      </c>
    </row>
    <row r="1073" spans="1:4">
      <c r="A1073" s="1" t="s">
        <v>488</v>
      </c>
      <c r="B1073" s="3">
        <v>2013</v>
      </c>
      <c r="C1073" s="3" t="s">
        <v>114</v>
      </c>
      <c r="D1073" s="8">
        <v>330761</v>
      </c>
    </row>
    <row r="1074" spans="1:4">
      <c r="A1074" s="1" t="s">
        <v>488</v>
      </c>
      <c r="B1074" s="3">
        <v>2013</v>
      </c>
      <c r="C1074" s="3" t="s">
        <v>103</v>
      </c>
      <c r="D1074" s="8">
        <v>327225</v>
      </c>
    </row>
    <row r="1075" spans="1:4">
      <c r="A1075" s="1" t="s">
        <v>488</v>
      </c>
      <c r="B1075" s="3">
        <v>2013</v>
      </c>
      <c r="C1075" s="3" t="s">
        <v>39</v>
      </c>
      <c r="D1075" s="8">
        <v>323661</v>
      </c>
    </row>
    <row r="1076" spans="1:4">
      <c r="A1076" s="1" t="s">
        <v>488</v>
      </c>
      <c r="B1076" s="3">
        <v>2013</v>
      </c>
      <c r="C1076" s="3" t="s">
        <v>36</v>
      </c>
      <c r="D1076" s="8">
        <v>229670</v>
      </c>
    </row>
    <row r="1077" spans="1:4">
      <c r="A1077" s="1" t="s">
        <v>488</v>
      </c>
      <c r="B1077" s="3">
        <v>2013</v>
      </c>
      <c r="C1077" s="3" t="s">
        <v>158</v>
      </c>
      <c r="D1077" s="8">
        <v>149270</v>
      </c>
    </row>
    <row r="1078" spans="1:4" ht="15.75" thickBot="1">
      <c r="A1078" s="5" t="s">
        <v>488</v>
      </c>
      <c r="B1078" s="13">
        <v>2013</v>
      </c>
      <c r="C1078" s="13" t="s">
        <v>262</v>
      </c>
      <c r="D1078" s="11">
        <v>50000</v>
      </c>
    </row>
  </sheetData>
  <autoFilter ref="A1:D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J20"/>
  <sheetViews>
    <sheetView zoomScaleNormal="100" workbookViewId="0">
      <selection activeCell="H4" sqref="H4"/>
    </sheetView>
  </sheetViews>
  <sheetFormatPr defaultRowHeight="15"/>
  <cols>
    <col min="2" max="2" width="15.85546875" customWidth="1"/>
    <col min="3" max="3" width="16.85546875" bestFit="1" customWidth="1"/>
    <col min="4" max="4" width="20.28515625" customWidth="1"/>
    <col min="5" max="5" width="29.5703125" customWidth="1"/>
    <col min="6" max="6" width="21.85546875" customWidth="1"/>
    <col min="7" max="7" width="32.85546875" customWidth="1"/>
    <col min="8" max="8" width="25" customWidth="1"/>
    <col min="9" max="9" width="14.28515625" bestFit="1" customWidth="1"/>
    <col min="10" max="10" width="16.85546875" bestFit="1" customWidth="1"/>
  </cols>
  <sheetData>
    <row r="3" spans="2:10">
      <c r="B3" s="235" t="s">
        <v>1</v>
      </c>
      <c r="C3" s="235" t="s">
        <v>377</v>
      </c>
      <c r="D3" s="235" t="s">
        <v>519</v>
      </c>
      <c r="E3" s="235" t="s">
        <v>518</v>
      </c>
      <c r="F3" s="235" t="s">
        <v>378</v>
      </c>
      <c r="G3" s="235" t="s">
        <v>380</v>
      </c>
      <c r="H3" s="235" t="s">
        <v>381</v>
      </c>
    </row>
    <row r="4" spans="2:10">
      <c r="B4">
        <v>2009</v>
      </c>
      <c r="C4" s="106">
        <v>2106703453</v>
      </c>
      <c r="D4" s="106">
        <v>791096527</v>
      </c>
      <c r="E4" s="109">
        <f t="shared" ref="E4:E8" si="0">D4/C4</f>
        <v>0.37551394614816724</v>
      </c>
      <c r="F4" s="108">
        <f t="shared" ref="F4:F9" si="1">E4</f>
        <v>0.37551394614816724</v>
      </c>
      <c r="G4" s="106">
        <f>'Priv HA overview'!H2</f>
        <v>1144590486.0456672</v>
      </c>
      <c r="H4" s="115">
        <f t="shared" ref="H4:H7" si="2">G4/E4</f>
        <v>3048063854.3156633</v>
      </c>
      <c r="I4" s="115"/>
    </row>
    <row r="5" spans="2:10">
      <c r="B5">
        <v>2010</v>
      </c>
      <c r="C5" s="106">
        <v>3454003551</v>
      </c>
      <c r="D5" s="106">
        <v>1274643808</v>
      </c>
      <c r="E5" s="107">
        <f t="shared" si="0"/>
        <v>0.36903372830377268</v>
      </c>
      <c r="F5" s="108">
        <f t="shared" si="1"/>
        <v>0.36903372830377268</v>
      </c>
      <c r="G5" s="106">
        <f>'Priv HA overview'!H3</f>
        <v>1911967580.481159</v>
      </c>
      <c r="H5" s="115">
        <f t="shared" si="2"/>
        <v>5181010389.6717796</v>
      </c>
      <c r="I5" s="115"/>
      <c r="J5" s="149"/>
    </row>
    <row r="6" spans="2:10">
      <c r="B6">
        <v>2011</v>
      </c>
      <c r="C6" s="106">
        <v>2682353300</v>
      </c>
      <c r="D6" s="106">
        <v>1134071306</v>
      </c>
      <c r="E6" s="107">
        <f t="shared" si="0"/>
        <v>0.42278968471453782</v>
      </c>
      <c r="F6" s="108">
        <f t="shared" si="1"/>
        <v>0.42278968471453782</v>
      </c>
      <c r="G6" s="177">
        <v>2216554649.4868927</v>
      </c>
      <c r="H6" s="115">
        <f t="shared" si="2"/>
        <v>5242688574.5414581</v>
      </c>
      <c r="I6" s="115"/>
      <c r="J6" s="149"/>
    </row>
    <row r="7" spans="2:10">
      <c r="B7">
        <v>2012</v>
      </c>
      <c r="C7" s="106">
        <v>2314905771</v>
      </c>
      <c r="D7" s="106">
        <v>1079739458</v>
      </c>
      <c r="E7" s="107">
        <f t="shared" si="0"/>
        <v>0.46642911842306689</v>
      </c>
      <c r="F7" s="108">
        <f t="shared" si="1"/>
        <v>0.46642911842306689</v>
      </c>
      <c r="G7" s="177">
        <v>2133544494.0870202</v>
      </c>
      <c r="H7" s="115">
        <f t="shared" si="2"/>
        <v>4574209477.5305681</v>
      </c>
      <c r="I7" s="115"/>
      <c r="J7" s="149"/>
    </row>
    <row r="8" spans="2:10">
      <c r="B8">
        <v>2013</v>
      </c>
      <c r="C8" s="106">
        <v>2832911237.9999986</v>
      </c>
      <c r="D8" s="110">
        <v>1309478143</v>
      </c>
      <c r="E8" s="107">
        <f t="shared" si="0"/>
        <v>0.46223761812052955</v>
      </c>
      <c r="F8" s="108">
        <f t="shared" si="1"/>
        <v>0.46223761812052955</v>
      </c>
      <c r="G8" s="177">
        <v>2169999238.9117703</v>
      </c>
      <c r="H8" s="115">
        <f>G8/E8</f>
        <v>4694553523.6509848</v>
      </c>
      <c r="I8" s="115"/>
      <c r="J8" s="149"/>
    </row>
    <row r="9" spans="2:10" ht="15.75" thickBot="1">
      <c r="B9" s="236" t="s">
        <v>379</v>
      </c>
      <c r="C9" s="237">
        <f>SUM(C4:C8)</f>
        <v>13390877312.999998</v>
      </c>
      <c r="D9" s="237">
        <f>SUM(D4:D8)</f>
        <v>5589029242</v>
      </c>
      <c r="E9" s="238">
        <f>AVERAGE(E4:E8)</f>
        <v>0.41920081914201485</v>
      </c>
      <c r="F9" s="239">
        <f t="shared" si="1"/>
        <v>0.41920081914201485</v>
      </c>
      <c r="G9" s="240">
        <f>SUM(G4:G8)</f>
        <v>9576656449.0125084</v>
      </c>
      <c r="H9" s="237">
        <f>SUM(H4:H8)</f>
        <v>22740525819.710453</v>
      </c>
    </row>
    <row r="11" spans="2:10">
      <c r="B11" t="s">
        <v>517</v>
      </c>
    </row>
    <row r="13" spans="2:10">
      <c r="F13" s="106"/>
    </row>
    <row r="14" spans="2:10">
      <c r="F14" s="106"/>
    </row>
    <row r="15" spans="2:10">
      <c r="B15" s="159"/>
      <c r="C15" s="159"/>
      <c r="D15" s="168"/>
      <c r="E15" s="159"/>
      <c r="F15" s="168"/>
      <c r="G15" s="159"/>
      <c r="H15" s="168"/>
    </row>
    <row r="16" spans="2:10">
      <c r="B16" s="49"/>
      <c r="C16" s="161"/>
      <c r="D16" s="161"/>
      <c r="E16" s="169"/>
      <c r="F16" s="170"/>
      <c r="G16" s="161"/>
      <c r="H16" s="161"/>
    </row>
    <row r="17" spans="2:8">
      <c r="B17" s="49"/>
      <c r="C17" s="161"/>
      <c r="D17" s="49"/>
      <c r="E17" s="169"/>
      <c r="F17" s="170"/>
      <c r="G17" s="161"/>
      <c r="H17" s="161"/>
    </row>
    <row r="18" spans="2:8">
      <c r="F18" s="106"/>
    </row>
    <row r="19" spans="2:8">
      <c r="F19" s="106"/>
    </row>
    <row r="20" spans="2:8">
      <c r="F20" s="10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G8" sqref="G8"/>
    </sheetView>
  </sheetViews>
  <sheetFormatPr defaultRowHeight="15"/>
  <cols>
    <col min="3" max="3" width="18.5703125" bestFit="1" customWidth="1"/>
    <col min="4" max="5" width="17.5703125" bestFit="1" customWidth="1"/>
    <col min="6" max="6" width="18" bestFit="1" customWidth="1"/>
    <col min="7" max="7" width="16.85546875" bestFit="1" customWidth="1"/>
    <col min="8" max="8" width="11" bestFit="1" customWidth="1"/>
  </cols>
  <sheetData>
    <row r="1" spans="1:8">
      <c r="A1" t="s">
        <v>383</v>
      </c>
    </row>
    <row r="4" spans="1:8" ht="30">
      <c r="B4" s="235" t="s">
        <v>1</v>
      </c>
      <c r="C4" s="235" t="s">
        <v>381</v>
      </c>
      <c r="D4" s="241" t="s">
        <v>79</v>
      </c>
      <c r="E4" s="241" t="s">
        <v>80</v>
      </c>
      <c r="F4" s="235" t="s">
        <v>520</v>
      </c>
      <c r="G4" s="255"/>
      <c r="H4" s="255"/>
    </row>
    <row r="5" spans="1:8">
      <c r="B5">
        <v>2009</v>
      </c>
      <c r="C5" s="115">
        <f>'Priv HA overview'!H7</f>
        <v>3048063854.3156633</v>
      </c>
      <c r="D5" s="106">
        <f>'Priv HA overview'!H12</f>
        <v>187882367.47488037</v>
      </c>
      <c r="E5" s="106">
        <f>'Priv HA overview'!H17</f>
        <v>231047331.43000001</v>
      </c>
      <c r="F5" s="115">
        <f t="shared" ref="F5:F9" si="0">SUM(C5:E5)</f>
        <v>3466993553.2205434</v>
      </c>
      <c r="G5" s="256"/>
      <c r="H5" s="257"/>
    </row>
    <row r="6" spans="1:8">
      <c r="B6">
        <v>2010</v>
      </c>
      <c r="C6" s="115">
        <f>'Priv HA overview'!H8</f>
        <v>5151926586.5739927</v>
      </c>
      <c r="D6" s="106">
        <f>'Priv HA overview'!H13</f>
        <v>399999459.1659196</v>
      </c>
      <c r="E6" s="106">
        <f>'Priv HA overview'!H18</f>
        <v>507183484.13999999</v>
      </c>
      <c r="F6" s="115">
        <f t="shared" si="0"/>
        <v>6059109529.8799124</v>
      </c>
      <c r="G6" s="256"/>
      <c r="H6" s="257"/>
    </row>
    <row r="7" spans="1:8">
      <c r="B7">
        <v>2011</v>
      </c>
      <c r="C7" s="115">
        <f>'Priv HA overview'!H9</f>
        <v>5262655244.1138802</v>
      </c>
      <c r="D7" s="106">
        <f>'Priv HA overview'!H14</f>
        <v>138070083.517095</v>
      </c>
      <c r="E7" s="106">
        <f>'Priv HA overview'!H19</f>
        <v>337513113.06</v>
      </c>
      <c r="F7" s="115">
        <f t="shared" si="0"/>
        <v>5738238440.6909752</v>
      </c>
      <c r="G7" s="256"/>
      <c r="H7" s="257"/>
    </row>
    <row r="8" spans="1:8">
      <c r="B8">
        <v>2012</v>
      </c>
      <c r="C8" s="115">
        <v>4574209477.5305681</v>
      </c>
      <c r="D8" s="106">
        <f>'Priv HA overview'!H15</f>
        <v>162319171.94666666</v>
      </c>
      <c r="E8" s="106">
        <f>'Priv HA overview'!H20</f>
        <v>261429670.53999999</v>
      </c>
      <c r="F8" s="115">
        <f t="shared" si="0"/>
        <v>4997958320.0172348</v>
      </c>
      <c r="G8" s="256"/>
      <c r="H8" s="257"/>
    </row>
    <row r="9" spans="1:8">
      <c r="B9">
        <v>2013</v>
      </c>
      <c r="C9" s="115">
        <v>4694553523.6509848</v>
      </c>
      <c r="D9" s="106">
        <f>'Priv HA overview'!H16</f>
        <v>236022845.83091521</v>
      </c>
      <c r="E9" s="106">
        <f>'Priv HA overview'!H21</f>
        <v>467129459.97000003</v>
      </c>
      <c r="F9" s="115">
        <f t="shared" si="0"/>
        <v>5397705829.4519005</v>
      </c>
      <c r="G9" s="258"/>
      <c r="H9" s="258"/>
    </row>
    <row r="10" spans="1:8">
      <c r="B10" s="111" t="s">
        <v>379</v>
      </c>
      <c r="C10" s="118">
        <f>SUM(C5:C9)</f>
        <v>22731408686.185089</v>
      </c>
      <c r="D10" s="112">
        <f>SUM(D5:D9)</f>
        <v>1124293927.9354768</v>
      </c>
      <c r="E10" s="112">
        <f>SUM(E5:E9)</f>
        <v>1804303059.1399999</v>
      </c>
      <c r="F10" s="259">
        <f>SUM(F5:F9)</f>
        <v>25660005673.260567</v>
      </c>
      <c r="G10" s="256"/>
      <c r="H10" s="258"/>
    </row>
    <row r="13" spans="1:8">
      <c r="B13" s="159"/>
      <c r="C13" s="160"/>
      <c r="D13" s="160"/>
      <c r="E13" s="160"/>
      <c r="F13" s="160"/>
      <c r="G13" s="160"/>
    </row>
    <row r="14" spans="1:8">
      <c r="B14" s="49"/>
      <c r="C14" s="161"/>
      <c r="D14" s="161"/>
      <c r="E14" s="161"/>
      <c r="F14" s="162"/>
      <c r="G14" s="161"/>
    </row>
    <row r="15" spans="1:8">
      <c r="B15" s="49"/>
      <c r="C15" s="161"/>
      <c r="D15" s="161"/>
      <c r="E15" s="161"/>
      <c r="F15" s="162"/>
      <c r="G15" s="16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6"/>
  </sheetPr>
  <dimension ref="A1:O11"/>
  <sheetViews>
    <sheetView workbookViewId="0">
      <selection activeCell="C6" sqref="C6"/>
    </sheetView>
  </sheetViews>
  <sheetFormatPr defaultRowHeight="15"/>
  <cols>
    <col min="1" max="1" width="58" bestFit="1" customWidth="1"/>
    <col min="2" max="7" width="10.140625" customWidth="1"/>
    <col min="9" max="9" width="16.85546875" bestFit="1" customWidth="1"/>
    <col min="12" max="13" width="11" bestFit="1" customWidth="1"/>
    <col min="15" max="15" width="18" bestFit="1" customWidth="1"/>
  </cols>
  <sheetData>
    <row r="1" spans="1:15">
      <c r="A1" s="116" t="s">
        <v>386</v>
      </c>
      <c r="B1" s="116"/>
      <c r="I1" s="129"/>
      <c r="O1" s="120"/>
    </row>
    <row r="2" spans="1:15">
      <c r="A2" s="116" t="s">
        <v>508</v>
      </c>
      <c r="I2" s="129"/>
      <c r="O2" s="120"/>
    </row>
    <row r="3" spans="1:15">
      <c r="I3" s="114"/>
      <c r="O3" s="120"/>
    </row>
    <row r="4" spans="1:15">
      <c r="A4" s="242"/>
      <c r="B4" s="241">
        <v>2008</v>
      </c>
      <c r="C4" s="241">
        <v>2009</v>
      </c>
      <c r="D4" s="241">
        <v>2010</v>
      </c>
      <c r="E4" s="241">
        <v>2011</v>
      </c>
      <c r="F4" s="241">
        <v>2012</v>
      </c>
      <c r="G4" s="241">
        <v>2013</v>
      </c>
      <c r="H4" s="241" t="s">
        <v>408</v>
      </c>
      <c r="O4" s="120"/>
    </row>
    <row r="5" spans="1:15">
      <c r="A5" t="s">
        <v>384</v>
      </c>
      <c r="B5" s="119">
        <v>13.128870863918653</v>
      </c>
      <c r="C5" s="119">
        <v>12.612721488657026</v>
      </c>
      <c r="D5" s="119">
        <v>13.868202023381697</v>
      </c>
      <c r="E5" s="119">
        <v>13.685619797588949</v>
      </c>
      <c r="F5" s="119">
        <v>13.20969334889428</v>
      </c>
      <c r="G5" s="119">
        <v>16.392219182579097</v>
      </c>
      <c r="H5" s="119">
        <f>SUM(C5:G5)</f>
        <v>69.768455841101044</v>
      </c>
    </row>
    <row r="6" spans="1:15">
      <c r="A6" t="s">
        <v>385</v>
      </c>
      <c r="B6" s="119">
        <v>4.5583744992996618</v>
      </c>
      <c r="C6" s="119">
        <f>'Fig. 5'!H6</f>
        <v>3.466993553220544</v>
      </c>
      <c r="D6" s="119">
        <f>'Fig. 5'!H7</f>
        <v>6.0591095298799118</v>
      </c>
      <c r="E6" s="119">
        <f>'Fig. 5'!H8</f>
        <v>5.7382384406909752</v>
      </c>
      <c r="F6" s="119">
        <f>'Fig. 5'!H9</f>
        <v>4.9979583200172311</v>
      </c>
      <c r="G6" s="119">
        <f>'Fig. 5'!H10</f>
        <v>5.3977058294519065</v>
      </c>
      <c r="H6" s="119">
        <f>SUM(C6:G6)</f>
        <v>25.660005673260571</v>
      </c>
    </row>
    <row r="7" spans="1:15" s="126" customFormat="1">
      <c r="A7" s="124" t="s">
        <v>387</v>
      </c>
      <c r="B7" s="125"/>
      <c r="C7" s="123">
        <f>(C5-B5)/B5</f>
        <v>-3.9314072063891745E-2</v>
      </c>
      <c r="D7" s="123">
        <f t="shared" ref="D7:G8" si="0">(D5-C5)/C5</f>
        <v>9.9540811699819029E-2</v>
      </c>
      <c r="E7" s="123">
        <f t="shared" si="0"/>
        <v>-1.3165529712136848E-2</v>
      </c>
      <c r="F7" s="123">
        <f t="shared" si="0"/>
        <v>-3.477565910303268E-2</v>
      </c>
      <c r="G7" s="123">
        <f t="shared" si="0"/>
        <v>0.24092352105593814</v>
      </c>
      <c r="J7" s="107"/>
    </row>
    <row r="8" spans="1:15" s="126" customFormat="1">
      <c r="A8" s="127" t="s">
        <v>388</v>
      </c>
      <c r="B8" s="125"/>
      <c r="C8" s="128">
        <f>(C6-B6)/B6</f>
        <v>-0.2394232738549224</v>
      </c>
      <c r="D8" s="128">
        <f t="shared" si="0"/>
        <v>0.74765526294431994</v>
      </c>
      <c r="E8" s="128">
        <f t="shared" si="0"/>
        <v>-5.2956806211637515E-2</v>
      </c>
      <c r="F8" s="128">
        <f t="shared" si="0"/>
        <v>-0.12900825372195629</v>
      </c>
      <c r="G8" s="128">
        <f t="shared" si="0"/>
        <v>7.9982161482550579E-2</v>
      </c>
    </row>
    <row r="9" spans="1:15" ht="15.75" thickBot="1">
      <c r="A9" s="121" t="s">
        <v>379</v>
      </c>
      <c r="B9" s="122">
        <f t="shared" ref="B9:G9" si="1">SUM(B5:B6)</f>
        <v>17.687245363218317</v>
      </c>
      <c r="C9" s="122">
        <f t="shared" si="1"/>
        <v>16.07971504187757</v>
      </c>
      <c r="D9" s="122">
        <f t="shared" si="1"/>
        <v>19.92731155326161</v>
      </c>
      <c r="E9" s="122">
        <f t="shared" si="1"/>
        <v>19.423858238279923</v>
      </c>
      <c r="F9" s="122">
        <f t="shared" si="1"/>
        <v>18.20765166891151</v>
      </c>
      <c r="G9" s="122">
        <f t="shared" si="1"/>
        <v>21.789925012031006</v>
      </c>
      <c r="H9" s="122">
        <f>SUM(C9:G9)</f>
        <v>95.428461514361615</v>
      </c>
    </row>
    <row r="10" spans="1:15" s="126" customFormat="1">
      <c r="A10" s="127" t="s">
        <v>437</v>
      </c>
      <c r="B10" s="128">
        <f>B6/B9</f>
        <v>0.25772099644069357</v>
      </c>
      <c r="C10" s="128">
        <f t="shared" ref="C10:H10" si="2">C6/C9</f>
        <v>0.21561287275248353</v>
      </c>
      <c r="D10" s="128">
        <f t="shared" si="2"/>
        <v>0.30406056098862894</v>
      </c>
      <c r="E10" s="128">
        <f t="shared" si="2"/>
        <v>0.29542217464202025</v>
      </c>
      <c r="F10" s="128">
        <f t="shared" si="2"/>
        <v>0.27449768981196787</v>
      </c>
      <c r="G10" s="128">
        <f t="shared" si="2"/>
        <v>0.24771566797369141</v>
      </c>
      <c r="H10" s="128">
        <f t="shared" si="2"/>
        <v>0.26889258472849675</v>
      </c>
    </row>
    <row r="11" spans="1:15" s="126" customFormat="1">
      <c r="A11" s="124"/>
      <c r="B11" s="125"/>
      <c r="C11" s="125"/>
      <c r="D11" s="125"/>
      <c r="E11" s="125"/>
      <c r="F11" s="125"/>
      <c r="G11" s="128"/>
      <c r="H11" s="107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6"/>
  </sheetPr>
  <dimension ref="A1:O11"/>
  <sheetViews>
    <sheetView workbookViewId="0">
      <selection activeCell="H6" sqref="H6"/>
    </sheetView>
  </sheetViews>
  <sheetFormatPr defaultRowHeight="15"/>
  <cols>
    <col min="1" max="1" width="58" bestFit="1" customWidth="1"/>
    <col min="2" max="7" width="10.140625" customWidth="1"/>
    <col min="9" max="9" width="16.85546875" bestFit="1" customWidth="1"/>
    <col min="12" max="13" width="11" bestFit="1" customWidth="1"/>
    <col min="15" max="15" width="18" bestFit="1" customWidth="1"/>
  </cols>
  <sheetData>
    <row r="1" spans="1:15">
      <c r="A1" s="116" t="s">
        <v>386</v>
      </c>
      <c r="B1" s="116"/>
      <c r="I1" s="129"/>
      <c r="O1" s="120"/>
    </row>
    <row r="2" spans="1:15">
      <c r="A2" s="116" t="s">
        <v>506</v>
      </c>
      <c r="I2" s="129"/>
      <c r="O2" s="120"/>
    </row>
    <row r="3" spans="1:15">
      <c r="I3" s="114"/>
      <c r="O3" s="120"/>
    </row>
    <row r="4" spans="1:15">
      <c r="A4" s="242"/>
      <c r="B4" s="241">
        <v>2008</v>
      </c>
      <c r="C4" s="241">
        <v>2009</v>
      </c>
      <c r="D4" s="241">
        <v>2010</v>
      </c>
      <c r="E4" s="241">
        <v>2011</v>
      </c>
      <c r="F4" s="241">
        <v>2012</v>
      </c>
      <c r="G4" s="241">
        <v>2013</v>
      </c>
      <c r="H4" s="241" t="s">
        <v>408</v>
      </c>
      <c r="O4" s="120"/>
    </row>
    <row r="5" spans="1:15">
      <c r="A5" t="s">
        <v>384</v>
      </c>
      <c r="B5" s="119">
        <v>13.128870863918653</v>
      </c>
      <c r="C5" s="119">
        <v>12.612721488657026</v>
      </c>
      <c r="D5" s="119">
        <v>13.868202023381697</v>
      </c>
      <c r="E5" s="119">
        <v>13.685619797588949</v>
      </c>
      <c r="F5" s="119">
        <v>13.20969334889428</v>
      </c>
      <c r="G5" s="119">
        <v>16.392219182579097</v>
      </c>
      <c r="H5" s="119">
        <f>SUM(C5:G5)</f>
        <v>69.768455841101044</v>
      </c>
    </row>
    <row r="6" spans="1:15">
      <c r="A6" t="s">
        <v>385</v>
      </c>
      <c r="B6" s="119">
        <v>4.5583744992996618</v>
      </c>
      <c r="C6" s="119">
        <f>'Fig. 5'!H6</f>
        <v>3.466993553220544</v>
      </c>
      <c r="D6" s="119">
        <f>'Fig. 5'!H7</f>
        <v>6.0591095298799118</v>
      </c>
      <c r="E6" s="119">
        <f>'Fig. 5'!H8</f>
        <v>5.7382384406909752</v>
      </c>
      <c r="F6" s="119">
        <f>'Fig. 5'!H9</f>
        <v>4.9979583200172311</v>
      </c>
      <c r="G6" s="119">
        <f>'Fig. 5'!H10</f>
        <v>5.3977058294519065</v>
      </c>
      <c r="H6" s="119">
        <f>SUM(C6:G6)</f>
        <v>25.660005673260571</v>
      </c>
    </row>
    <row r="7" spans="1:15" s="126" customFormat="1">
      <c r="A7" s="124" t="s">
        <v>387</v>
      </c>
      <c r="B7" s="125"/>
      <c r="C7" s="123">
        <f>(C5-B5)/B5</f>
        <v>-3.9314072063891745E-2</v>
      </c>
      <c r="D7" s="123">
        <f t="shared" ref="D7:G8" si="0">(D5-C5)/C5</f>
        <v>9.9540811699819029E-2</v>
      </c>
      <c r="E7" s="123">
        <f t="shared" si="0"/>
        <v>-1.3165529712136848E-2</v>
      </c>
      <c r="F7" s="123">
        <f t="shared" si="0"/>
        <v>-3.477565910303268E-2</v>
      </c>
      <c r="G7" s="123">
        <f t="shared" si="0"/>
        <v>0.24092352105593814</v>
      </c>
      <c r="J7" s="107"/>
    </row>
    <row r="8" spans="1:15" s="126" customFormat="1">
      <c r="A8" s="127" t="s">
        <v>388</v>
      </c>
      <c r="B8" s="125"/>
      <c r="C8" s="128">
        <f>(C6-B6)/B6</f>
        <v>-0.2394232738549224</v>
      </c>
      <c r="D8" s="128">
        <f t="shared" si="0"/>
        <v>0.74765526294431994</v>
      </c>
      <c r="E8" s="128">
        <f t="shared" si="0"/>
        <v>-5.2956806211637515E-2</v>
      </c>
      <c r="F8" s="128">
        <f t="shared" si="0"/>
        <v>-0.12900825372195629</v>
      </c>
      <c r="G8" s="128">
        <f t="shared" si="0"/>
        <v>7.9982161482550579E-2</v>
      </c>
    </row>
    <row r="9" spans="1:15" ht="15.75" thickBot="1">
      <c r="A9" s="121" t="s">
        <v>379</v>
      </c>
      <c r="B9" s="122">
        <f t="shared" ref="B9:G9" si="1">SUM(B5:B6)</f>
        <v>17.687245363218317</v>
      </c>
      <c r="C9" s="122">
        <f t="shared" si="1"/>
        <v>16.07971504187757</v>
      </c>
      <c r="D9" s="122">
        <f t="shared" si="1"/>
        <v>19.92731155326161</v>
      </c>
      <c r="E9" s="122">
        <f t="shared" si="1"/>
        <v>19.423858238279923</v>
      </c>
      <c r="F9" s="122">
        <f t="shared" si="1"/>
        <v>18.20765166891151</v>
      </c>
      <c r="G9" s="122">
        <f t="shared" si="1"/>
        <v>21.789925012031006</v>
      </c>
      <c r="H9" s="122">
        <f>SUM(C9:G9)</f>
        <v>95.428461514361615</v>
      </c>
    </row>
    <row r="10" spans="1:15" s="126" customFormat="1">
      <c r="A10" s="127" t="s">
        <v>437</v>
      </c>
      <c r="B10" s="128">
        <f>B6/B9</f>
        <v>0.25772099644069357</v>
      </c>
      <c r="C10" s="128">
        <f t="shared" ref="C10:H10" si="2">C6/C9</f>
        <v>0.21561287275248353</v>
      </c>
      <c r="D10" s="128">
        <f t="shared" si="2"/>
        <v>0.30406056098862894</v>
      </c>
      <c r="E10" s="128">
        <f t="shared" si="2"/>
        <v>0.29542217464202025</v>
      </c>
      <c r="F10" s="128">
        <f t="shared" si="2"/>
        <v>0.27449768981196787</v>
      </c>
      <c r="G10" s="128">
        <f t="shared" si="2"/>
        <v>0.24771566797369141</v>
      </c>
      <c r="H10" s="128">
        <f t="shared" si="2"/>
        <v>0.26889258472849675</v>
      </c>
    </row>
    <row r="11" spans="1:15" s="126" customFormat="1">
      <c r="A11" s="124"/>
      <c r="B11" s="125"/>
      <c r="C11" s="125"/>
      <c r="D11" s="125"/>
      <c r="E11" s="125"/>
      <c r="F11" s="125"/>
      <c r="G11" s="128"/>
      <c r="H11" s="10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Priv HA overview</vt:lpstr>
      <vt:lpstr>Overview data</vt:lpstr>
      <vt:lpstr>HA income data</vt:lpstr>
      <vt:lpstr>Priv HA exp. data</vt:lpstr>
      <vt:lpstr>HA total exp. data</vt:lpstr>
      <vt:lpstr>NGO workings</vt:lpstr>
      <vt:lpstr>Global estimates</vt:lpstr>
      <vt:lpstr>Fig. 1</vt:lpstr>
      <vt:lpstr>Fig. 2</vt:lpstr>
      <vt:lpstr>Fig. 3</vt:lpstr>
      <vt:lpstr>Fig. 4</vt:lpstr>
      <vt:lpstr>Fig. 5</vt:lpstr>
      <vt:lpstr>Fig. 6</vt:lpstr>
      <vt:lpstr>Fig. 7</vt:lpstr>
      <vt:lpstr>Contributors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alexandras</dc:creator>
  <cp:lastModifiedBy>beckyc</cp:lastModifiedBy>
  <dcterms:created xsi:type="dcterms:W3CDTF">2014-07-29T08:31:10Z</dcterms:created>
  <dcterms:modified xsi:type="dcterms:W3CDTF">2015-06-15T14:32:56Z</dcterms:modified>
</cp:coreProperties>
</file>