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040" activeTab="8"/>
  </bookViews>
  <sheets>
    <sheet name="Figure 1" sheetId="5" r:id="rId1"/>
    <sheet name="Figure 2" sheetId="10" r:id="rId2"/>
    <sheet name="Figure 3" sheetId="9" r:id="rId3"/>
    <sheet name="Figure 4" sheetId="6" r:id="rId4"/>
    <sheet name="Figure 5" sheetId="8" r:id="rId5"/>
    <sheet name="Figure 6" sheetId="7" r:id="rId6"/>
    <sheet name="Figure 7" sheetId="11" r:id="rId7"/>
    <sheet name="Figure 8" sheetId="12" r:id="rId8"/>
    <sheet name="Figure 9" sheetId="13" r:id="rId9"/>
  </sheets>
  <externalReferences>
    <externalReference r:id="rId10"/>
  </externalReferences>
  <calcPr calcId="125725"/>
  <fileRecoveryPr repairLoad="1"/>
</workbook>
</file>

<file path=xl/calcChain.xml><?xml version="1.0" encoding="utf-8"?>
<calcChain xmlns="http://schemas.openxmlformats.org/spreadsheetml/2006/main">
  <c r="B13" i="12"/>
  <c r="B12"/>
  <c r="B11"/>
  <c r="B10"/>
  <c r="B9"/>
  <c r="B8"/>
  <c r="H16" i="7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B15" i="8"/>
  <c r="B14"/>
  <c r="B13"/>
  <c r="B12"/>
  <c r="B11"/>
  <c r="B10"/>
  <c r="B9"/>
  <c r="B8"/>
  <c r="B7"/>
  <c r="D25" i="6"/>
  <c r="C25"/>
  <c r="B25"/>
  <c r="D24"/>
  <c r="C24"/>
  <c r="B24"/>
  <c r="D23"/>
  <c r="C23"/>
  <c r="B23"/>
  <c r="D22"/>
  <c r="B22"/>
  <c r="D21"/>
  <c r="C21"/>
  <c r="B21"/>
  <c r="D20"/>
  <c r="C20"/>
  <c r="B20"/>
  <c r="D9" i="9"/>
  <c r="D13"/>
  <c r="B15"/>
  <c r="D12" s="1"/>
  <c r="C14"/>
  <c r="D14" l="1"/>
  <c r="D10"/>
  <c r="D15"/>
  <c r="D11"/>
  <c r="D8"/>
</calcChain>
</file>

<file path=xl/sharedStrings.xml><?xml version="1.0" encoding="utf-8"?>
<sst xmlns="http://schemas.openxmlformats.org/spreadsheetml/2006/main" count="133" uniqueCount="83">
  <si>
    <t>Shelter and non-food items</t>
  </si>
  <si>
    <t>Food</t>
  </si>
  <si>
    <t>Japan</t>
  </si>
  <si>
    <t>Health</t>
  </si>
  <si>
    <t>Emergency Response Fund (OCHA)</t>
  </si>
  <si>
    <t>Other</t>
  </si>
  <si>
    <t>World Food Programme</t>
  </si>
  <si>
    <t>Emergency year</t>
  </si>
  <si>
    <t>Donor</t>
  </si>
  <si>
    <t>Switzerland</t>
  </si>
  <si>
    <t>Canada</t>
  </si>
  <si>
    <t>Sweden</t>
  </si>
  <si>
    <t>Germany</t>
  </si>
  <si>
    <t>Central Emergency Response Fund</t>
  </si>
  <si>
    <t>Grand Total</t>
  </si>
  <si>
    <t>Total</t>
  </si>
  <si>
    <t>Source: Development Initiatives based on UN OCHA FTS data</t>
  </si>
  <si>
    <t>Sum of USD committed/contributed</t>
  </si>
  <si>
    <t>US</t>
  </si>
  <si>
    <t>ECHO</t>
  </si>
  <si>
    <t>Regional marker</t>
  </si>
  <si>
    <t>Title: Top humanitarian donors to Ethiopia, 2015</t>
  </si>
  <si>
    <t>UK</t>
  </si>
  <si>
    <t>Private</t>
  </si>
  <si>
    <t>CERF</t>
  </si>
  <si>
    <t>Ireland</t>
  </si>
  <si>
    <t>Allocation of unearmarked funds by UNHCR</t>
  </si>
  <si>
    <t>Finland</t>
  </si>
  <si>
    <t>Denmark</t>
  </si>
  <si>
    <t>Italy</t>
  </si>
  <si>
    <t>France</t>
  </si>
  <si>
    <t>Qatar</t>
  </si>
  <si>
    <t>Carry-over (donors not specified)</t>
  </si>
  <si>
    <t>* 'Private (individuals &amp; organisations)' renamed to 'Private'</t>
  </si>
  <si>
    <t xml:space="preserve">Title: Contributions to the Gambella region and for displaced populations elsewhere in Ethiopia, 2014–2015  </t>
  </si>
  <si>
    <t>Gambella - non-displacement related</t>
  </si>
  <si>
    <t>Refugees and IDPs in Ethiopia (not including Gambella)</t>
  </si>
  <si>
    <t>Refugees and IDPs in Gambella</t>
  </si>
  <si>
    <t>Title: Humanitarian assistance to Ethiopia by funding channel, 2015</t>
  </si>
  <si>
    <t>Appealing Agency  type</t>
  </si>
  <si>
    <t>US$m</t>
  </si>
  <si>
    <t>Government of Ethiopia</t>
  </si>
  <si>
    <t xml:space="preserve">Other government </t>
  </si>
  <si>
    <t>NGOs</t>
  </si>
  <si>
    <t>RCRC</t>
  </si>
  <si>
    <t>UNHCR</t>
  </si>
  <si>
    <t>Multilateral Agencies (not including UNHCR)</t>
  </si>
  <si>
    <t>Title: Appeals and response plans</t>
  </si>
  <si>
    <t>Destination Country</t>
  </si>
  <si>
    <t>South Sudan Regional Refugee Response Plan (Ethiopia, Kenya, Sudan and Uganda) 2014</t>
  </si>
  <si>
    <t>South Sudan regional refugee response plan 2015 (Ethiopia, Kenya, Uganda components)</t>
  </si>
  <si>
    <t>Ethiopia</t>
  </si>
  <si>
    <t>Kenya</t>
  </si>
  <si>
    <t>Region</t>
  </si>
  <si>
    <t>Sudan</t>
  </si>
  <si>
    <t>Uganda</t>
  </si>
  <si>
    <t xml:space="preserve">South Sudan RRP 2014 </t>
  </si>
  <si>
    <t xml:space="preserve">South Sudan RRP 2015 </t>
  </si>
  <si>
    <t xml:space="preserve">(Ethiopia, Kenya, Sudan and Uganda) </t>
  </si>
  <si>
    <t>(Ethiopia, Kenya, Uganda)</t>
  </si>
  <si>
    <t>RRP = regional refugee response plan</t>
  </si>
  <si>
    <t>Title: CERF funding by sector, 2014</t>
  </si>
  <si>
    <t>Sector</t>
  </si>
  <si>
    <t>Agriculture</t>
  </si>
  <si>
    <t>Coordination and Support</t>
  </si>
  <si>
    <t>Health - Nutrition</t>
  </si>
  <si>
    <t>Multi-sector</t>
  </si>
  <si>
    <t>Water and sanitation</t>
  </si>
  <si>
    <t>Source: Development Initiatives based on UN CERF data</t>
  </si>
  <si>
    <t>Title: Pooled funding from CERF and HRF to Ethiopia, 2010–2015</t>
  </si>
  <si>
    <t>HRF</t>
  </si>
  <si>
    <t>Title: Humanitarian funding to Ethiopia by sector, 2015</t>
  </si>
  <si>
    <t>Coordination and support services</t>
  </si>
  <si>
    <t>Economic recovery and infrastructure</t>
  </si>
  <si>
    <t>Education</t>
  </si>
  <si>
    <t>Protection/Human rights/Rule of law</t>
  </si>
  <si>
    <t>Sector not yet specified</t>
  </si>
  <si>
    <t>Water and Sanitation</t>
  </si>
  <si>
    <t>Title: Humanitarian funding to Ethiopia, 2010–2015</t>
  </si>
  <si>
    <t>Title: 10 largest donors to Ethiopia, 2010–2015</t>
  </si>
  <si>
    <t>EU</t>
  </si>
  <si>
    <t>ERF</t>
  </si>
  <si>
    <t>US$ millions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</si>
</sst>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* #,##0.0_-;\-* #,##0.0_-;_-* &quot;-&quot;??_-;_-@_-"/>
    <numFmt numFmtId="165" formatCode="0.0%"/>
    <numFmt numFmtId="166" formatCode="0.0"/>
    <numFmt numFmtId="167" formatCode="_-* #,##0_-;\-* #,##0_-;_-* &quot;-&quot;??_-;_-@_-"/>
  </numFmts>
  <fonts count="2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0"/>
      <name val="Arial"/>
      <family val="2"/>
    </font>
    <font>
      <sz val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164" fontId="0" fillId="0" borderId="0" xfId="28" applyNumberFormat="1" applyFont="1"/>
    <xf numFmtId="9" fontId="0" fillId="0" borderId="0" xfId="43" applyFont="1"/>
    <xf numFmtId="164" fontId="0" fillId="0" borderId="0" xfId="0" applyNumberFormat="1"/>
    <xf numFmtId="0" fontId="0" fillId="0" borderId="0" xfId="0"/>
    <xf numFmtId="0" fontId="0" fillId="0" borderId="10" xfId="0" applyBorder="1"/>
    <xf numFmtId="165" fontId="0" fillId="0" borderId="0" xfId="43" applyNumberFormat="1" applyFont="1"/>
    <xf numFmtId="3" fontId="0" fillId="0" borderId="0" xfId="0" applyNumberFormat="1"/>
    <xf numFmtId="166" fontId="0" fillId="0" borderId="0" xfId="0" applyNumberFormat="1"/>
    <xf numFmtId="0" fontId="19" fillId="0" borderId="0" xfId="0" applyFont="1" applyAlignment="1">
      <alignment horizontal="center" vertical="center" wrapText="1"/>
    </xf>
    <xf numFmtId="43" fontId="0" fillId="0" borderId="0" xfId="28" applyNumberFormat="1" applyFont="1"/>
    <xf numFmtId="167" fontId="0" fillId="0" borderId="0" xfId="0" applyNumberFormat="1"/>
    <xf numFmtId="0" fontId="0" fillId="0" borderId="0" xfId="0" applyFill="1"/>
    <xf numFmtId="167" fontId="1" fillId="0" borderId="0" xfId="28" applyNumberFormat="1" applyFont="1" applyFill="1"/>
    <xf numFmtId="167" fontId="0" fillId="0" borderId="0" xfId="28" applyNumberFormat="1" applyFont="1" applyFill="1"/>
    <xf numFmtId="0" fontId="20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mruColors>
      <color rgb="FFA169D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70933771315396"/>
          <c:y val="0.19801652310239756"/>
          <c:w val="0.84043282933191577"/>
          <c:h val="0.75276647466046664"/>
        </c:manualLayout>
      </c:layout>
      <c:barChart>
        <c:barDir val="bar"/>
        <c:grouping val="clustered"/>
        <c:ser>
          <c:idx val="0"/>
          <c:order val="0"/>
          <c:cat>
            <c:strRef>
              <c:f>'Figure 1'!$B$7:$B$11</c:f>
              <c:strCache>
                <c:ptCount val="5"/>
                <c:pt idx="0">
                  <c:v>US</c:v>
                </c:pt>
                <c:pt idx="1">
                  <c:v>ECHO</c:v>
                </c:pt>
                <c:pt idx="2">
                  <c:v>UK</c:v>
                </c:pt>
                <c:pt idx="3">
                  <c:v>Private</c:v>
                </c:pt>
                <c:pt idx="4">
                  <c:v>Canada</c:v>
                </c:pt>
              </c:strCache>
            </c:strRef>
          </c:cat>
          <c:val>
            <c:numRef>
              <c:f>'Figure 1'!$C$7:$C$11</c:f>
              <c:numCache>
                <c:formatCode>_-* #,##0.0_-;\-* #,##0.0_-;_-* "-"??_-;_-@_-</c:formatCode>
                <c:ptCount val="5"/>
                <c:pt idx="0">
                  <c:v>152.771323</c:v>
                </c:pt>
                <c:pt idx="1">
                  <c:v>29.60379</c:v>
                </c:pt>
                <c:pt idx="2">
                  <c:v>19.022043</c:v>
                </c:pt>
                <c:pt idx="3">
                  <c:v>15.413376</c:v>
                </c:pt>
                <c:pt idx="4">
                  <c:v>12.443125</c:v>
                </c:pt>
              </c:numCache>
            </c:numRef>
          </c:val>
        </c:ser>
        <c:dLbls>
          <c:showVal val="1"/>
        </c:dLbls>
        <c:gapWidth val="50"/>
        <c:axId val="87087744"/>
        <c:axId val="95527296"/>
      </c:barChart>
      <c:catAx>
        <c:axId val="87087744"/>
        <c:scaling>
          <c:orientation val="maxMin"/>
        </c:scaling>
        <c:axPos val="l"/>
        <c:tickLblPos val="nextTo"/>
        <c:crossAx val="95527296"/>
        <c:crosses val="autoZero"/>
        <c:auto val="1"/>
        <c:lblAlgn val="ctr"/>
        <c:lblOffset val="100"/>
      </c:catAx>
      <c:valAx>
        <c:axId val="95527296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5258006859572031"/>
              <c:y val="2.5396825396825397E-2"/>
            </c:manualLayout>
          </c:layout>
        </c:title>
        <c:numFmt formatCode="#,##0" sourceLinked="0"/>
        <c:tickLblPos val="nextTo"/>
        <c:crossAx val="870877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2'!$A$7</c:f>
              <c:strCache>
                <c:ptCount val="1"/>
                <c:pt idx="0">
                  <c:v>Gambella - non-displacement related</c:v>
                </c:pt>
              </c:strCache>
            </c:strRef>
          </c:tx>
          <c:cat>
            <c:numRef>
              <c:f>'Figure 2'!$B$6:$C$6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'Figure 2'!$B$7:$C$7</c:f>
              <c:numCache>
                <c:formatCode>General</c:formatCode>
                <c:ptCount val="2"/>
                <c:pt idx="0">
                  <c:v>3.1473339999999999</c:v>
                </c:pt>
                <c:pt idx="1">
                  <c:v>1.4728730000000001</c:v>
                </c:pt>
              </c:numCache>
            </c:numRef>
          </c:val>
        </c:ser>
        <c:ser>
          <c:idx val="1"/>
          <c:order val="1"/>
          <c:tx>
            <c:strRef>
              <c:f>'Figure 2'!$A$8</c:f>
              <c:strCache>
                <c:ptCount val="1"/>
                <c:pt idx="0">
                  <c:v>Refugees and IDPs in Ethiopia (not including Gambella)</c:v>
                </c:pt>
              </c:strCache>
            </c:strRef>
          </c:tx>
          <c:cat>
            <c:numRef>
              <c:f>'Figure 2'!$B$6:$C$6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'Figure 2'!$B$8:$C$8</c:f>
              <c:numCache>
                <c:formatCode>General</c:formatCode>
                <c:ptCount val="2"/>
                <c:pt idx="0">
                  <c:v>181.13202300000003</c:v>
                </c:pt>
                <c:pt idx="1">
                  <c:v>67.366028999999997</c:v>
                </c:pt>
              </c:numCache>
            </c:numRef>
          </c:val>
        </c:ser>
        <c:ser>
          <c:idx val="2"/>
          <c:order val="2"/>
          <c:tx>
            <c:strRef>
              <c:f>'Figure 2'!$A$9</c:f>
              <c:strCache>
                <c:ptCount val="1"/>
                <c:pt idx="0">
                  <c:v>Refugees and IDPs in Gambella</c:v>
                </c:pt>
              </c:strCache>
            </c:strRef>
          </c:tx>
          <c:cat>
            <c:numRef>
              <c:f>'Figure 2'!$B$6:$C$6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'Figure 2'!$B$9:$C$9</c:f>
              <c:numCache>
                <c:formatCode>General</c:formatCode>
                <c:ptCount val="2"/>
                <c:pt idx="0">
                  <c:v>16.721530999999999</c:v>
                </c:pt>
                <c:pt idx="1">
                  <c:v>9.6695089999999997</c:v>
                </c:pt>
              </c:numCache>
            </c:numRef>
          </c:val>
        </c:ser>
        <c:overlap val="100"/>
        <c:axId val="97019392"/>
        <c:axId val="97020928"/>
      </c:barChart>
      <c:catAx>
        <c:axId val="97019392"/>
        <c:scaling>
          <c:orientation val="minMax"/>
        </c:scaling>
        <c:axPos val="b"/>
        <c:numFmt formatCode="General" sourceLinked="1"/>
        <c:tickLblPos val="nextTo"/>
        <c:crossAx val="97020928"/>
        <c:crosses val="autoZero"/>
        <c:auto val="1"/>
        <c:lblAlgn val="ctr"/>
        <c:lblOffset val="100"/>
      </c:catAx>
      <c:valAx>
        <c:axId val="9702092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88888888888892E-2"/>
              <c:y val="0.34439997083697876"/>
            </c:manualLayout>
          </c:layout>
        </c:title>
        <c:numFmt formatCode="General" sourceLinked="1"/>
        <c:tickLblPos val="nextTo"/>
        <c:crossAx val="970193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1222847144106982E-2"/>
          <c:y val="0.13052433936941771"/>
          <c:w val="0.7207706536682924"/>
          <c:h val="0.76252814745763831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Government of Ethiopia,  US$0.1m, 0.1%</a:t>
                    </a:r>
                  </a:p>
                </c:rich>
              </c:tx>
              <c:spPr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 government ,  US$0.2m</a:t>
                    </a:r>
                  </a:p>
                </c:rich>
              </c:tx>
              <c:spPr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NGOs,  US$83.7m, 27.5%</a:t>
                    </a:r>
                  </a:p>
                </c:rich>
              </c:tx>
              <c:spPr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Other,  US$0.8m, 0.3%</a:t>
                    </a:r>
                  </a:p>
                </c:rich>
              </c:tx>
              <c:spPr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RCRC,  US$3.8m, 1.2%</a:t>
                    </a:r>
                  </a:p>
                </c:rich>
              </c:tx>
              <c:spPr/>
            </c:dLbl>
            <c:dLbl>
              <c:idx val="5"/>
              <c:layout>
                <c:manualLayout>
                  <c:x val="-0.15317547806524184"/>
                  <c:y val="-0.2397205421786044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UNHCR,  US$93.1m, 30.6%</a:t>
                    </a:r>
                  </a:p>
                </c:rich>
              </c:tx>
              <c:spPr/>
              <c:dLblPos val="bestFit"/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Multilateral Agencies (not including UNHCR),  US$122.8m, 40.3%</a:t>
                    </a:r>
                  </a:p>
                </c:rich>
              </c:tx>
              <c:spPr/>
            </c:dLbl>
            <c:showVal val="1"/>
            <c:showCatName val="1"/>
            <c:showPercent val="1"/>
            <c:showLeaderLines val="1"/>
          </c:dLbls>
          <c:cat>
            <c:strRef>
              <c:f>'[1]Agency type 2015'!$A$6:$A$12</c:f>
              <c:strCache>
                <c:ptCount val="7"/>
                <c:pt idx="0">
                  <c:v>Government of Ethiopia</c:v>
                </c:pt>
                <c:pt idx="1">
                  <c:v>Other government </c:v>
                </c:pt>
                <c:pt idx="2">
                  <c:v>NGOs</c:v>
                </c:pt>
                <c:pt idx="3">
                  <c:v>Other</c:v>
                </c:pt>
                <c:pt idx="4">
                  <c:v>RCRC</c:v>
                </c:pt>
                <c:pt idx="5">
                  <c:v>UNHCR</c:v>
                </c:pt>
                <c:pt idx="6">
                  <c:v>Multilateral Agencies (not including UNHCR)</c:v>
                </c:pt>
              </c:strCache>
            </c:strRef>
          </c:cat>
          <c:val>
            <c:numRef>
              <c:f>'[1]Agency type 2015'!$B$6:$B$12</c:f>
              <c:numCache>
                <c:formatCode>_-* #,##0.0_-;\-* #,##0.0_-;_-* "-"??_-;_-@_-</c:formatCode>
                <c:ptCount val="7"/>
                <c:pt idx="0">
                  <c:v>8.7146000000000001E-2</c:v>
                </c:pt>
                <c:pt idx="1">
                  <c:v>0.154726</c:v>
                </c:pt>
                <c:pt idx="2">
                  <c:v>83.694395</c:v>
                </c:pt>
                <c:pt idx="3">
                  <c:v>0.82254099999999997</c:v>
                </c:pt>
                <c:pt idx="4">
                  <c:v>3.7974209999999999</c:v>
                </c:pt>
                <c:pt idx="5">
                  <c:v>93.093110999999993</c:v>
                </c:pt>
                <c:pt idx="6">
                  <c:v>122.785841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'[1]RRP analysis'!$A$18</c:f>
              <c:strCache>
                <c:ptCount val="1"/>
                <c:pt idx="0">
                  <c:v>Ethiopia</c:v>
                </c:pt>
              </c:strCache>
            </c:strRef>
          </c:tx>
          <c:cat>
            <c:strRef>
              <c:f>'[1]RRP analysis'!$B$17:$C$17</c:f>
              <c:strCache>
                <c:ptCount val="2"/>
                <c:pt idx="0">
                  <c:v>South Sudan RRP 2014 </c:v>
                </c:pt>
                <c:pt idx="1">
                  <c:v>South Sudan RRP 2015 </c:v>
                </c:pt>
              </c:strCache>
            </c:strRef>
          </c:cat>
          <c:val>
            <c:numRef>
              <c:f>'[1]RRP analysis'!$B$18:$C$18</c:f>
              <c:numCache>
                <c:formatCode>_-* #,##0.0_-;\-* #,##0.0_-;_-* "-"??_-;_-@_-</c:formatCode>
                <c:ptCount val="2"/>
                <c:pt idx="0">
                  <c:v>119.13942299999999</c:v>
                </c:pt>
                <c:pt idx="1">
                  <c:v>51.724600000000002</c:v>
                </c:pt>
              </c:numCache>
            </c:numRef>
          </c:val>
        </c:ser>
        <c:ser>
          <c:idx val="1"/>
          <c:order val="1"/>
          <c:tx>
            <c:strRef>
              <c:f>'[1]RRP analysis'!$A$19</c:f>
              <c:strCache>
                <c:ptCount val="1"/>
                <c:pt idx="0">
                  <c:v>Kenya</c:v>
                </c:pt>
              </c:strCache>
            </c:strRef>
          </c:tx>
          <c:cat>
            <c:strRef>
              <c:f>'[1]RRP analysis'!$B$17:$C$17</c:f>
              <c:strCache>
                <c:ptCount val="2"/>
                <c:pt idx="0">
                  <c:v>South Sudan RRP 2014 </c:v>
                </c:pt>
                <c:pt idx="1">
                  <c:v>South Sudan RRP 2015 </c:v>
                </c:pt>
              </c:strCache>
            </c:strRef>
          </c:cat>
          <c:val>
            <c:numRef>
              <c:f>'[1]RRP analysis'!$B$19:$C$19</c:f>
              <c:numCache>
                <c:formatCode>_-* #,##0.0_-;\-* #,##0.0_-;_-* "-"??_-;_-@_-</c:formatCode>
                <c:ptCount val="2"/>
                <c:pt idx="0">
                  <c:v>54.756475000000002</c:v>
                </c:pt>
                <c:pt idx="1">
                  <c:v>11.676223999999999</c:v>
                </c:pt>
              </c:numCache>
            </c:numRef>
          </c:val>
        </c:ser>
        <c:ser>
          <c:idx val="2"/>
          <c:order val="2"/>
          <c:tx>
            <c:strRef>
              <c:f>'[1]RRP analysis'!$A$20</c:f>
              <c:strCache>
                <c:ptCount val="1"/>
                <c:pt idx="0">
                  <c:v>Region</c:v>
                </c:pt>
              </c:strCache>
            </c:strRef>
          </c:tx>
          <c:cat>
            <c:strRef>
              <c:f>'[1]RRP analysis'!$B$17:$C$17</c:f>
              <c:strCache>
                <c:ptCount val="2"/>
                <c:pt idx="0">
                  <c:v>South Sudan RRP 2014 </c:v>
                </c:pt>
                <c:pt idx="1">
                  <c:v>South Sudan RRP 2015 </c:v>
                </c:pt>
              </c:strCache>
            </c:strRef>
          </c:cat>
          <c:val>
            <c:numRef>
              <c:f>'[1]RRP analysis'!$B$20:$C$20</c:f>
              <c:numCache>
                <c:formatCode>_-* #,##0.0_-;\-* #,##0.0_-;_-* "-"??_-;_-@_-</c:formatCode>
                <c:ptCount val="2"/>
                <c:pt idx="0">
                  <c:v>39.250771</c:v>
                </c:pt>
              </c:numCache>
            </c:numRef>
          </c:val>
        </c:ser>
        <c:ser>
          <c:idx val="3"/>
          <c:order val="3"/>
          <c:tx>
            <c:strRef>
              <c:f>'[1]RRP analysis'!$A$21</c:f>
              <c:strCache>
                <c:ptCount val="1"/>
                <c:pt idx="0">
                  <c:v>Sudan</c:v>
                </c:pt>
              </c:strCache>
            </c:strRef>
          </c:tx>
          <c:cat>
            <c:strRef>
              <c:f>'[1]RRP analysis'!$B$17:$C$17</c:f>
              <c:strCache>
                <c:ptCount val="2"/>
                <c:pt idx="0">
                  <c:v>South Sudan RRP 2014 </c:v>
                </c:pt>
                <c:pt idx="1">
                  <c:v>South Sudan RRP 2015 </c:v>
                </c:pt>
              </c:strCache>
            </c:strRef>
          </c:cat>
          <c:val>
            <c:numRef>
              <c:f>'[1]RRP analysis'!$B$21:$C$21</c:f>
              <c:numCache>
                <c:formatCode>_-* #,##0.0_-;\-* #,##0.0_-;_-* "-"??_-;_-@_-</c:formatCode>
                <c:ptCount val="2"/>
                <c:pt idx="0">
                  <c:v>29.367920999999999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'[1]RRP analysis'!$A$22</c:f>
              <c:strCache>
                <c:ptCount val="1"/>
                <c:pt idx="0">
                  <c:v>Uganda</c:v>
                </c:pt>
              </c:strCache>
            </c:strRef>
          </c:tx>
          <c:cat>
            <c:strRef>
              <c:f>'[1]RRP analysis'!$B$17:$C$17</c:f>
              <c:strCache>
                <c:ptCount val="2"/>
                <c:pt idx="0">
                  <c:v>South Sudan RRP 2014 </c:v>
                </c:pt>
                <c:pt idx="1">
                  <c:v>South Sudan RRP 2015 </c:v>
                </c:pt>
              </c:strCache>
            </c:strRef>
          </c:cat>
          <c:val>
            <c:numRef>
              <c:f>'[1]RRP analysis'!$B$22:$C$22</c:f>
              <c:numCache>
                <c:formatCode>_-* #,##0.0_-;\-* #,##0.0_-;_-* "-"??_-;_-@_-</c:formatCode>
                <c:ptCount val="2"/>
                <c:pt idx="0">
                  <c:v>113.128443</c:v>
                </c:pt>
                <c:pt idx="1">
                  <c:v>29.703696000000001</c:v>
                </c:pt>
              </c:numCache>
            </c:numRef>
          </c:val>
        </c:ser>
        <c:dLbls>
          <c:showVal val="1"/>
        </c:dLbls>
        <c:overlap val="100"/>
        <c:axId val="97387648"/>
        <c:axId val="97389184"/>
      </c:barChart>
      <c:catAx>
        <c:axId val="97387648"/>
        <c:scaling>
          <c:orientation val="minMax"/>
        </c:scaling>
        <c:axPos val="b"/>
        <c:numFmt formatCode="General" sourceLinked="1"/>
        <c:tickLblPos val="nextTo"/>
        <c:crossAx val="97389184"/>
        <c:crosses val="autoZero"/>
        <c:auto val="1"/>
        <c:lblAlgn val="ctr"/>
        <c:lblOffset val="100"/>
      </c:catAx>
      <c:valAx>
        <c:axId val="9738918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559322033898299E-2"/>
              <c:y val="0.39646169228846428"/>
            </c:manualLayout>
          </c:layout>
        </c:title>
        <c:numFmt formatCode="#,##0" sourceLinked="0"/>
        <c:tickLblPos val="nextTo"/>
        <c:crossAx val="9738764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9375000000000001"/>
          <c:y val="0.12731481481481483"/>
          <c:w val="0.49861111111111112"/>
          <c:h val="0.83101851851851893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Agriculture,  US$1.7m, 5%</a:t>
                    </a:r>
                  </a:p>
                </c:rich>
              </c:tx>
              <c:spPr/>
            </c:dLbl>
            <c:dLbl>
              <c:idx val="1"/>
              <c:layout>
                <c:manualLayout>
                  <c:x val="8.7923775153105829E-2"/>
                  <c:y val="0.126157407407407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Coordination and support,  US$1.5m, 4.6%</a:t>
                    </a:r>
                  </a:p>
                </c:rich>
              </c:tx>
              <c:spPr/>
              <c:dLblPos val="bestFit"/>
            </c:dLbl>
            <c:dLbl>
              <c:idx val="2"/>
              <c:layout>
                <c:manualLayout>
                  <c:x val="-0.19623939195100626"/>
                  <c:y val="-0.139179060950714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Food,  US$14.3m, 44%</a:t>
                    </a:r>
                  </a:p>
                </c:rich>
              </c:tx>
              <c:spPr/>
              <c:dLblPos val="bestFit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Health,  US$1.6m, 5%</a:t>
                    </a:r>
                  </a:p>
                </c:rich>
              </c:tx>
              <c:spPr/>
            </c:dLbl>
            <c:dLbl>
              <c:idx val="4"/>
              <c:layout>
                <c:manualLayout>
                  <c:x val="-6.2303915135608103E-2"/>
                  <c:y val="-5.27081510644502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Health - Nutrition,  US$2.5m, 8%</a:t>
                    </a:r>
                  </a:p>
                </c:rich>
              </c:tx>
              <c:spPr/>
              <c:dLblPos val="bestFit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Multi-sector,  US$3.5m, 11%</a:t>
                    </a:r>
                  </a:p>
                </c:rich>
              </c:tx>
              <c:spPr/>
            </c:dLbl>
            <c:dLbl>
              <c:idx val="6"/>
              <c:layout>
                <c:manualLayout>
                  <c:x val="-2.966229221347334E-2"/>
                  <c:y val="3.20297462817148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Shelter and non-food items,  US$4.0m, 12%</a:t>
                    </a:r>
                  </a:p>
                </c:rich>
              </c:tx>
              <c:spPr/>
              <c:dLblPos val="bestFit"/>
            </c:dLbl>
            <c:dLbl>
              <c:idx val="7"/>
              <c:layout>
                <c:manualLayout>
                  <c:x val="-4.3796041119860046E-2"/>
                  <c:y val="1.157407407407407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Water and sanitation,  US$3.5m, 11%</a:t>
                    </a:r>
                  </a:p>
                </c:rich>
              </c:tx>
              <c:spPr/>
              <c:dLblPos val="bestFit"/>
            </c:dLbl>
            <c:showVal val="1"/>
            <c:showCatName val="1"/>
            <c:showPercent val="1"/>
            <c:showLeaderLines val="1"/>
          </c:dLbls>
          <c:cat>
            <c:strRef>
              <c:f>'[1]CERF Sectors 2014'!$M$5:$M$12</c:f>
              <c:strCache>
                <c:ptCount val="8"/>
                <c:pt idx="0">
                  <c:v>Agriculture</c:v>
                </c:pt>
                <c:pt idx="1">
                  <c:v>Coordination and Support</c:v>
                </c:pt>
                <c:pt idx="2">
                  <c:v>Food</c:v>
                </c:pt>
                <c:pt idx="3">
                  <c:v>Health</c:v>
                </c:pt>
                <c:pt idx="4">
                  <c:v>Health - Nutrition</c:v>
                </c:pt>
                <c:pt idx="5">
                  <c:v>Multi-sector</c:v>
                </c:pt>
                <c:pt idx="6">
                  <c:v>Shelter and non-food items</c:v>
                </c:pt>
                <c:pt idx="7">
                  <c:v>Water and sanitation</c:v>
                </c:pt>
              </c:strCache>
            </c:strRef>
          </c:cat>
          <c:val>
            <c:numRef>
              <c:f>'[1]CERF Sectors 2014'!$N$5:$N$12</c:f>
              <c:numCache>
                <c:formatCode>_-* #,##0.0_-;\-* #,##0.0_-;_-* "-"??_-;_-@_-</c:formatCode>
                <c:ptCount val="8"/>
                <c:pt idx="0">
                  <c:v>1.7008000000000001</c:v>
                </c:pt>
                <c:pt idx="1">
                  <c:v>1.5</c:v>
                </c:pt>
                <c:pt idx="2">
                  <c:v>14.311601</c:v>
                </c:pt>
                <c:pt idx="3">
                  <c:v>1.596589</c:v>
                </c:pt>
                <c:pt idx="4">
                  <c:v>2.5000490000000002</c:v>
                </c:pt>
                <c:pt idx="5">
                  <c:v>3.526888</c:v>
                </c:pt>
                <c:pt idx="6">
                  <c:v>3.9500190000000002</c:v>
                </c:pt>
                <c:pt idx="7">
                  <c:v>3.4903740000000001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'[1]Pooled funds historic'!$A$12</c:f>
              <c:strCache>
                <c:ptCount val="1"/>
                <c:pt idx="0">
                  <c:v>CERF</c:v>
                </c:pt>
              </c:strCache>
            </c:strRef>
          </c:tx>
          <c:cat>
            <c:numRef>
              <c:f>'[1]Pooled funds historic'!$B$11:$G$11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'[1]Pooled funds historic'!$B$12:$G$12</c:f>
              <c:numCache>
                <c:formatCode>_-* #,##0.0_-;\-* #,##0.0_-;_-* "-"??_-;_-@_-</c:formatCode>
                <c:ptCount val="6"/>
                <c:pt idx="0">
                  <c:v>16.690193000000001</c:v>
                </c:pt>
                <c:pt idx="1">
                  <c:v>46.475653000000001</c:v>
                </c:pt>
                <c:pt idx="2">
                  <c:v>13.984781</c:v>
                </c:pt>
                <c:pt idx="3">
                  <c:v>23.972935</c:v>
                </c:pt>
                <c:pt idx="4">
                  <c:v>32.516021000000002</c:v>
                </c:pt>
                <c:pt idx="5">
                  <c:v>10.466678999999999</c:v>
                </c:pt>
              </c:numCache>
            </c:numRef>
          </c:val>
        </c:ser>
        <c:ser>
          <c:idx val="1"/>
          <c:order val="1"/>
          <c:tx>
            <c:strRef>
              <c:f>'[1]Pooled funds historic'!$A$13</c:f>
              <c:strCache>
                <c:ptCount val="1"/>
                <c:pt idx="0">
                  <c:v>HRF</c:v>
                </c:pt>
              </c:strCache>
            </c:strRef>
          </c:tx>
          <c:cat>
            <c:numRef>
              <c:f>'[1]Pooled funds historic'!$B$11:$G$11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'[1]Pooled funds historic'!$B$13:$G$13</c:f>
              <c:numCache>
                <c:formatCode>_-* #,##0.0_-;\-* #,##0.0_-;_-* "-"??_-;_-@_-</c:formatCode>
                <c:ptCount val="6"/>
                <c:pt idx="0">
                  <c:v>25.605122000000001</c:v>
                </c:pt>
                <c:pt idx="1">
                  <c:v>46.635466999999998</c:v>
                </c:pt>
                <c:pt idx="2">
                  <c:v>37.955717</c:v>
                </c:pt>
                <c:pt idx="3">
                  <c:v>27.146015999999999</c:v>
                </c:pt>
                <c:pt idx="4">
                  <c:v>14.32569</c:v>
                </c:pt>
                <c:pt idx="5">
                  <c:v>2.4997530000000001</c:v>
                </c:pt>
              </c:numCache>
            </c:numRef>
          </c:val>
        </c:ser>
        <c:dLbls>
          <c:showVal val="1"/>
        </c:dLbls>
        <c:gapWidth val="50"/>
        <c:overlap val="100"/>
        <c:axId val="98923648"/>
        <c:axId val="98925184"/>
      </c:barChart>
      <c:catAx>
        <c:axId val="98923648"/>
        <c:scaling>
          <c:orientation val="minMax"/>
        </c:scaling>
        <c:axPos val="b"/>
        <c:numFmt formatCode="General" sourceLinked="1"/>
        <c:tickLblPos val="nextTo"/>
        <c:crossAx val="98925184"/>
        <c:crosses val="autoZero"/>
        <c:auto val="1"/>
        <c:lblAlgn val="ctr"/>
        <c:lblOffset val="100"/>
      </c:catAx>
      <c:valAx>
        <c:axId val="9892518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444444444444445E-2"/>
              <c:y val="0.28862933799941698"/>
            </c:manualLayout>
          </c:layout>
        </c:title>
        <c:numFmt formatCode="#,##0" sourceLinked="0"/>
        <c:tickLblPos val="nextTo"/>
        <c:crossAx val="9892364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1470298971249299"/>
          <c:y val="0.13412986420175732"/>
          <c:w val="0.57840045856336941"/>
          <c:h val="0.78137950147535906"/>
        </c:manualLayout>
      </c:layout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Multi-sector,  US$53.3m, 17%</a:t>
                    </a:r>
                  </a:p>
                </c:rich>
              </c:tx>
              <c:spPr/>
            </c:dLbl>
            <c:dLbl>
              <c:idx val="1"/>
              <c:layout>
                <c:manualLayout>
                  <c:x val="1.4883639545056872E-2"/>
                  <c:y val="2.32793726871097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Other,  US$8.7m, 2.3%</a:t>
                    </a:r>
                  </a:p>
                </c:rich>
              </c:tx>
              <c:spPr/>
              <c:dLblPos val="bestFit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Coordination and support,  US$5.7m, 1.9%</a:t>
                    </a:r>
                  </a:p>
                </c:rich>
              </c:tx>
              <c:spPr/>
            </c:dLbl>
            <c:dLbl>
              <c:idx val="3"/>
              <c:layout>
                <c:manualLayout>
                  <c:x val="-0.16290198207982629"/>
                  <c:y val="-0.1476881694136058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Food,  US$87.2m, 28.6%</a:t>
                    </a:r>
                  </a:p>
                </c:rich>
              </c:tx>
              <c:spPr/>
              <c:dLblPos val="bestFit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Health,  US$10.5m, 3.5%</a:t>
                    </a:r>
                  </a:p>
                </c:rich>
              </c:tx>
              <c:spPr/>
            </c:dLbl>
            <c:dLbl>
              <c:idx val="5"/>
              <c:layout>
                <c:manualLayout>
                  <c:x val="0.26329960479078035"/>
                  <c:y val="7.41572520826201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Sector not yet specified,  US$136.6m, 44.9%</a:t>
                    </a:r>
                  </a:p>
                </c:rich>
              </c:tx>
              <c:spPr/>
              <c:dLblPos val="bestFit"/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Shelter and non-food items,  US$4.0m, 1.3%</a:t>
                    </a:r>
                  </a:p>
                </c:rich>
              </c:tx>
              <c:spPr/>
            </c:dLbl>
            <c:showVal val="1"/>
            <c:showCatName val="1"/>
            <c:showPercent val="1"/>
            <c:showLeaderLines val="1"/>
          </c:dLbls>
          <c:cat>
            <c:strRef>
              <c:f>'[1]FTS clusters-sectors 2015'!$B$26:$B$32</c:f>
              <c:strCache>
                <c:ptCount val="7"/>
                <c:pt idx="0">
                  <c:v>Multi-sector</c:v>
                </c:pt>
                <c:pt idx="1">
                  <c:v>Other</c:v>
                </c:pt>
                <c:pt idx="2">
                  <c:v>Coordination and support </c:v>
                </c:pt>
                <c:pt idx="3">
                  <c:v>Food</c:v>
                </c:pt>
                <c:pt idx="4">
                  <c:v>Health</c:v>
                </c:pt>
                <c:pt idx="5">
                  <c:v>Sector not yet specified</c:v>
                </c:pt>
                <c:pt idx="6">
                  <c:v>Shelter and non-food items</c:v>
                </c:pt>
              </c:strCache>
            </c:strRef>
          </c:cat>
          <c:val>
            <c:numRef>
              <c:f>'[1]FTS clusters-sectors 2015'!$C$26:$C$32</c:f>
              <c:numCache>
                <c:formatCode>_-* #,##0.0_-;\-* #,##0.0_-;_-* "-"??_-;_-@_-</c:formatCode>
                <c:ptCount val="7"/>
                <c:pt idx="0">
                  <c:v>53.390782000000002</c:v>
                </c:pt>
                <c:pt idx="1">
                  <c:v>7.0315500000000002</c:v>
                </c:pt>
                <c:pt idx="2">
                  <c:v>5.7133370000000001</c:v>
                </c:pt>
                <c:pt idx="3">
                  <c:v>87.185693000000001</c:v>
                </c:pt>
                <c:pt idx="4">
                  <c:v>10.517524999999999</c:v>
                </c:pt>
                <c:pt idx="5">
                  <c:v>136.58971199999999</c:v>
                </c:pt>
                <c:pt idx="6">
                  <c:v>4.0065819999999999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dLblPos val="ctr"/>
            <c:showVal val="1"/>
          </c:dLbls>
          <c:cat>
            <c:numRef>
              <c:f>'[1]Historic humanitarian funding'!$A$6:$A$11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'[1]Historic humanitarian funding'!$B$6:$B$11</c:f>
              <c:numCache>
                <c:formatCode>_-* #,##0.0_-;\-* #,##0.0_-;_-* "-"??_-;_-@_-</c:formatCode>
                <c:ptCount val="6"/>
                <c:pt idx="0">
                  <c:v>626.58723799999996</c:v>
                </c:pt>
                <c:pt idx="1">
                  <c:v>820.91381899999999</c:v>
                </c:pt>
                <c:pt idx="2">
                  <c:v>670.32722000000001</c:v>
                </c:pt>
                <c:pt idx="3">
                  <c:v>541.090013</c:v>
                </c:pt>
                <c:pt idx="4">
                  <c:v>533.36272199999996</c:v>
                </c:pt>
                <c:pt idx="5">
                  <c:v>304.435181</c:v>
                </c:pt>
              </c:numCache>
            </c:numRef>
          </c:val>
        </c:ser>
        <c:dLbls>
          <c:showVal val="1"/>
        </c:dLbls>
        <c:gapWidth val="50"/>
        <c:axId val="80396288"/>
        <c:axId val="80397824"/>
      </c:barChart>
      <c:catAx>
        <c:axId val="80396288"/>
        <c:scaling>
          <c:orientation val="minMax"/>
        </c:scaling>
        <c:axPos val="b"/>
        <c:numFmt formatCode="General" sourceLinked="1"/>
        <c:tickLblPos val="nextTo"/>
        <c:crossAx val="80397824"/>
        <c:crosses val="autoZero"/>
        <c:auto val="1"/>
        <c:lblAlgn val="ctr"/>
        <c:lblOffset val="100"/>
      </c:catAx>
      <c:valAx>
        <c:axId val="8039782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5.5555555555555558E-3"/>
              <c:y val="0.34900663458734332"/>
            </c:manualLayout>
          </c:layout>
        </c:title>
        <c:numFmt formatCode="#,##0" sourceLinked="0"/>
        <c:tickLblPos val="nextTo"/>
        <c:crossAx val="8039628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Pt>
            <c:idx val="4"/>
            <c:spPr>
              <a:solidFill>
                <a:srgbClr val="7030A0"/>
              </a:solidFill>
            </c:spPr>
          </c:dPt>
          <c:dPt>
            <c:idx val="5"/>
            <c:spPr>
              <a:solidFill>
                <a:srgbClr val="7030A0"/>
              </a:solidFill>
            </c:spPr>
          </c:dPt>
          <c:cat>
            <c:strRef>
              <c:f>'[1]Historic top donors'!$G$5:$G$14</c:f>
              <c:strCache>
                <c:ptCount val="10"/>
                <c:pt idx="0">
                  <c:v>US</c:v>
                </c:pt>
                <c:pt idx="1">
                  <c:v>EU</c:v>
                </c:pt>
                <c:pt idx="2">
                  <c:v>UK</c:v>
                </c:pt>
                <c:pt idx="3">
                  <c:v>Canada</c:v>
                </c:pt>
                <c:pt idx="4">
                  <c:v>ERF</c:v>
                </c:pt>
                <c:pt idx="5">
                  <c:v>CERF</c:v>
                </c:pt>
                <c:pt idx="6">
                  <c:v>Japan</c:v>
                </c:pt>
                <c:pt idx="7">
                  <c:v>Germany</c:v>
                </c:pt>
                <c:pt idx="8">
                  <c:v>Private</c:v>
                </c:pt>
                <c:pt idx="9">
                  <c:v>Sweden</c:v>
                </c:pt>
              </c:strCache>
            </c:strRef>
          </c:cat>
          <c:val>
            <c:numRef>
              <c:f>'[1]Historic top donors'!$H$5:$H$14</c:f>
              <c:numCache>
                <c:formatCode>_-* #,##0.0_-;\-* #,##0.0_-;_-* "-"??_-;_-@_-</c:formatCode>
                <c:ptCount val="10"/>
                <c:pt idx="0">
                  <c:v>1612.3764659999999</c:v>
                </c:pt>
                <c:pt idx="1">
                  <c:v>347.91351000000003</c:v>
                </c:pt>
                <c:pt idx="2">
                  <c:v>290.77085399999999</c:v>
                </c:pt>
                <c:pt idx="3">
                  <c:v>166.95887500000001</c:v>
                </c:pt>
                <c:pt idx="4">
                  <c:v>154.167765</c:v>
                </c:pt>
                <c:pt idx="5">
                  <c:v>144.10626199999999</c:v>
                </c:pt>
                <c:pt idx="6">
                  <c:v>126.491314</c:v>
                </c:pt>
                <c:pt idx="7">
                  <c:v>80.723803000000004</c:v>
                </c:pt>
                <c:pt idx="8">
                  <c:v>62.474271000000002</c:v>
                </c:pt>
                <c:pt idx="9">
                  <c:v>62.322001</c:v>
                </c:pt>
              </c:numCache>
            </c:numRef>
          </c:val>
        </c:ser>
        <c:dLbls>
          <c:showVal val="1"/>
        </c:dLbls>
        <c:gapWidth val="50"/>
        <c:axId val="86861312"/>
        <c:axId val="86862848"/>
      </c:barChart>
      <c:catAx>
        <c:axId val="86861312"/>
        <c:scaling>
          <c:orientation val="maxMin"/>
        </c:scaling>
        <c:axPos val="l"/>
        <c:numFmt formatCode="General" sourceLinked="1"/>
        <c:tickLblPos val="nextTo"/>
        <c:crossAx val="86862848"/>
        <c:crosses val="autoZero"/>
        <c:auto val="1"/>
        <c:lblAlgn val="ctr"/>
        <c:lblOffset val="100"/>
      </c:catAx>
      <c:valAx>
        <c:axId val="86862848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6665322977972462"/>
              <c:y val="2.9818956336528223E-2"/>
            </c:manualLayout>
          </c:layout>
        </c:title>
        <c:numFmt formatCode="#,##0" sourceLinked="0"/>
        <c:tickLblPos val="nextTo"/>
        <c:crossAx val="8686131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85724</xdr:rowOff>
    </xdr:from>
    <xdr:to>
      <xdr:col>15</xdr:col>
      <xdr:colOff>514350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104775</xdr:rowOff>
    </xdr:from>
    <xdr:to>
      <xdr:col>11</xdr:col>
      <xdr:colOff>514350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152400</xdr:rowOff>
    </xdr:from>
    <xdr:to>
      <xdr:col>11</xdr:col>
      <xdr:colOff>85725</xdr:colOff>
      <xdr:row>27</xdr:row>
      <xdr:rowOff>47625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123825</xdr:rowOff>
    </xdr:from>
    <xdr:to>
      <xdr:col>14</xdr:col>
      <xdr:colOff>419100</xdr:colOff>
      <xdr:row>29</xdr:row>
      <xdr:rowOff>76200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133350</xdr:rowOff>
    </xdr:from>
    <xdr:to>
      <xdr:col>10</xdr:col>
      <xdr:colOff>428625</xdr:colOff>
      <xdr:row>25</xdr:row>
      <xdr:rowOff>9525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0</xdr:rowOff>
    </xdr:from>
    <xdr:to>
      <xdr:col>16</xdr:col>
      <xdr:colOff>552450</xdr:colOff>
      <xdr:row>20</xdr:row>
      <xdr:rowOff>152400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</xdr:row>
      <xdr:rowOff>123825</xdr:rowOff>
    </xdr:from>
    <xdr:to>
      <xdr:col>9</xdr:col>
      <xdr:colOff>342900</xdr:colOff>
      <xdr:row>24</xdr:row>
      <xdr:rowOff>114300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4</xdr:row>
      <xdr:rowOff>114300</xdr:rowOff>
    </xdr:from>
    <xdr:to>
      <xdr:col>12</xdr:col>
      <xdr:colOff>209550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28574</xdr:rowOff>
    </xdr:from>
    <xdr:to>
      <xdr:col>14</xdr:col>
      <xdr:colOff>219075</xdr:colOff>
      <xdr:row>23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hiopia%20data%20analysis%2024%20Au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TS export"/>
      <sheetName val="Pivot"/>
      <sheetName val="Top donors 2015"/>
      <sheetName val="Region + displacement"/>
      <sheetName val="Agency type 2015"/>
      <sheetName val="Outstanding pledges 2015"/>
      <sheetName val="Removed - Appeals+emergencies"/>
      <sheetName val="Pooled funds historic"/>
      <sheetName val="Pivot CERF 2014"/>
      <sheetName val="CERF Sectors 2014"/>
      <sheetName val="FTS clusters-sectors 2015"/>
      <sheetName val="Historic humanitarian funding"/>
      <sheetName val="Historic top donors"/>
      <sheetName val="Pivot RRP"/>
      <sheetName val="South Sudan RRP 2015"/>
      <sheetName val="Pivot RRPs"/>
      <sheetName val="RRPs download"/>
      <sheetName val="RRP analysis"/>
    </sheetNames>
    <sheetDataSet>
      <sheetData sheetId="0"/>
      <sheetData sheetId="1"/>
      <sheetData sheetId="2"/>
      <sheetData sheetId="3"/>
      <sheetData sheetId="4">
        <row r="6">
          <cell r="A6" t="str">
            <v>Government of Ethiopia</v>
          </cell>
          <cell r="B6">
            <v>8.7146000000000001E-2</v>
          </cell>
        </row>
        <row r="7">
          <cell r="A7" t="str">
            <v xml:space="preserve">Other government </v>
          </cell>
          <cell r="B7">
            <v>0.154726</v>
          </cell>
        </row>
        <row r="8">
          <cell r="A8" t="str">
            <v>NGOs</v>
          </cell>
          <cell r="B8">
            <v>83.694395</v>
          </cell>
        </row>
        <row r="9">
          <cell r="A9" t="str">
            <v>Other</v>
          </cell>
          <cell r="B9">
            <v>0.82254099999999997</v>
          </cell>
        </row>
        <row r="10">
          <cell r="A10" t="str">
            <v>RCRC</v>
          </cell>
          <cell r="B10">
            <v>3.7974209999999999</v>
          </cell>
        </row>
        <row r="11">
          <cell r="A11" t="str">
            <v>UNHCR</v>
          </cell>
          <cell r="B11">
            <v>93.093110999999993</v>
          </cell>
        </row>
        <row r="12">
          <cell r="A12" t="str">
            <v>Multilateral Agencies (not including UNHCR)</v>
          </cell>
          <cell r="B12">
            <v>122.785841</v>
          </cell>
        </row>
      </sheetData>
      <sheetData sheetId="5"/>
      <sheetData sheetId="6"/>
      <sheetData sheetId="7">
        <row r="11">
          <cell r="B11">
            <v>2010</v>
          </cell>
          <cell r="C11">
            <v>2011</v>
          </cell>
          <cell r="D11">
            <v>2012</v>
          </cell>
          <cell r="E11">
            <v>2013</v>
          </cell>
          <cell r="F11">
            <v>2014</v>
          </cell>
          <cell r="G11">
            <v>2015</v>
          </cell>
        </row>
        <row r="12">
          <cell r="A12" t="str">
            <v>CERF</v>
          </cell>
          <cell r="B12">
            <v>16.690193000000001</v>
          </cell>
          <cell r="C12">
            <v>46.475653000000001</v>
          </cell>
          <cell r="D12">
            <v>13.984781</v>
          </cell>
          <cell r="E12">
            <v>23.972935</v>
          </cell>
          <cell r="F12">
            <v>32.516021000000002</v>
          </cell>
          <cell r="G12">
            <v>10.466678999999999</v>
          </cell>
        </row>
        <row r="13">
          <cell r="A13" t="str">
            <v>HRF</v>
          </cell>
          <cell r="B13">
            <v>25.605122000000001</v>
          </cell>
          <cell r="C13">
            <v>46.635466999999998</v>
          </cell>
          <cell r="D13">
            <v>37.955717</v>
          </cell>
          <cell r="E13">
            <v>27.146015999999999</v>
          </cell>
          <cell r="F13">
            <v>14.32569</v>
          </cell>
          <cell r="G13">
            <v>2.4997530000000001</v>
          </cell>
        </row>
      </sheetData>
      <sheetData sheetId="8"/>
      <sheetData sheetId="9">
        <row r="5">
          <cell r="M5" t="str">
            <v>Agriculture</v>
          </cell>
          <cell r="N5">
            <v>1.7008000000000001</v>
          </cell>
        </row>
        <row r="6">
          <cell r="M6" t="str">
            <v>Coordination and Support</v>
          </cell>
          <cell r="N6">
            <v>1.5</v>
          </cell>
        </row>
        <row r="7">
          <cell r="M7" t="str">
            <v>Food</v>
          </cell>
          <cell r="N7">
            <v>14.311601</v>
          </cell>
        </row>
        <row r="8">
          <cell r="M8" t="str">
            <v>Health</v>
          </cell>
          <cell r="N8">
            <v>1.596589</v>
          </cell>
        </row>
        <row r="9">
          <cell r="M9" t="str">
            <v>Health - Nutrition</v>
          </cell>
          <cell r="N9">
            <v>2.5000490000000002</v>
          </cell>
        </row>
        <row r="10">
          <cell r="M10" t="str">
            <v>Multi-sector</v>
          </cell>
          <cell r="N10">
            <v>3.526888</v>
          </cell>
        </row>
        <row r="11">
          <cell r="M11" t="str">
            <v>Shelter and non-food items</v>
          </cell>
          <cell r="N11">
            <v>3.9500190000000002</v>
          </cell>
        </row>
        <row r="12">
          <cell r="M12" t="str">
            <v>Water and sanitation</v>
          </cell>
          <cell r="N12">
            <v>3.4903740000000001</v>
          </cell>
        </row>
      </sheetData>
      <sheetData sheetId="10">
        <row r="26">
          <cell r="B26" t="str">
            <v>Multi-sector</v>
          </cell>
          <cell r="C26">
            <v>53.390782000000002</v>
          </cell>
        </row>
        <row r="27">
          <cell r="B27" t="str">
            <v>Other</v>
          </cell>
          <cell r="C27">
            <v>7.0315500000000002</v>
          </cell>
        </row>
        <row r="28">
          <cell r="B28" t="str">
            <v xml:space="preserve">Coordination and support </v>
          </cell>
          <cell r="C28">
            <v>5.7133370000000001</v>
          </cell>
        </row>
        <row r="29">
          <cell r="B29" t="str">
            <v>Food</v>
          </cell>
          <cell r="C29">
            <v>87.185693000000001</v>
          </cell>
        </row>
        <row r="30">
          <cell r="B30" t="str">
            <v>Health</v>
          </cell>
          <cell r="C30">
            <v>10.517524999999999</v>
          </cell>
        </row>
        <row r="31">
          <cell r="B31" t="str">
            <v>Sector not yet specified</v>
          </cell>
          <cell r="C31">
            <v>136.58971199999999</v>
          </cell>
        </row>
        <row r="32">
          <cell r="B32" t="str">
            <v>Shelter and non-food items</v>
          </cell>
          <cell r="C32">
            <v>4.0065819999999999</v>
          </cell>
        </row>
      </sheetData>
      <sheetData sheetId="11">
        <row r="6">
          <cell r="A6">
            <v>2010</v>
          </cell>
          <cell r="B6">
            <v>626.58723799999996</v>
          </cell>
        </row>
        <row r="7">
          <cell r="A7">
            <v>2011</v>
          </cell>
          <cell r="B7">
            <v>820.91381899999999</v>
          </cell>
        </row>
        <row r="8">
          <cell r="A8">
            <v>2012</v>
          </cell>
          <cell r="B8">
            <v>670.32722000000001</v>
          </cell>
        </row>
        <row r="9">
          <cell r="A9">
            <v>2013</v>
          </cell>
          <cell r="B9">
            <v>541.090013</v>
          </cell>
        </row>
        <row r="10">
          <cell r="A10">
            <v>2014</v>
          </cell>
          <cell r="B10">
            <v>533.36272199999996</v>
          </cell>
        </row>
        <row r="11">
          <cell r="A11">
            <v>2015</v>
          </cell>
          <cell r="B11">
            <v>304.435181</v>
          </cell>
        </row>
      </sheetData>
      <sheetData sheetId="12">
        <row r="5">
          <cell r="G5" t="str">
            <v>US</v>
          </cell>
          <cell r="H5">
            <v>1612.3764659999999</v>
          </cell>
        </row>
        <row r="6">
          <cell r="G6" t="str">
            <v>EU</v>
          </cell>
          <cell r="H6">
            <v>347.91351000000003</v>
          </cell>
        </row>
        <row r="7">
          <cell r="G7" t="str">
            <v>UK</v>
          </cell>
          <cell r="H7">
            <v>290.77085399999999</v>
          </cell>
        </row>
        <row r="8">
          <cell r="G8" t="str">
            <v>Canada</v>
          </cell>
          <cell r="H8">
            <v>166.95887500000001</v>
          </cell>
        </row>
        <row r="9">
          <cell r="G9" t="str">
            <v>ERF</v>
          </cell>
          <cell r="H9">
            <v>154.167765</v>
          </cell>
        </row>
        <row r="10">
          <cell r="G10" t="str">
            <v>CERF</v>
          </cell>
          <cell r="H10">
            <v>144.10626199999999</v>
          </cell>
        </row>
        <row r="11">
          <cell r="G11" t="str">
            <v>Japan</v>
          </cell>
          <cell r="H11">
            <v>126.491314</v>
          </cell>
        </row>
        <row r="12">
          <cell r="G12" t="str">
            <v>Germany</v>
          </cell>
          <cell r="H12">
            <v>80.723803000000004</v>
          </cell>
        </row>
        <row r="13">
          <cell r="G13" t="str">
            <v>Private</v>
          </cell>
          <cell r="H13">
            <v>62.474271000000002</v>
          </cell>
        </row>
        <row r="14">
          <cell r="G14" t="str">
            <v>Sweden</v>
          </cell>
          <cell r="H14">
            <v>62.322001</v>
          </cell>
        </row>
      </sheetData>
      <sheetData sheetId="13"/>
      <sheetData sheetId="14"/>
      <sheetData sheetId="15"/>
      <sheetData sheetId="16"/>
      <sheetData sheetId="17">
        <row r="17">
          <cell r="B17" t="str">
            <v xml:space="preserve">South Sudan RRP 2014 </v>
          </cell>
          <cell r="C17" t="str">
            <v xml:space="preserve">South Sudan RRP 2015 </v>
          </cell>
        </row>
        <row r="18">
          <cell r="A18" t="str">
            <v>Ethiopia</v>
          </cell>
          <cell r="B18">
            <v>119.13942299999999</v>
          </cell>
          <cell r="C18">
            <v>51.724600000000002</v>
          </cell>
        </row>
        <row r="19">
          <cell r="A19" t="str">
            <v>Kenya</v>
          </cell>
          <cell r="B19">
            <v>54.756475000000002</v>
          </cell>
          <cell r="C19">
            <v>11.676223999999999</v>
          </cell>
        </row>
        <row r="20">
          <cell r="A20" t="str">
            <v>Region</v>
          </cell>
          <cell r="B20">
            <v>39.250771</v>
          </cell>
        </row>
        <row r="21">
          <cell r="A21" t="str">
            <v>Sudan</v>
          </cell>
          <cell r="B21">
            <v>29.367920999999999</v>
          </cell>
          <cell r="C21">
            <v>0</v>
          </cell>
        </row>
        <row r="22">
          <cell r="A22" t="str">
            <v>Uganda</v>
          </cell>
          <cell r="B22">
            <v>113.128443</v>
          </cell>
          <cell r="C22">
            <v>29.703696000000001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B29" sqref="B29"/>
    </sheetView>
  </sheetViews>
  <sheetFormatPr defaultRowHeight="12.75"/>
  <cols>
    <col min="1" max="1" width="4.7109375" style="1" customWidth="1"/>
    <col min="2" max="2" width="64.140625" bestFit="1" customWidth="1"/>
    <col min="3" max="3" width="12" style="1" customWidth="1"/>
    <col min="4" max="4" width="10" bestFit="1" customWidth="1"/>
  </cols>
  <sheetData>
    <row r="1" spans="1:4">
      <c r="B1" s="6" t="s">
        <v>21</v>
      </c>
    </row>
    <row r="2" spans="1:4">
      <c r="B2" s="6" t="s">
        <v>16</v>
      </c>
    </row>
    <row r="3" spans="1:4" s="6" customFormat="1"/>
    <row r="4" spans="1:4" s="6" customFormat="1"/>
    <row r="5" spans="1:4">
      <c r="B5" t="s">
        <v>17</v>
      </c>
    </row>
    <row r="6" spans="1:4">
      <c r="B6" t="s">
        <v>8</v>
      </c>
      <c r="D6" t="s">
        <v>15</v>
      </c>
    </row>
    <row r="7" spans="1:4">
      <c r="A7" s="1">
        <v>1</v>
      </c>
      <c r="B7" s="1" t="s">
        <v>18</v>
      </c>
      <c r="C7" s="3">
        <v>152.771323</v>
      </c>
      <c r="D7">
        <v>152771323</v>
      </c>
    </row>
    <row r="8" spans="1:4">
      <c r="A8" s="1">
        <v>2</v>
      </c>
      <c r="B8" s="1" t="s">
        <v>19</v>
      </c>
      <c r="C8" s="3">
        <v>29.60379</v>
      </c>
      <c r="D8">
        <v>29603790</v>
      </c>
    </row>
    <row r="9" spans="1:4">
      <c r="A9" s="6">
        <v>3</v>
      </c>
      <c r="B9" t="s">
        <v>22</v>
      </c>
      <c r="C9" s="3">
        <v>19.022043</v>
      </c>
      <c r="D9">
        <v>19022043</v>
      </c>
    </row>
    <row r="10" spans="1:4">
      <c r="A10" s="6">
        <v>4</v>
      </c>
      <c r="B10" t="s">
        <v>23</v>
      </c>
      <c r="C10" s="3">
        <v>15.413376</v>
      </c>
      <c r="D10">
        <v>15413376</v>
      </c>
    </row>
    <row r="11" spans="1:4">
      <c r="A11" s="6">
        <v>5</v>
      </c>
      <c r="B11" t="s">
        <v>10</v>
      </c>
      <c r="C11" s="3">
        <v>12.443125</v>
      </c>
      <c r="D11">
        <v>12443125</v>
      </c>
    </row>
    <row r="12" spans="1:4">
      <c r="A12" s="6">
        <v>6</v>
      </c>
      <c r="B12" t="s">
        <v>24</v>
      </c>
      <c r="C12" s="3">
        <v>10.466678999999999</v>
      </c>
      <c r="D12">
        <v>10466679</v>
      </c>
    </row>
    <row r="13" spans="1:4">
      <c r="A13" s="6">
        <v>7</v>
      </c>
      <c r="B13" t="s">
        <v>2</v>
      </c>
      <c r="C13" s="3">
        <v>7.8387589999999996</v>
      </c>
      <c r="D13">
        <v>7838759</v>
      </c>
    </row>
    <row r="14" spans="1:4">
      <c r="A14" s="6">
        <v>8</v>
      </c>
      <c r="B14" t="s">
        <v>11</v>
      </c>
      <c r="C14" s="3">
        <v>5.9813090000000004</v>
      </c>
      <c r="D14">
        <v>5981309</v>
      </c>
    </row>
    <row r="15" spans="1:4">
      <c r="A15" s="6">
        <v>9</v>
      </c>
      <c r="B15" t="s">
        <v>9</v>
      </c>
      <c r="C15" s="3">
        <v>4.098732</v>
      </c>
      <c r="D15">
        <v>4098732</v>
      </c>
    </row>
    <row r="16" spans="1:4">
      <c r="A16" s="6">
        <v>10</v>
      </c>
      <c r="B16" t="s">
        <v>6</v>
      </c>
      <c r="C16" s="3">
        <v>3.2873749999999999</v>
      </c>
      <c r="D16">
        <v>3287375</v>
      </c>
    </row>
    <row r="17" spans="1:4">
      <c r="A17" s="6">
        <v>11</v>
      </c>
      <c r="B17" t="s">
        <v>25</v>
      </c>
      <c r="C17" s="3">
        <v>2.6716899999999999</v>
      </c>
      <c r="D17">
        <v>2671690</v>
      </c>
    </row>
    <row r="18" spans="1:4">
      <c r="A18" s="6">
        <v>12</v>
      </c>
      <c r="B18" t="s">
        <v>4</v>
      </c>
      <c r="C18" s="3">
        <v>2.4997530000000001</v>
      </c>
      <c r="D18">
        <v>2499753</v>
      </c>
    </row>
    <row r="19" spans="1:4">
      <c r="A19" s="6">
        <v>13</v>
      </c>
      <c r="B19" t="s">
        <v>26</v>
      </c>
      <c r="C19" s="3">
        <v>1.8608469999999999</v>
      </c>
      <c r="D19">
        <v>1860847</v>
      </c>
    </row>
    <row r="20" spans="1:4">
      <c r="A20" s="6">
        <v>14</v>
      </c>
      <c r="B20" t="s">
        <v>12</v>
      </c>
      <c r="C20" s="3">
        <v>1.856087</v>
      </c>
      <c r="D20">
        <v>1856087</v>
      </c>
    </row>
    <row r="21" spans="1:4">
      <c r="A21" s="6">
        <v>15</v>
      </c>
      <c r="B21" t="s">
        <v>27</v>
      </c>
      <c r="C21" s="3">
        <v>1.0834239999999999</v>
      </c>
      <c r="D21">
        <v>1083424</v>
      </c>
    </row>
    <row r="22" spans="1:4">
      <c r="A22" s="6">
        <v>16</v>
      </c>
      <c r="B22" t="s">
        <v>28</v>
      </c>
      <c r="C22" s="3">
        <v>0.77866000000000002</v>
      </c>
      <c r="D22">
        <v>778660</v>
      </c>
    </row>
    <row r="23" spans="1:4">
      <c r="A23" s="6">
        <v>17</v>
      </c>
      <c r="B23" t="s">
        <v>29</v>
      </c>
      <c r="C23" s="3">
        <v>0.63090599999999997</v>
      </c>
      <c r="D23">
        <v>630906</v>
      </c>
    </row>
    <row r="24" spans="1:4">
      <c r="A24" s="6">
        <v>18</v>
      </c>
      <c r="B24" t="s">
        <v>30</v>
      </c>
      <c r="C24" s="3">
        <v>0.39682499999999998</v>
      </c>
      <c r="D24">
        <v>396825</v>
      </c>
    </row>
    <row r="25" spans="1:4">
      <c r="A25" s="6">
        <v>19</v>
      </c>
      <c r="B25" t="s">
        <v>31</v>
      </c>
      <c r="C25" s="3">
        <v>0.06</v>
      </c>
      <c r="D25">
        <v>60000</v>
      </c>
    </row>
    <row r="26" spans="1:4">
      <c r="A26" s="6">
        <v>20</v>
      </c>
      <c r="B26" t="s">
        <v>32</v>
      </c>
      <c r="C26" s="3">
        <v>31.670477999999999</v>
      </c>
      <c r="D26">
        <v>31670478</v>
      </c>
    </row>
    <row r="27" spans="1:4">
      <c r="B27" t="s">
        <v>14</v>
      </c>
      <c r="C27" s="3">
        <v>304.435181</v>
      </c>
      <c r="D27">
        <v>304435181</v>
      </c>
    </row>
    <row r="29" spans="1:4">
      <c r="B29" s="7" t="s">
        <v>33</v>
      </c>
    </row>
    <row r="30" spans="1:4">
      <c r="C30" s="4"/>
    </row>
    <row r="32" spans="1:4">
      <c r="C32" s="5"/>
    </row>
    <row r="33" spans="3:3">
      <c r="C33" s="4"/>
    </row>
  </sheetData>
  <sortState ref="B5:D26">
    <sortCondition descending="1" ref="C5:C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25" sqref="E25"/>
    </sheetView>
  </sheetViews>
  <sheetFormatPr defaultRowHeight="12.75"/>
  <cols>
    <col min="1" max="1" width="31" bestFit="1" customWidth="1"/>
    <col min="2" max="2" width="14.7109375" bestFit="1" customWidth="1"/>
    <col min="3" max="6" width="10" bestFit="1" customWidth="1"/>
    <col min="7" max="7" width="11" bestFit="1" customWidth="1"/>
  </cols>
  <sheetData>
    <row r="1" spans="1:7">
      <c r="A1" s="6" t="s">
        <v>34</v>
      </c>
    </row>
    <row r="2" spans="1:7">
      <c r="A2" s="6" t="s">
        <v>16</v>
      </c>
    </row>
    <row r="6" spans="1:7">
      <c r="A6" s="2" t="s">
        <v>20</v>
      </c>
      <c r="B6" s="2">
        <v>2014</v>
      </c>
      <c r="C6" s="2">
        <v>2015</v>
      </c>
      <c r="D6" t="s">
        <v>14</v>
      </c>
    </row>
    <row r="7" spans="1:7">
      <c r="A7" s="2" t="s">
        <v>35</v>
      </c>
      <c r="B7" s="2">
        <v>3.1473339999999999</v>
      </c>
      <c r="C7" s="2">
        <v>1.4728730000000001</v>
      </c>
      <c r="D7">
        <v>8.2840000000000007</v>
      </c>
    </row>
    <row r="8" spans="1:7">
      <c r="A8" s="2" t="s">
        <v>36</v>
      </c>
      <c r="B8" s="2">
        <v>181.13202300000003</v>
      </c>
      <c r="C8" s="2">
        <v>67.366028999999997</v>
      </c>
      <c r="D8">
        <v>703.18859199999997</v>
      </c>
    </row>
    <row r="9" spans="1:7">
      <c r="A9" s="2" t="s">
        <v>37</v>
      </c>
      <c r="B9" s="2">
        <v>16.721530999999999</v>
      </c>
      <c r="C9" s="2">
        <v>9.6695089999999997</v>
      </c>
      <c r="D9">
        <v>26.900709000000003</v>
      </c>
    </row>
    <row r="10" spans="1:7">
      <c r="A10" s="2"/>
      <c r="B10" s="2"/>
      <c r="C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3"/>
      <c r="C14" s="3"/>
      <c r="D14" s="3"/>
      <c r="E14" s="3"/>
      <c r="F14" s="3"/>
      <c r="G14" s="2"/>
    </row>
    <row r="15" spans="1:7">
      <c r="A15" s="2"/>
      <c r="B15" s="3"/>
      <c r="C15" s="3"/>
      <c r="D15" s="3"/>
      <c r="E15" s="3"/>
      <c r="F15" s="3"/>
      <c r="G15" s="2"/>
    </row>
    <row r="16" spans="1:7">
      <c r="B16" s="5"/>
      <c r="C16" s="5"/>
      <c r="D16" s="5"/>
      <c r="E16" s="5"/>
      <c r="F16" s="5"/>
    </row>
    <row r="18" spans="6:6">
      <c r="F1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B40" sqref="B40"/>
    </sheetView>
  </sheetViews>
  <sheetFormatPr defaultRowHeight="12.75"/>
  <cols>
    <col min="1" max="1" width="31" bestFit="1" customWidth="1"/>
    <col min="2" max="2" width="19.28515625" bestFit="1" customWidth="1"/>
    <col min="3" max="4" width="16.5703125" bestFit="1" customWidth="1"/>
  </cols>
  <sheetData>
    <row r="1" spans="1:15">
      <c r="A1" s="6" t="s">
        <v>38</v>
      </c>
    </row>
    <row r="2" spans="1:15">
      <c r="A2" s="6" t="s">
        <v>16</v>
      </c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6" t="s">
        <v>39</v>
      </c>
      <c r="B7" s="6" t="s">
        <v>40</v>
      </c>
      <c r="C7" s="6" t="s">
        <v>15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6" t="s">
        <v>41</v>
      </c>
      <c r="B8" s="3">
        <v>8.7146000000000001E-2</v>
      </c>
      <c r="C8" s="6">
        <v>241872</v>
      </c>
      <c r="D8" s="8">
        <f>B8/$B$15</f>
        <v>2.8625469537963815E-4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s="6" t="s">
        <v>42</v>
      </c>
      <c r="B9" s="3">
        <v>0.154726</v>
      </c>
      <c r="C9" s="6"/>
      <c r="D9" s="8">
        <f t="shared" ref="D9:D15" si="0">B9/$B$15</f>
        <v>5.0823955198528784E-4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>
      <c r="A10" s="6" t="s">
        <v>43</v>
      </c>
      <c r="B10" s="3">
        <v>83.694395</v>
      </c>
      <c r="C10" s="6">
        <v>83694395</v>
      </c>
      <c r="D10" s="8">
        <f t="shared" si="0"/>
        <v>0.27491696171606395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6" t="s">
        <v>5</v>
      </c>
      <c r="B11" s="3">
        <v>0.82254099999999997</v>
      </c>
      <c r="C11" s="6">
        <v>822541</v>
      </c>
      <c r="D11" s="8">
        <f t="shared" si="0"/>
        <v>2.7018592177754908E-3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>
      <c r="A12" s="6" t="s">
        <v>44</v>
      </c>
      <c r="B12" s="3">
        <v>3.7974209999999999</v>
      </c>
      <c r="C12" s="6">
        <v>3797421</v>
      </c>
      <c r="D12" s="8">
        <f t="shared" si="0"/>
        <v>1.247366019763662E-2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>
      <c r="A13" s="6" t="s">
        <v>45</v>
      </c>
      <c r="B13" s="3">
        <v>93.093110999999993</v>
      </c>
      <c r="C13" s="6">
        <v>93093111</v>
      </c>
      <c r="D13" s="8">
        <f t="shared" si="0"/>
        <v>0.30578959597971034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s="6" t="s">
        <v>46</v>
      </c>
      <c r="B14" s="3">
        <v>122.785841</v>
      </c>
      <c r="C14" s="6">
        <f>215878952-C13</f>
        <v>122785841</v>
      </c>
      <c r="D14" s="8">
        <f t="shared" si="0"/>
        <v>0.40332342864144866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6" t="s">
        <v>14</v>
      </c>
      <c r="B15" s="6">
        <f t="shared" ref="B15" si="1">C15/1000000</f>
        <v>304.435181</v>
      </c>
      <c r="C15" s="6">
        <v>304435181</v>
      </c>
      <c r="D15" s="8">
        <f t="shared" si="0"/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G40" sqref="G40"/>
    </sheetView>
  </sheetViews>
  <sheetFormatPr defaultRowHeight="12.75"/>
  <cols>
    <col min="1" max="1" width="32.28515625" bestFit="1" customWidth="1"/>
    <col min="2" max="2" width="14.42578125" style="1" customWidth="1"/>
    <col min="3" max="3" width="13.85546875" customWidth="1"/>
  </cols>
  <sheetData>
    <row r="1" spans="1:18">
      <c r="A1" s="6" t="s">
        <v>47</v>
      </c>
    </row>
    <row r="2" spans="1:18">
      <c r="A2" s="6" t="s">
        <v>16</v>
      </c>
    </row>
    <row r="4" spans="1:18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6" t="s">
        <v>48</v>
      </c>
      <c r="B8" s="6" t="s">
        <v>49</v>
      </c>
      <c r="C8" s="6" t="s">
        <v>50</v>
      </c>
      <c r="D8" s="6" t="s">
        <v>14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6" t="s">
        <v>51</v>
      </c>
      <c r="B9" s="6">
        <v>119139423</v>
      </c>
      <c r="C9" s="6">
        <v>51724600</v>
      </c>
      <c r="D9" s="6">
        <v>170864023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A10" s="6" t="s">
        <v>52</v>
      </c>
      <c r="B10" s="6">
        <v>54756475</v>
      </c>
      <c r="C10" s="6">
        <v>11676224</v>
      </c>
      <c r="D10" s="6">
        <v>66432699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6" t="s">
        <v>53</v>
      </c>
      <c r="B11" s="6">
        <v>39250771</v>
      </c>
      <c r="C11" s="6">
        <v>-1902172</v>
      </c>
      <c r="D11" s="6">
        <v>37348599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6" t="s">
        <v>54</v>
      </c>
      <c r="B12" s="6">
        <v>29367921</v>
      </c>
      <c r="C12" s="6"/>
      <c r="D12" s="6">
        <v>29367921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6" t="s">
        <v>55</v>
      </c>
      <c r="B13" s="6">
        <v>113128443</v>
      </c>
      <c r="C13" s="6">
        <v>29703696</v>
      </c>
      <c r="D13" s="6">
        <v>142832139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6" t="s">
        <v>14</v>
      </c>
      <c r="B14" s="6">
        <v>355643033</v>
      </c>
      <c r="C14" s="6">
        <v>91202348</v>
      </c>
      <c r="D14" s="6">
        <v>446845381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6" t="s">
        <v>48</v>
      </c>
      <c r="B19" s="6" t="s">
        <v>56</v>
      </c>
      <c r="C19" s="6" t="s">
        <v>57</v>
      </c>
      <c r="D19" s="6" t="s">
        <v>14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6" t="s">
        <v>51</v>
      </c>
      <c r="B20" s="3">
        <f>B9/1000000</f>
        <v>119.13942299999999</v>
      </c>
      <c r="C20" s="3">
        <f>C9/1000000</f>
        <v>51.724600000000002</v>
      </c>
      <c r="D20" s="6">
        <f>D9/1000000</f>
        <v>170.864023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6" t="s">
        <v>52</v>
      </c>
      <c r="B21" s="3">
        <f t="shared" ref="B21:D25" si="0">B10/1000000</f>
        <v>54.756475000000002</v>
      </c>
      <c r="C21" s="3">
        <f t="shared" si="0"/>
        <v>11.676223999999999</v>
      </c>
      <c r="D21" s="6">
        <f t="shared" si="0"/>
        <v>66.432699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A22" s="6" t="s">
        <v>53</v>
      </c>
      <c r="B22" s="3">
        <f t="shared" si="0"/>
        <v>39.250771</v>
      </c>
      <c r="C22" s="3"/>
      <c r="D22" s="6">
        <f t="shared" si="0"/>
        <v>37.348599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>
      <c r="A23" s="6" t="s">
        <v>54</v>
      </c>
      <c r="B23" s="3">
        <f t="shared" si="0"/>
        <v>29.367920999999999</v>
      </c>
      <c r="C23" s="3">
        <f t="shared" si="0"/>
        <v>0</v>
      </c>
      <c r="D23" s="6">
        <f t="shared" si="0"/>
        <v>29.367920999999999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>
      <c r="A24" s="6" t="s">
        <v>55</v>
      </c>
      <c r="B24" s="3">
        <f t="shared" si="0"/>
        <v>113.128443</v>
      </c>
      <c r="C24" s="3">
        <f t="shared" si="0"/>
        <v>29.703696000000001</v>
      </c>
      <c r="D24" s="6">
        <f t="shared" si="0"/>
        <v>142.83213900000001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>
      <c r="A25" s="6" t="s">
        <v>14</v>
      </c>
      <c r="B25" s="6">
        <f t="shared" si="0"/>
        <v>355.643033</v>
      </c>
      <c r="C25" s="6">
        <f t="shared" si="0"/>
        <v>91.202348000000001</v>
      </c>
      <c r="D25" s="6">
        <f t="shared" si="0"/>
        <v>446.84538099999997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>
      <c r="A28" s="6"/>
      <c r="B28" s="6" t="s">
        <v>58</v>
      </c>
      <c r="C28" s="6" t="s">
        <v>59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>
      <c r="A33" s="6"/>
      <c r="B33" s="6"/>
      <c r="C33" s="6"/>
      <c r="D33" s="6"/>
      <c r="E33" s="6"/>
      <c r="F33" s="6"/>
      <c r="G33" s="6"/>
      <c r="H33" s="6"/>
      <c r="I33" s="6"/>
      <c r="J33" s="6" t="s">
        <v>60</v>
      </c>
      <c r="K33" s="6"/>
      <c r="L33" s="6"/>
      <c r="M33" s="6"/>
      <c r="N33" s="6"/>
      <c r="O33" s="6"/>
      <c r="P33" s="6"/>
      <c r="Q33" s="6"/>
      <c r="R33" s="6"/>
    </row>
    <row r="34" spans="1:1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</sheetData>
  <sortState ref="A6:C15">
    <sortCondition descending="1" ref="B6:B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B43" sqref="B43"/>
    </sheetView>
  </sheetViews>
  <sheetFormatPr defaultRowHeight="12.75"/>
  <cols>
    <col min="1" max="1" width="31" bestFit="1" customWidth="1"/>
    <col min="2" max="2" width="13.42578125" customWidth="1"/>
    <col min="3" max="3" width="10" bestFit="1" customWidth="1"/>
    <col min="7" max="7" width="16.42578125" customWidth="1"/>
  </cols>
  <sheetData>
    <row r="1" spans="1:7">
      <c r="A1" s="6" t="s">
        <v>61</v>
      </c>
    </row>
    <row r="2" spans="1:7">
      <c r="A2" s="6" t="s">
        <v>68</v>
      </c>
    </row>
    <row r="6" spans="1:7">
      <c r="A6" s="11" t="s">
        <v>62</v>
      </c>
      <c r="B6" s="11" t="s">
        <v>40</v>
      </c>
      <c r="C6" s="11" t="s">
        <v>15</v>
      </c>
      <c r="D6" s="11"/>
      <c r="E6" s="11"/>
    </row>
    <row r="7" spans="1:7">
      <c r="A7" s="6" t="s">
        <v>63</v>
      </c>
      <c r="B7" s="3">
        <f>C7/1000000</f>
        <v>1.7008000000000001</v>
      </c>
      <c r="C7" s="6">
        <v>1700800</v>
      </c>
      <c r="D7" s="8"/>
      <c r="E7" s="6"/>
      <c r="F7" s="2"/>
      <c r="G7" s="2"/>
    </row>
    <row r="8" spans="1:7">
      <c r="A8" s="6" t="s">
        <v>64</v>
      </c>
      <c r="B8" s="3">
        <f t="shared" ref="B8:B15" si="0">C8/1000000</f>
        <v>1.5</v>
      </c>
      <c r="C8" s="6">
        <v>1500000</v>
      </c>
      <c r="D8" s="8"/>
      <c r="E8" s="6"/>
      <c r="F8" s="3"/>
      <c r="G8" s="2"/>
    </row>
    <row r="9" spans="1:7">
      <c r="A9" s="6" t="s">
        <v>1</v>
      </c>
      <c r="B9" s="3">
        <f t="shared" si="0"/>
        <v>14.311601</v>
      </c>
      <c r="C9" s="6">
        <v>14311601</v>
      </c>
      <c r="D9" s="8"/>
      <c r="E9" s="6"/>
      <c r="F9" s="3"/>
      <c r="G9" s="2"/>
    </row>
    <row r="10" spans="1:7">
      <c r="A10" s="6" t="s">
        <v>3</v>
      </c>
      <c r="B10" s="3">
        <f t="shared" si="0"/>
        <v>1.596589</v>
      </c>
      <c r="C10" s="6">
        <v>1596589</v>
      </c>
      <c r="D10" s="8"/>
      <c r="E10" s="6"/>
      <c r="F10" s="2"/>
      <c r="G10" s="2"/>
    </row>
    <row r="11" spans="1:7">
      <c r="A11" s="6" t="s">
        <v>65</v>
      </c>
      <c r="B11" s="3">
        <f t="shared" si="0"/>
        <v>2.5000490000000002</v>
      </c>
      <c r="C11" s="6">
        <v>2500049</v>
      </c>
      <c r="D11" s="8"/>
      <c r="E11" s="6"/>
    </row>
    <row r="12" spans="1:7">
      <c r="A12" s="6" t="s">
        <v>66</v>
      </c>
      <c r="B12" s="3">
        <f t="shared" si="0"/>
        <v>3.526888</v>
      </c>
      <c r="C12" s="6">
        <v>3526888</v>
      </c>
      <c r="D12" s="8"/>
      <c r="E12" s="6"/>
    </row>
    <row r="13" spans="1:7">
      <c r="A13" s="6" t="s">
        <v>0</v>
      </c>
      <c r="B13" s="3">
        <f t="shared" si="0"/>
        <v>3.9500190000000002</v>
      </c>
      <c r="C13" s="6">
        <v>3950019</v>
      </c>
      <c r="D13" s="8"/>
      <c r="E13" s="6"/>
    </row>
    <row r="14" spans="1:7">
      <c r="A14" s="6" t="s">
        <v>67</v>
      </c>
      <c r="B14" s="3">
        <f t="shared" si="0"/>
        <v>3.4903740000000001</v>
      </c>
      <c r="C14" s="6">
        <v>3490374</v>
      </c>
      <c r="D14" s="8"/>
      <c r="E14" s="6"/>
    </row>
    <row r="15" spans="1:7">
      <c r="A15" s="6" t="s">
        <v>14</v>
      </c>
      <c r="B15" s="12">
        <f t="shared" si="0"/>
        <v>32.576320000000003</v>
      </c>
      <c r="C15" s="6">
        <v>32576320</v>
      </c>
      <c r="D15" s="6"/>
      <c r="E15" s="6"/>
    </row>
    <row r="16" spans="1:7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sqref="A1:A2"/>
    </sheetView>
  </sheetViews>
  <sheetFormatPr defaultRowHeight="12.75"/>
  <cols>
    <col min="1" max="1" width="14.7109375" bestFit="1" customWidth="1"/>
    <col min="2" max="2" width="14.7109375" style="1" customWidth="1"/>
    <col min="3" max="3" width="11" bestFit="1" customWidth="1"/>
    <col min="16" max="16" width="14" bestFit="1" customWidth="1"/>
  </cols>
  <sheetData>
    <row r="1" spans="1:18">
      <c r="A1" s="6" t="s">
        <v>69</v>
      </c>
    </row>
    <row r="2" spans="1:18">
      <c r="A2" s="6" t="s">
        <v>16</v>
      </c>
    </row>
    <row r="5" spans="1:1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 t="s">
        <v>17</v>
      </c>
      <c r="B6" s="6" t="s">
        <v>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6" t="s">
        <v>8</v>
      </c>
      <c r="B7" s="6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 t="s">
        <v>14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6" t="s">
        <v>13</v>
      </c>
      <c r="B8" s="6">
        <v>16690193</v>
      </c>
      <c r="C8" s="6">
        <v>46475653</v>
      </c>
      <c r="D8" s="6">
        <v>13984781</v>
      </c>
      <c r="E8" s="6">
        <v>23972935</v>
      </c>
      <c r="F8" s="6">
        <v>32516021</v>
      </c>
      <c r="G8" s="6">
        <v>10466679</v>
      </c>
      <c r="H8" s="6">
        <v>144106262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6" t="s">
        <v>4</v>
      </c>
      <c r="B9" s="6">
        <v>25605122</v>
      </c>
      <c r="C9" s="6">
        <v>46635467</v>
      </c>
      <c r="D9" s="6">
        <v>37955717</v>
      </c>
      <c r="E9" s="6">
        <v>27146016</v>
      </c>
      <c r="F9" s="6">
        <v>14325690</v>
      </c>
      <c r="G9" s="6">
        <v>2499753</v>
      </c>
      <c r="H9" s="6">
        <v>154167765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A10" s="6" t="s">
        <v>14</v>
      </c>
      <c r="B10" s="6">
        <v>42295315</v>
      </c>
      <c r="C10" s="6">
        <v>93111120</v>
      </c>
      <c r="D10" s="6">
        <v>51940498</v>
      </c>
      <c r="E10" s="6">
        <v>51118951</v>
      </c>
      <c r="F10" s="6">
        <v>46841711</v>
      </c>
      <c r="G10" s="6">
        <v>12966432</v>
      </c>
      <c r="H10" s="6">
        <v>298274027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6" t="s">
        <v>8</v>
      </c>
      <c r="B13" s="6">
        <v>2010</v>
      </c>
      <c r="C13" s="6">
        <v>2011</v>
      </c>
      <c r="D13" s="6">
        <v>2012</v>
      </c>
      <c r="E13" s="6">
        <v>2013</v>
      </c>
      <c r="F13" s="6">
        <v>2014</v>
      </c>
      <c r="G13" s="6">
        <v>2015</v>
      </c>
      <c r="H13" s="6" t="s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6" t="s">
        <v>24</v>
      </c>
      <c r="B14" s="3">
        <f>B8/1000000</f>
        <v>16.690193000000001</v>
      </c>
      <c r="C14" s="3">
        <f t="shared" ref="C14:H16" si="0">C8/1000000</f>
        <v>46.475653000000001</v>
      </c>
      <c r="D14" s="3">
        <f t="shared" si="0"/>
        <v>13.984781</v>
      </c>
      <c r="E14" s="3">
        <f t="shared" si="0"/>
        <v>23.972935</v>
      </c>
      <c r="F14" s="3">
        <f t="shared" si="0"/>
        <v>32.516021000000002</v>
      </c>
      <c r="G14" s="3">
        <f t="shared" si="0"/>
        <v>10.466678999999999</v>
      </c>
      <c r="H14" s="3">
        <f t="shared" si="0"/>
        <v>144.10626199999999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>
      <c r="A15" s="6" t="s">
        <v>70</v>
      </c>
      <c r="B15" s="3">
        <f>B9/1000000</f>
        <v>25.605122000000001</v>
      </c>
      <c r="C15" s="3">
        <f t="shared" si="0"/>
        <v>46.635466999999998</v>
      </c>
      <c r="D15" s="3">
        <f t="shared" si="0"/>
        <v>37.955717</v>
      </c>
      <c r="E15" s="3">
        <f t="shared" si="0"/>
        <v>27.146015999999999</v>
      </c>
      <c r="F15" s="3">
        <f t="shared" si="0"/>
        <v>14.32569</v>
      </c>
      <c r="G15" s="3">
        <f t="shared" si="0"/>
        <v>2.4997530000000001</v>
      </c>
      <c r="H15" s="3">
        <f t="shared" si="0"/>
        <v>154.167765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>
      <c r="A16" s="6" t="s">
        <v>14</v>
      </c>
      <c r="B16" s="3">
        <f>B10/1000000</f>
        <v>42.295315000000002</v>
      </c>
      <c r="C16" s="3">
        <f t="shared" si="0"/>
        <v>93.11112</v>
      </c>
      <c r="D16" s="3">
        <f t="shared" si="0"/>
        <v>51.940497999999998</v>
      </c>
      <c r="E16" s="3">
        <f t="shared" si="0"/>
        <v>51.118951000000003</v>
      </c>
      <c r="F16" s="3">
        <f t="shared" si="0"/>
        <v>46.841710999999997</v>
      </c>
      <c r="G16" s="3">
        <f t="shared" si="0"/>
        <v>12.966431999999999</v>
      </c>
      <c r="H16" s="3">
        <f t="shared" si="0"/>
        <v>298.27402699999999</v>
      </c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sqref="A1:A2"/>
    </sheetView>
  </sheetViews>
  <sheetFormatPr defaultRowHeight="12.75"/>
  <cols>
    <col min="1" max="1" width="39.140625" customWidth="1"/>
    <col min="2" max="2" width="12.28515625" bestFit="1" customWidth="1"/>
  </cols>
  <sheetData>
    <row r="1" spans="1:14">
      <c r="A1" s="6" t="s">
        <v>71</v>
      </c>
    </row>
    <row r="2" spans="1:14">
      <c r="A2" s="6" t="s">
        <v>16</v>
      </c>
    </row>
    <row r="5" spans="1:1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 s="14" t="s">
        <v>63</v>
      </c>
      <c r="B8" s="15">
        <v>894598</v>
      </c>
      <c r="C8" s="14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 s="14" t="s">
        <v>72</v>
      </c>
      <c r="B9" s="16">
        <v>5713337</v>
      </c>
      <c r="C9" s="14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 s="14" t="s">
        <v>73</v>
      </c>
      <c r="B10" s="15">
        <v>602000</v>
      </c>
      <c r="C10" s="1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 s="14" t="s">
        <v>74</v>
      </c>
      <c r="B11" s="15">
        <v>333322</v>
      </c>
      <c r="C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 s="14" t="s">
        <v>1</v>
      </c>
      <c r="B12" s="16">
        <v>87185693</v>
      </c>
      <c r="C12" s="1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 s="14" t="s">
        <v>3</v>
      </c>
      <c r="B13" s="16">
        <v>10517525</v>
      </c>
      <c r="C13" s="1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 s="14" t="s">
        <v>66</v>
      </c>
      <c r="B14" s="16">
        <v>53390782</v>
      </c>
      <c r="C14" s="1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 s="14" t="s">
        <v>75</v>
      </c>
      <c r="B15" s="15">
        <v>3267457</v>
      </c>
      <c r="C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 s="14" t="s">
        <v>76</v>
      </c>
      <c r="B16" s="16">
        <v>136589712</v>
      </c>
      <c r="C16" s="1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 s="14" t="s">
        <v>0</v>
      </c>
      <c r="B17" s="16">
        <v>4006582</v>
      </c>
      <c r="C17" s="1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 s="14" t="s">
        <v>77</v>
      </c>
      <c r="B18" s="15">
        <v>1934173</v>
      </c>
      <c r="C18" s="1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 s="14" t="s">
        <v>14</v>
      </c>
      <c r="B19" s="16">
        <v>304435181</v>
      </c>
      <c r="C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14"/>
      <c r="B20" s="14"/>
      <c r="C20" s="1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 s="14"/>
      <c r="B21" s="14"/>
      <c r="C21" s="1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 s="6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sqref="A1:A2"/>
    </sheetView>
  </sheetViews>
  <sheetFormatPr defaultRowHeight="12.75"/>
  <cols>
    <col min="3" max="4" width="19.7109375" customWidth="1"/>
  </cols>
  <sheetData>
    <row r="1" spans="1:10">
      <c r="A1" s="6" t="s">
        <v>78</v>
      </c>
      <c r="B1" s="17"/>
    </row>
    <row r="2" spans="1:10">
      <c r="A2" s="6" t="s">
        <v>16</v>
      </c>
    </row>
    <row r="7" spans="1:10">
      <c r="A7" s="6" t="s">
        <v>7</v>
      </c>
      <c r="B7" s="6" t="s">
        <v>40</v>
      </c>
      <c r="C7" s="6" t="s">
        <v>15</v>
      </c>
      <c r="D7" s="6"/>
      <c r="E7" s="6"/>
      <c r="F7" s="6"/>
      <c r="G7" s="6"/>
      <c r="H7" s="6"/>
      <c r="I7" s="6"/>
      <c r="J7" s="6"/>
    </row>
    <row r="8" spans="1:10">
      <c r="A8" s="6">
        <v>2010</v>
      </c>
      <c r="B8" s="3">
        <f t="shared" ref="B8:B13" si="0">C8/1000000</f>
        <v>626.58723799999996</v>
      </c>
      <c r="C8" s="6">
        <v>626587238</v>
      </c>
      <c r="D8" s="6"/>
      <c r="E8" s="6"/>
      <c r="F8" s="6"/>
      <c r="G8" s="6"/>
      <c r="H8" s="6"/>
      <c r="I8" s="6"/>
      <c r="J8" s="6"/>
    </row>
    <row r="9" spans="1:10">
      <c r="A9" s="6">
        <v>2011</v>
      </c>
      <c r="B9" s="3">
        <f t="shared" si="0"/>
        <v>820.91381899999999</v>
      </c>
      <c r="C9" s="6">
        <v>820913819</v>
      </c>
      <c r="D9" s="6"/>
      <c r="E9" s="6"/>
      <c r="F9" s="6"/>
      <c r="G9" s="6"/>
      <c r="H9" s="6"/>
      <c r="I9" s="6"/>
      <c r="J9" s="6"/>
    </row>
    <row r="10" spans="1:10">
      <c r="A10" s="6">
        <v>2012</v>
      </c>
      <c r="B10" s="3">
        <f t="shared" si="0"/>
        <v>670.32722000000001</v>
      </c>
      <c r="C10" s="6">
        <v>670327220</v>
      </c>
      <c r="D10" s="6"/>
      <c r="E10" s="6"/>
      <c r="F10" s="6"/>
      <c r="G10" s="6"/>
      <c r="H10" s="6"/>
      <c r="I10" s="6"/>
      <c r="J10" s="6"/>
    </row>
    <row r="11" spans="1:10">
      <c r="A11" s="6">
        <v>2013</v>
      </c>
      <c r="B11" s="3">
        <f t="shared" si="0"/>
        <v>541.090013</v>
      </c>
      <c r="C11" s="6">
        <v>541090013</v>
      </c>
      <c r="D11" s="6"/>
      <c r="E11" s="6"/>
      <c r="F11" s="6"/>
      <c r="G11" s="6"/>
      <c r="H11" s="6"/>
      <c r="I11" s="6"/>
      <c r="J11" s="6"/>
    </row>
    <row r="12" spans="1:10">
      <c r="A12" s="6">
        <v>2014</v>
      </c>
      <c r="B12" s="3">
        <f t="shared" si="0"/>
        <v>533.36272199999996</v>
      </c>
      <c r="C12" s="6">
        <v>533362722</v>
      </c>
      <c r="D12" s="6"/>
      <c r="E12" s="6"/>
      <c r="F12" s="6"/>
      <c r="G12" s="6"/>
      <c r="H12" s="6"/>
      <c r="I12" s="6"/>
      <c r="J12" s="6"/>
    </row>
    <row r="13" spans="1:10">
      <c r="A13" s="6">
        <v>2015</v>
      </c>
      <c r="B13" s="3">
        <f t="shared" si="0"/>
        <v>304.435181</v>
      </c>
      <c r="C13" s="6">
        <v>304435181</v>
      </c>
      <c r="D13" s="6"/>
      <c r="E13" s="6"/>
      <c r="F13" s="6"/>
      <c r="G13" s="6"/>
      <c r="H13" s="6"/>
      <c r="I13" s="6"/>
      <c r="J13" s="6"/>
    </row>
    <row r="14" spans="1:10">
      <c r="A14" s="6" t="s">
        <v>14</v>
      </c>
      <c r="B14" s="6"/>
      <c r="C14" s="6">
        <v>3496716193</v>
      </c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G48" sqref="G48"/>
    </sheetView>
  </sheetViews>
  <sheetFormatPr defaultRowHeight="12.75"/>
  <sheetData>
    <row r="1" spans="1:11">
      <c r="A1" s="6" t="s">
        <v>79</v>
      </c>
    </row>
    <row r="2" spans="1:11">
      <c r="A2" s="6" t="s">
        <v>16</v>
      </c>
    </row>
    <row r="7" spans="1:11">
      <c r="B7" s="6"/>
      <c r="C7" s="6" t="s">
        <v>82</v>
      </c>
      <c r="D7" s="6"/>
      <c r="E7" s="6"/>
      <c r="F7" s="6"/>
      <c r="G7" s="6"/>
      <c r="H7" s="6"/>
      <c r="I7" s="6"/>
      <c r="J7" s="6"/>
      <c r="K7" s="6"/>
    </row>
    <row r="8" spans="1:11">
      <c r="B8" s="6" t="s">
        <v>18</v>
      </c>
      <c r="C8" s="3">
        <v>1612.3764659999999</v>
      </c>
      <c r="D8" s="6"/>
      <c r="E8" s="6"/>
      <c r="F8" s="6"/>
      <c r="G8" s="6"/>
      <c r="H8" s="6"/>
      <c r="I8" s="6"/>
      <c r="J8" s="6"/>
      <c r="K8" s="6"/>
    </row>
    <row r="9" spans="1:11">
      <c r="B9" s="6" t="s">
        <v>80</v>
      </c>
      <c r="C9" s="3">
        <v>347.91351000000003</v>
      </c>
      <c r="D9" s="4"/>
      <c r="E9" s="6"/>
      <c r="F9" s="6"/>
      <c r="G9" s="6"/>
      <c r="H9" s="6"/>
      <c r="I9" s="6"/>
      <c r="J9" s="6"/>
      <c r="K9" s="6"/>
    </row>
    <row r="10" spans="1:11">
      <c r="B10" s="6" t="s">
        <v>22</v>
      </c>
      <c r="C10" s="3">
        <v>290.77085399999999</v>
      </c>
      <c r="D10" s="6"/>
      <c r="E10" s="6"/>
      <c r="F10" s="6"/>
      <c r="G10" s="6"/>
      <c r="H10" s="6"/>
      <c r="I10" s="6"/>
      <c r="J10" s="6"/>
      <c r="K10" s="6"/>
    </row>
    <row r="11" spans="1:11">
      <c r="B11" s="6" t="s">
        <v>10</v>
      </c>
      <c r="C11" s="3">
        <v>166.95887500000001</v>
      </c>
      <c r="D11" s="6"/>
      <c r="E11" s="6"/>
      <c r="F11" s="6"/>
      <c r="G11" s="6"/>
      <c r="H11" s="6"/>
      <c r="I11" s="6"/>
      <c r="J11" s="6"/>
      <c r="K11" s="6"/>
    </row>
    <row r="12" spans="1:11">
      <c r="B12" s="6" t="s">
        <v>81</v>
      </c>
      <c r="C12" s="3">
        <v>154.167765</v>
      </c>
      <c r="D12" s="5"/>
      <c r="E12" s="6"/>
      <c r="F12" s="6"/>
      <c r="G12" s="6"/>
      <c r="H12" s="6"/>
      <c r="I12" s="6"/>
      <c r="J12" s="6"/>
      <c r="K12" s="6"/>
    </row>
    <row r="13" spans="1:11">
      <c r="B13" s="6" t="s">
        <v>24</v>
      </c>
      <c r="C13" s="3">
        <v>144.10626199999999</v>
      </c>
      <c r="D13" s="8"/>
      <c r="E13" s="6"/>
      <c r="F13" s="6"/>
      <c r="G13" s="6"/>
      <c r="H13" s="6"/>
      <c r="I13" s="6"/>
      <c r="J13" s="6"/>
      <c r="K13" s="6"/>
    </row>
    <row r="14" spans="1:11">
      <c r="B14" s="6" t="s">
        <v>2</v>
      </c>
      <c r="C14" s="3">
        <v>126.491314</v>
      </c>
      <c r="D14" s="6"/>
      <c r="E14" s="6"/>
      <c r="F14" s="6"/>
      <c r="G14" s="6"/>
      <c r="H14" s="6"/>
      <c r="I14" s="6"/>
      <c r="J14" s="6"/>
      <c r="K14" s="6"/>
    </row>
    <row r="15" spans="1:11">
      <c r="B15" s="6" t="s">
        <v>12</v>
      </c>
      <c r="C15" s="3">
        <v>80.723803000000004</v>
      </c>
      <c r="D15" s="6"/>
      <c r="E15" s="6"/>
      <c r="F15" s="6"/>
      <c r="G15" s="6"/>
      <c r="H15" s="6"/>
      <c r="I15" s="6"/>
      <c r="J15" s="6"/>
      <c r="K15" s="6"/>
    </row>
    <row r="16" spans="1:11">
      <c r="B16" s="6" t="s">
        <v>23</v>
      </c>
      <c r="C16" s="3">
        <v>62.474271000000002</v>
      </c>
      <c r="D16" s="6"/>
      <c r="E16" s="6"/>
      <c r="F16" s="6"/>
      <c r="G16" s="6"/>
      <c r="H16" s="6"/>
      <c r="I16" s="6"/>
      <c r="J16" s="6"/>
      <c r="K16" s="6"/>
    </row>
    <row r="17" spans="2:11">
      <c r="B17" s="6" t="s">
        <v>11</v>
      </c>
      <c r="C17" s="3">
        <v>62.322001</v>
      </c>
      <c r="D17" s="6"/>
      <c r="E17" s="6"/>
      <c r="F17" s="6"/>
      <c r="G17" s="6"/>
      <c r="H17" s="6"/>
      <c r="I17" s="6"/>
      <c r="J17" s="6"/>
      <c r="K17" s="6"/>
    </row>
    <row r="18" spans="2:11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2:11"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2:11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2:11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2:11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2:11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2:11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2:11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2:11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2:11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6"/>
      <c r="C38" s="6"/>
      <c r="D38" s="6"/>
      <c r="E38" s="6"/>
      <c r="F38" s="6"/>
      <c r="G38" s="6"/>
      <c r="H38" s="6"/>
      <c r="I38" s="6"/>
      <c r="J38" s="6"/>
      <c r="K3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luminitat</cp:lastModifiedBy>
  <cp:lastPrinted>2006-11-14T15:10:05Z</cp:lastPrinted>
  <dcterms:created xsi:type="dcterms:W3CDTF">2006-11-14T14:07:21Z</dcterms:created>
  <dcterms:modified xsi:type="dcterms:W3CDTF">2015-08-25T14:15:58Z</dcterms:modified>
</cp:coreProperties>
</file>