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6"/>
  </bookViews>
  <sheets>
    <sheet name="Fig.1" sheetId="1" r:id="rId1"/>
    <sheet name="Fig.2" sheetId="2" r:id="rId2"/>
    <sheet name="Fig.3" sheetId="3" r:id="rId3"/>
    <sheet name="Fig.4" sheetId="4" r:id="rId4"/>
    <sheet name="Fig.5" sheetId="5" r:id="rId5"/>
    <sheet name="Fig.6" sheetId="6" r:id="rId6"/>
    <sheet name="Fig.7" sheetId="7" r:id="rId7"/>
  </sheets>
  <calcPr calcId="125725"/>
</workbook>
</file>

<file path=xl/calcChain.xml><?xml version="1.0" encoding="utf-8"?>
<calcChain xmlns="http://schemas.openxmlformats.org/spreadsheetml/2006/main">
  <c r="E10" i="7"/>
  <c r="E9"/>
  <c r="E8"/>
  <c r="E7"/>
  <c r="E6"/>
  <c r="F26" i="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C9"/>
  <c r="D8" s="1"/>
  <c r="D7"/>
  <c r="D12" i="5"/>
  <c r="C12"/>
  <c r="E11"/>
  <c r="D11"/>
  <c r="E10"/>
  <c r="D10"/>
  <c r="E9"/>
  <c r="D9"/>
  <c r="E8"/>
  <c r="D8"/>
  <c r="E7"/>
  <c r="D7"/>
  <c r="C17" i="4"/>
  <c r="C12"/>
  <c r="H8" i="3"/>
  <c r="H7"/>
  <c r="B31" i="1"/>
</calcChain>
</file>

<file path=xl/sharedStrings.xml><?xml version="1.0" encoding="utf-8"?>
<sst xmlns="http://schemas.openxmlformats.org/spreadsheetml/2006/main" count="119" uniqueCount="78">
  <si>
    <t>Donor</t>
  </si>
  <si>
    <t>Sum of USD committed/contributed</t>
  </si>
  <si>
    <t>Sum of  USD pledged</t>
  </si>
  <si>
    <t>ECHO</t>
  </si>
  <si>
    <t>Japan</t>
  </si>
  <si>
    <t>Sweden</t>
  </si>
  <si>
    <t>Canada</t>
  </si>
  <si>
    <t>US</t>
  </si>
  <si>
    <t>ERF</t>
  </si>
  <si>
    <t>Germany</t>
  </si>
  <si>
    <t>Denmark</t>
  </si>
  <si>
    <t>UK</t>
  </si>
  <si>
    <t>Switzerland</t>
  </si>
  <si>
    <t>US Fund for UNICEF</t>
  </si>
  <si>
    <t>Social Services Program</t>
  </si>
  <si>
    <t>Women Empowerment Organization</t>
  </si>
  <si>
    <t>World Health Organization</t>
  </si>
  <si>
    <t>Education, Health, Social Awareness and Rehabilitation Foundation</t>
  </si>
  <si>
    <t>United Nations High Commissioner for Refugees</t>
  </si>
  <si>
    <t>United Nations Children's Fund</t>
  </si>
  <si>
    <t>Support Agency for Rural &amp; Human Association's Development</t>
  </si>
  <si>
    <t>Peace and Development Organization</t>
  </si>
  <si>
    <t>Pakistan Village Development Program</t>
  </si>
  <si>
    <t>Japan Emergency NGO</t>
  </si>
  <si>
    <t>Society for Human and Institutional Development</t>
  </si>
  <si>
    <t>Society for Human and Environmental Development</t>
  </si>
  <si>
    <t>Center of Excellence for Rural Development</t>
  </si>
  <si>
    <t>IASC Standard Sector</t>
  </si>
  <si>
    <t>Total</t>
  </si>
  <si>
    <t>Health</t>
  </si>
  <si>
    <t>Agriculture</t>
  </si>
  <si>
    <t>Water and Sanitation</t>
  </si>
  <si>
    <t>Education</t>
  </si>
  <si>
    <t>Coordination and support services</t>
  </si>
  <si>
    <t>CERF</t>
  </si>
  <si>
    <t>Sector not yet specified</t>
  </si>
  <si>
    <t>Multi-sector</t>
  </si>
  <si>
    <t>Food</t>
  </si>
  <si>
    <t>All other sectors</t>
  </si>
  <si>
    <t>Protection/Human rights/Rule of law</t>
  </si>
  <si>
    <t>Appealing Agency  type</t>
  </si>
  <si>
    <t>US$ millions</t>
  </si>
  <si>
    <t>Other</t>
  </si>
  <si>
    <t>UN Agencies</t>
  </si>
  <si>
    <t>NGOs</t>
  </si>
  <si>
    <t>RCRC</t>
  </si>
  <si>
    <t>Government</t>
  </si>
  <si>
    <t>Response Plan/Appeal title</t>
  </si>
  <si>
    <t>Pakistan Humanitarian Strategic Plan 2016</t>
  </si>
  <si>
    <t>Outside Appeal</t>
  </si>
  <si>
    <t>Sector</t>
  </si>
  <si>
    <t xml:space="preserve">Revised requirements
</t>
  </si>
  <si>
    <t xml:space="preserve">Funding
USD
</t>
  </si>
  <si>
    <t>Requirements not met</t>
  </si>
  <si>
    <t>% met</t>
  </si>
  <si>
    <t>% of total requirements</t>
  </si>
  <si>
    <t>Shelter and NFI</t>
  </si>
  <si>
    <t>Economic recovery</t>
  </si>
  <si>
    <t>Protection</t>
  </si>
  <si>
    <t xml:space="preserve">Coordination </t>
  </si>
  <si>
    <t>Emergency year</t>
  </si>
  <si>
    <t>US$ million</t>
  </si>
  <si>
    <t>The ten largest humanitarian donors to Pakistan, 2016</t>
  </si>
  <si>
    <t xml:space="preserve">Source: 
</t>
  </si>
  <si>
    <t>Development Initiatives based on UN OCHA FTS data. Data downloaded on 30 April 2016</t>
  </si>
  <si>
    <t>Note:</t>
  </si>
  <si>
    <t>Title:</t>
  </si>
  <si>
    <t>ECHO: European Commission’s Humanitarian Aid and Civil Protection department; US: United States; ERF: Emergency Response Fund; UK: United Kingdom.</t>
  </si>
  <si>
    <t>ERF allocations by sector, 2016</t>
  </si>
  <si>
    <t>Pooled funding to Pakistan, 2012–2016</t>
  </si>
  <si>
    <t>Funding to Pakistan by sector, 2016</t>
  </si>
  <si>
    <t xml:space="preserve">Development Initiatives based on UN OCHA FTS data. Data downloaded on 30 April 2016
</t>
  </si>
  <si>
    <t>If funding is given in an unearmarked manner and not yet allocated by the recipient agency to a particular project and sector, FTS shows the funding under the heading ‘Sector not yet specified’. ‘All other sectors’ includes: Agriculture, Coordination and support services, Education and Protection/Human rights/Rule of law.</t>
  </si>
  <si>
    <t>Humanitarian funding to Pakistan by funding channel, 2016</t>
  </si>
  <si>
    <t xml:space="preserve">RCRC: International Red Cross and Red Crescent Movement; NGOs: Non-governmental organisations. </t>
  </si>
  <si>
    <t>Requirements for Pakistan's 2016 humanitarian response plan, by sector</t>
  </si>
  <si>
    <t>Humanitarian funding to Pakistan, 2012–2016</t>
  </si>
  <si>
    <t>2016 data is up to and including 30 April 2016.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</si>
</sst>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theme="4" tint="0.499923703726310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6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11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5" applyNumberFormat="0" applyFill="0" applyAlignment="0" applyProtection="0"/>
    <xf numFmtId="0" fontId="14" fillId="31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15" fillId="27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164" fontId="0" fillId="0" borderId="9" xfId="0" applyNumberFormat="1" applyBorder="1"/>
    <xf numFmtId="9" fontId="0" fillId="0" borderId="0" xfId="1" applyFont="1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164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164" fontId="0" fillId="0" borderId="22" xfId="0" applyNumberFormat="1" applyBorder="1"/>
    <xf numFmtId="164" fontId="0" fillId="0" borderId="23" xfId="0" applyNumberFormat="1" applyBorder="1"/>
    <xf numFmtId="2" fontId="0" fillId="0" borderId="0" xfId="0" applyNumberFormat="1"/>
    <xf numFmtId="3" fontId="19" fillId="0" borderId="0" xfId="38" applyNumberFormat="1" applyFont="1" applyAlignment="1">
      <alignment horizontal="center" vertical="top" wrapText="1"/>
    </xf>
    <xf numFmtId="3" fontId="19" fillId="0" borderId="0" xfId="38" applyNumberFormat="1" applyFont="1" applyFill="1" applyAlignment="1">
      <alignment horizontal="center" vertical="top" wrapText="1"/>
    </xf>
    <xf numFmtId="0" fontId="19" fillId="0" borderId="0" xfId="38" applyFont="1" applyFill="1" applyBorder="1" applyAlignment="1">
      <alignment horizontal="left" vertical="top"/>
    </xf>
    <xf numFmtId="9" fontId="0" fillId="0" borderId="0" xfId="1" applyNumberFormat="1" applyFont="1"/>
    <xf numFmtId="1" fontId="0" fillId="0" borderId="0" xfId="0" applyNumberFormat="1"/>
    <xf numFmtId="0" fontId="20" fillId="0" borderId="0" xfId="0" applyFont="1"/>
    <xf numFmtId="0" fontId="20" fillId="0" borderId="0" xfId="0" applyFont="1" applyAlignment="1"/>
    <xf numFmtId="0" fontId="20" fillId="0" borderId="9" xfId="0" applyFont="1" applyBorder="1"/>
    <xf numFmtId="0" fontId="20" fillId="0" borderId="15" xfId="0" applyFont="1" applyBorder="1"/>
    <xf numFmtId="0" fontId="20" fillId="0" borderId="24" xfId="0" applyFont="1" applyBorder="1"/>
    <xf numFmtId="0" fontId="20" fillId="0" borderId="25" xfId="0" applyFont="1" applyBorder="1"/>
    <xf numFmtId="1" fontId="0" fillId="0" borderId="26" xfId="0" applyNumberFormat="1" applyBorder="1"/>
    <xf numFmtId="1" fontId="0" fillId="0" borderId="27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9" xfId="0" applyBorder="1"/>
    <xf numFmtId="0" fontId="0" fillId="0" borderId="30" xfId="0" applyBorder="1"/>
    <xf numFmtId="164" fontId="0" fillId="0" borderId="14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0" fontId="0" fillId="0" borderId="14" xfId="0" applyBorder="1"/>
    <xf numFmtId="0" fontId="20" fillId="0" borderId="31" xfId="0" applyFont="1" applyBorder="1"/>
    <xf numFmtId="0" fontId="20" fillId="0" borderId="14" xfId="0" applyFont="1" applyBorder="1"/>
    <xf numFmtId="0" fontId="0" fillId="0" borderId="0" xfId="0" applyFont="1" applyFill="1" applyAlignment="1"/>
    <xf numFmtId="0" fontId="0" fillId="0" borderId="35" xfId="0" applyBorder="1"/>
    <xf numFmtId="164" fontId="0" fillId="0" borderId="36" xfId="0" applyNumberFormat="1" applyBorder="1"/>
    <xf numFmtId="0" fontId="0" fillId="0" borderId="37" xfId="0" applyBorder="1"/>
    <xf numFmtId="164" fontId="0" fillId="0" borderId="38" xfId="0" applyNumberFormat="1" applyBorder="1"/>
    <xf numFmtId="0" fontId="0" fillId="0" borderId="39" xfId="0" applyBorder="1"/>
    <xf numFmtId="164" fontId="0" fillId="0" borderId="40" xfId="0" applyNumberFormat="1" applyBorder="1"/>
    <xf numFmtId="0" fontId="0" fillId="0" borderId="32" xfId="0" applyBorder="1"/>
    <xf numFmtId="164" fontId="0" fillId="0" borderId="41" xfId="0" applyNumberFormat="1" applyBorder="1"/>
    <xf numFmtId="0" fontId="20" fillId="0" borderId="12" xfId="0" applyFont="1" applyBorder="1"/>
    <xf numFmtId="0" fontId="0" fillId="0" borderId="0" xfId="0" applyNumberFormat="1"/>
    <xf numFmtId="0" fontId="0" fillId="0" borderId="0" xfId="0" applyAlignment="1"/>
    <xf numFmtId="0" fontId="0" fillId="0" borderId="18" xfId="0" applyNumberFormat="1" applyBorder="1"/>
    <xf numFmtId="0" fontId="0" fillId="0" borderId="20" xfId="0" applyNumberFormat="1" applyBorder="1"/>
    <xf numFmtId="0" fontId="0" fillId="0" borderId="22" xfId="0" applyNumberFormat="1" applyBorder="1"/>
    <xf numFmtId="0" fontId="21" fillId="0" borderId="0" xfId="0" applyFont="1"/>
    <xf numFmtId="0" fontId="20" fillId="0" borderId="16" xfId="0" applyFont="1" applyBorder="1"/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te 2" xfId="39"/>
    <cellStyle name="Output 2" xfId="40"/>
    <cellStyle name="Percent" xfId="1" builtinId="5"/>
    <cellStyle name="Title 2" xfId="41"/>
    <cellStyle name="Total 2" xfId="42"/>
    <cellStyle name="Warning Text 2" xfId="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2">
                  <a:lumMod val="50000"/>
                </a:schemeClr>
              </a:solidFill>
            </c:spPr>
          </c:dPt>
          <c:cat>
            <c:strRef>
              <c:f>Fig.1!$A$7:$A$16</c:f>
              <c:strCache>
                <c:ptCount val="10"/>
                <c:pt idx="0">
                  <c:v>ECHO</c:v>
                </c:pt>
                <c:pt idx="1">
                  <c:v>Japan</c:v>
                </c:pt>
                <c:pt idx="2">
                  <c:v>Sweden</c:v>
                </c:pt>
                <c:pt idx="3">
                  <c:v>Canada</c:v>
                </c:pt>
                <c:pt idx="4">
                  <c:v>US</c:v>
                </c:pt>
                <c:pt idx="5">
                  <c:v>ERF</c:v>
                </c:pt>
                <c:pt idx="6">
                  <c:v>Germany</c:v>
                </c:pt>
                <c:pt idx="7">
                  <c:v>Denmark</c:v>
                </c:pt>
                <c:pt idx="8">
                  <c:v>UK</c:v>
                </c:pt>
                <c:pt idx="9">
                  <c:v>Switzerland</c:v>
                </c:pt>
              </c:strCache>
            </c:strRef>
          </c:cat>
          <c:val>
            <c:numRef>
              <c:f>Fig.1!$B$7:$B$16</c:f>
              <c:numCache>
                <c:formatCode>0.0</c:formatCode>
                <c:ptCount val="10"/>
                <c:pt idx="0">
                  <c:v>21.929825000000001</c:v>
                </c:pt>
                <c:pt idx="1">
                  <c:v>10</c:v>
                </c:pt>
                <c:pt idx="2">
                  <c:v>7.837815</c:v>
                </c:pt>
                <c:pt idx="3">
                  <c:v>7.3960350000000004</c:v>
                </c:pt>
                <c:pt idx="4">
                  <c:v>6.0018750000000001</c:v>
                </c:pt>
                <c:pt idx="5">
                  <c:v>4.9880719999999998</c:v>
                </c:pt>
                <c:pt idx="6">
                  <c:v>4.6716369999999996</c:v>
                </c:pt>
                <c:pt idx="7">
                  <c:v>4.4228019999999999</c:v>
                </c:pt>
                <c:pt idx="8">
                  <c:v>3.0769229999999999</c:v>
                </c:pt>
                <c:pt idx="9">
                  <c:v>2.6945749999999999</c:v>
                </c:pt>
              </c:numCache>
            </c:numRef>
          </c:val>
        </c:ser>
        <c:dLbls>
          <c:showVal val="1"/>
        </c:dLbls>
        <c:gapWidth val="50"/>
        <c:axId val="46188416"/>
        <c:axId val="46189952"/>
      </c:barChart>
      <c:catAx>
        <c:axId val="46188416"/>
        <c:scaling>
          <c:orientation val="minMax"/>
        </c:scaling>
        <c:axPos val="b"/>
        <c:numFmt formatCode="General" sourceLinked="1"/>
        <c:tickLblPos val="nextTo"/>
        <c:crossAx val="46189952"/>
        <c:crosses val="autoZero"/>
        <c:auto val="1"/>
        <c:lblAlgn val="ctr"/>
        <c:lblOffset val="100"/>
      </c:catAx>
      <c:valAx>
        <c:axId val="461899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</a:p>
              <a:p>
                <a:pPr>
                  <a:defRPr/>
                </a:pPr>
                <a:r>
                  <a:rPr lang="en-GB"/>
                  <a:t> millions</a:t>
                </a:r>
              </a:p>
            </c:rich>
          </c:tx>
          <c:layout/>
        </c:title>
        <c:numFmt formatCode="0" sourceLinked="0"/>
        <c:tickLblPos val="nextTo"/>
        <c:crossAx val="46188416"/>
        <c:crosses val="autoZero"/>
        <c:crossBetween val="between"/>
      </c:valAx>
    </c:plotArea>
    <c:plotVisOnly val="1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32361111111111118"/>
          <c:y val="0.21527777777777779"/>
          <c:w val="0.46388888888888946"/>
          <c:h val="0.77314814814814881"/>
        </c:manualLayout>
      </c:layout>
      <c:pieChart>
        <c:varyColors val="1"/>
        <c:ser>
          <c:idx val="0"/>
          <c:order val="0"/>
          <c:tx>
            <c:strRef>
              <c:f>Fig.2!$C$5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Health, US$2.4m, 47%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Agriculture, US$1.0m, 20%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Water and Sanitation, US$1.0m, 20%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>
                <c:manualLayout>
                  <c:x val="-0.14791371391076127"/>
                  <c:y val="0.14017060367454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Education, US$0.4m, 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US$0.3m, 6%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Fig.2!$B$6:$B$10</c:f>
              <c:strCache>
                <c:ptCount val="5"/>
                <c:pt idx="0">
                  <c:v>Health</c:v>
                </c:pt>
                <c:pt idx="1">
                  <c:v>Agriculture</c:v>
                </c:pt>
                <c:pt idx="2">
                  <c:v>Water and Sanitation</c:v>
                </c:pt>
                <c:pt idx="3">
                  <c:v>Education</c:v>
                </c:pt>
                <c:pt idx="4">
                  <c:v>Coordination and support services</c:v>
                </c:pt>
              </c:strCache>
            </c:strRef>
          </c:cat>
          <c:val>
            <c:numRef>
              <c:f>Fig.2!$C$6:$C$10</c:f>
              <c:numCache>
                <c:formatCode>0.0</c:formatCode>
                <c:ptCount val="5"/>
                <c:pt idx="0">
                  <c:v>2.3619210000000002</c:v>
                </c:pt>
                <c:pt idx="1">
                  <c:v>0.99999899999999997</c:v>
                </c:pt>
                <c:pt idx="2">
                  <c:v>0.99874099999999999</c:v>
                </c:pt>
                <c:pt idx="3">
                  <c:v>0.35000999999999999</c:v>
                </c:pt>
                <c:pt idx="4">
                  <c:v>0.27740100000000001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Fig.3!$B$7</c:f>
              <c:strCache>
                <c:ptCount val="1"/>
                <c:pt idx="0">
                  <c:v>CERF</c:v>
                </c:pt>
              </c:strCache>
            </c:strRef>
          </c:tx>
          <c:dLbls>
            <c:dLblPos val="inBase"/>
            <c:showVal val="1"/>
          </c:dLbls>
          <c:cat>
            <c:numRef>
              <c:f>Fig.3!$C$6:$G$6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Fig.3!$C$7:$G$7</c:f>
              <c:numCache>
                <c:formatCode>0.0</c:formatCode>
                <c:ptCount val="5"/>
                <c:pt idx="0">
                  <c:v>36.736840000000001</c:v>
                </c:pt>
                <c:pt idx="1">
                  <c:v>13.621935000000001</c:v>
                </c:pt>
                <c:pt idx="2">
                  <c:v>14.646324999999999</c:v>
                </c:pt>
                <c:pt idx="3">
                  <c:v>11.004250000000001</c:v>
                </c:pt>
              </c:numCache>
            </c:numRef>
          </c:val>
        </c:ser>
        <c:ser>
          <c:idx val="1"/>
          <c:order val="1"/>
          <c:tx>
            <c:strRef>
              <c:f>Fig.3!$B$8</c:f>
              <c:strCache>
                <c:ptCount val="1"/>
                <c:pt idx="0">
                  <c:v>ERF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1.0903324584426947E-3"/>
                </c:manualLayout>
              </c:layout>
              <c:dLblPos val="ctr"/>
              <c:showVal val="1"/>
            </c:dLbl>
            <c:dLblPos val="inBase"/>
            <c:showVal val="1"/>
          </c:dLbls>
          <c:cat>
            <c:numRef>
              <c:f>Fig.3!$C$6:$G$6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Fig.3!$C$8:$G$8</c:f>
              <c:numCache>
                <c:formatCode>0.0</c:formatCode>
                <c:ptCount val="5"/>
                <c:pt idx="0">
                  <c:v>1.420204</c:v>
                </c:pt>
                <c:pt idx="1">
                  <c:v>13.35951</c:v>
                </c:pt>
                <c:pt idx="2">
                  <c:v>8.4696940000000005</c:v>
                </c:pt>
                <c:pt idx="3">
                  <c:v>3.6656610000000001</c:v>
                </c:pt>
                <c:pt idx="4">
                  <c:v>4.9880719999999998</c:v>
                </c:pt>
              </c:numCache>
            </c:numRef>
          </c:val>
        </c:ser>
        <c:dLbls>
          <c:showVal val="1"/>
        </c:dLbls>
        <c:gapWidth val="50"/>
        <c:overlap val="100"/>
        <c:axId val="73636480"/>
        <c:axId val="73654656"/>
      </c:barChart>
      <c:catAx>
        <c:axId val="73636480"/>
        <c:scaling>
          <c:orientation val="minMax"/>
        </c:scaling>
        <c:axPos val="b"/>
        <c:numFmt formatCode="General" sourceLinked="1"/>
        <c:tickLblPos val="nextTo"/>
        <c:crossAx val="73654656"/>
        <c:crosses val="autoZero"/>
        <c:auto val="1"/>
        <c:lblAlgn val="ctr"/>
        <c:lblOffset val="100"/>
      </c:catAx>
      <c:valAx>
        <c:axId val="7365465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7363648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43472222222222251"/>
          <c:y val="0.28472222222222232"/>
          <c:w val="0.39444444444444487"/>
          <c:h val="0.65740740740740788"/>
        </c:manualLayout>
      </c:layout>
      <c:pieChart>
        <c:varyColors val="1"/>
        <c:ser>
          <c:idx val="0"/>
          <c:order val="0"/>
          <c:tx>
            <c:strRef>
              <c:f>Fig.4!$C$6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Sector not yet specified, US$39.0m, 57%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>
                <c:manualLayout>
                  <c:x val="-5.6443022747156603E-2"/>
                  <c:y val="-4.15190288713910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Health, US$11.5m, 17%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Multi-sector, US$5.2m, 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Food, US$4.8m, 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Water and Sanitation, US$4.0m, 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>
                <c:manualLayout>
                  <c:x val="5.8851377952755912E-2"/>
                  <c:y val="-9.96948818897638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other sectors, US$3.6m, 5%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Fig.4!$B$7:$B$12</c:f>
              <c:strCache>
                <c:ptCount val="6"/>
                <c:pt idx="0">
                  <c:v>Sector not yet specified</c:v>
                </c:pt>
                <c:pt idx="1">
                  <c:v>Health</c:v>
                </c:pt>
                <c:pt idx="2">
                  <c:v>Multi-sector</c:v>
                </c:pt>
                <c:pt idx="3">
                  <c:v>Food</c:v>
                </c:pt>
                <c:pt idx="4">
                  <c:v>Water and Sanitation</c:v>
                </c:pt>
                <c:pt idx="5">
                  <c:v>All other sectors</c:v>
                </c:pt>
              </c:strCache>
            </c:strRef>
          </c:cat>
          <c:val>
            <c:numRef>
              <c:f>Fig.4!$C$7:$C$12</c:f>
              <c:numCache>
                <c:formatCode>0.0</c:formatCode>
                <c:ptCount val="6"/>
                <c:pt idx="0">
                  <c:v>39.031485000000004</c:v>
                </c:pt>
                <c:pt idx="1">
                  <c:v>11.524035</c:v>
                </c:pt>
                <c:pt idx="2">
                  <c:v>5.2211740000000004</c:v>
                </c:pt>
                <c:pt idx="3">
                  <c:v>4.8392920000000004</c:v>
                </c:pt>
                <c:pt idx="4">
                  <c:v>3.9987409999999999</c:v>
                </c:pt>
                <c:pt idx="5">
                  <c:v>3.6405050000000001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Fig.5!$D$6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Fig.5!$B$7:$B$11</c:f>
              <c:strCache>
                <c:ptCount val="5"/>
                <c:pt idx="0">
                  <c:v>Other</c:v>
                </c:pt>
                <c:pt idx="1">
                  <c:v>UN Agencies</c:v>
                </c:pt>
                <c:pt idx="2">
                  <c:v>NGOs</c:v>
                </c:pt>
                <c:pt idx="3">
                  <c:v>RCRC</c:v>
                </c:pt>
                <c:pt idx="4">
                  <c:v>Government</c:v>
                </c:pt>
              </c:strCache>
            </c:strRef>
          </c:cat>
          <c:val>
            <c:numRef>
              <c:f>Fig.5!$D$7:$D$11</c:f>
              <c:numCache>
                <c:formatCode>0.0</c:formatCode>
                <c:ptCount val="5"/>
                <c:pt idx="0">
                  <c:v>28.421105000000001</c:v>
                </c:pt>
                <c:pt idx="1">
                  <c:v>25.888465</c:v>
                </c:pt>
                <c:pt idx="2">
                  <c:v>11.080679999999999</c:v>
                </c:pt>
                <c:pt idx="3">
                  <c:v>2.8471329999999999</c:v>
                </c:pt>
                <c:pt idx="4" formatCode="0.00">
                  <c:v>1.7849E-2</c:v>
                </c:pt>
              </c:numCache>
            </c:numRef>
          </c:val>
        </c:ser>
        <c:dLbls>
          <c:showVal val="1"/>
        </c:dLbls>
        <c:gapWidth val="50"/>
        <c:axId val="114860800"/>
        <c:axId val="114862336"/>
      </c:barChart>
      <c:catAx>
        <c:axId val="114860800"/>
        <c:scaling>
          <c:orientation val="minMax"/>
        </c:scaling>
        <c:axPos val="l"/>
        <c:numFmt formatCode="General" sourceLinked="1"/>
        <c:tickLblPos val="nextTo"/>
        <c:crossAx val="114862336"/>
        <c:crosses val="autoZero"/>
        <c:auto val="1"/>
        <c:lblAlgn val="ctr"/>
        <c:lblOffset val="100"/>
      </c:catAx>
      <c:valAx>
        <c:axId val="11486233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1486080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5.5111557423161393E-2"/>
          <c:y val="4.1314553990610334E-2"/>
          <c:w val="0.89801164080452289"/>
          <c:h val="0.72953527265110474"/>
        </c:manualLayout>
      </c:layout>
      <c:barChart>
        <c:barDir val="col"/>
        <c:grouping val="stacked"/>
        <c:ser>
          <c:idx val="0"/>
          <c:order val="0"/>
          <c:tx>
            <c:strRef>
              <c:f>Fig.6!$C$14</c:f>
              <c:strCache>
                <c:ptCount val="1"/>
                <c:pt idx="0">
                  <c:v>Revised requirements
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dLbls>
            <c:dLbl>
              <c:idx val="7"/>
              <c:layout>
                <c:manualLayout>
                  <c:x val="1.457194565421554E-3"/>
                  <c:y val="-5.7617904436994036E-2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Fig.6!$B$15:$B$24</c:f>
              <c:strCache>
                <c:ptCount val="10"/>
                <c:pt idx="0">
                  <c:v>Multi-sector</c:v>
                </c:pt>
                <c:pt idx="1">
                  <c:v>Food</c:v>
                </c:pt>
                <c:pt idx="2">
                  <c:v>Agriculture</c:v>
                </c:pt>
                <c:pt idx="3">
                  <c:v>Health</c:v>
                </c:pt>
                <c:pt idx="4">
                  <c:v>Shelter and NFI</c:v>
                </c:pt>
                <c:pt idx="5">
                  <c:v>Economic recovery</c:v>
                </c:pt>
                <c:pt idx="6">
                  <c:v>Protection</c:v>
                </c:pt>
                <c:pt idx="7">
                  <c:v>Water and Sanitation</c:v>
                </c:pt>
                <c:pt idx="8">
                  <c:v>Education</c:v>
                </c:pt>
                <c:pt idx="9">
                  <c:v>Coordination </c:v>
                </c:pt>
              </c:strCache>
            </c:strRef>
          </c:cat>
          <c:val>
            <c:numRef>
              <c:f>Fig.6!$C$15:$C$24</c:f>
              <c:numCache>
                <c:formatCode>0.0</c:formatCode>
                <c:ptCount val="10"/>
                <c:pt idx="0">
                  <c:v>108.709796</c:v>
                </c:pt>
                <c:pt idx="1">
                  <c:v>104.862746</c:v>
                </c:pt>
                <c:pt idx="2">
                  <c:v>53.824064</c:v>
                </c:pt>
                <c:pt idx="3">
                  <c:v>50.766615999999999</c:v>
                </c:pt>
                <c:pt idx="4">
                  <c:v>41.399484000000001</c:v>
                </c:pt>
                <c:pt idx="5">
                  <c:v>29.455351</c:v>
                </c:pt>
                <c:pt idx="6">
                  <c:v>17.227484</c:v>
                </c:pt>
                <c:pt idx="7">
                  <c:v>14.094478000000001</c:v>
                </c:pt>
                <c:pt idx="8">
                  <c:v>11.292</c:v>
                </c:pt>
                <c:pt idx="9">
                  <c:v>10.754652</c:v>
                </c:pt>
              </c:numCache>
            </c:numRef>
          </c:val>
        </c:ser>
        <c:gapWidth val="50"/>
        <c:overlap val="100"/>
        <c:axId val="146784256"/>
        <c:axId val="146785792"/>
      </c:barChart>
      <c:lineChart>
        <c:grouping val="stacked"/>
        <c:ser>
          <c:idx val="3"/>
          <c:order val="1"/>
          <c:tx>
            <c:strRef>
              <c:f>Fig.6!$F$14</c:f>
              <c:strCache>
                <c:ptCount val="1"/>
                <c:pt idx="0">
                  <c:v>% met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</c:marker>
          <c:dLbls>
            <c:dLbl>
              <c:idx val="7"/>
              <c:layout>
                <c:manualLayout>
                  <c:x val="-1.7322371711516345E-2"/>
                  <c:y val="2.7888023879921581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Fig.6!$B$15:$B$24</c:f>
              <c:strCache>
                <c:ptCount val="10"/>
                <c:pt idx="0">
                  <c:v>Multi-sector</c:v>
                </c:pt>
                <c:pt idx="1">
                  <c:v>Food</c:v>
                </c:pt>
                <c:pt idx="2">
                  <c:v>Agriculture</c:v>
                </c:pt>
                <c:pt idx="3">
                  <c:v>Health</c:v>
                </c:pt>
                <c:pt idx="4">
                  <c:v>Shelter and NFI</c:v>
                </c:pt>
                <c:pt idx="5">
                  <c:v>Economic recovery</c:v>
                </c:pt>
                <c:pt idx="6">
                  <c:v>Protection</c:v>
                </c:pt>
                <c:pt idx="7">
                  <c:v>Water and Sanitation</c:v>
                </c:pt>
                <c:pt idx="8">
                  <c:v>Education</c:v>
                </c:pt>
                <c:pt idx="9">
                  <c:v>Coordination </c:v>
                </c:pt>
              </c:strCache>
            </c:strRef>
          </c:cat>
          <c:val>
            <c:numRef>
              <c:f>Fig.6!$F$15:$F$24</c:f>
              <c:numCache>
                <c:formatCode>0%</c:formatCode>
                <c:ptCount val="10"/>
                <c:pt idx="0">
                  <c:v>4.8028551171230241E-2</c:v>
                </c:pt>
                <c:pt idx="1">
                  <c:v>4.6148820096700502E-2</c:v>
                </c:pt>
                <c:pt idx="2">
                  <c:v>9.2895252205407609E-3</c:v>
                </c:pt>
                <c:pt idx="3">
                  <c:v>0.21930106588156278</c:v>
                </c:pt>
                <c:pt idx="4">
                  <c:v>0</c:v>
                </c:pt>
                <c:pt idx="5">
                  <c:v>0</c:v>
                </c:pt>
                <c:pt idx="6">
                  <c:v>5.8046781526542121E-2</c:v>
                </c:pt>
                <c:pt idx="7">
                  <c:v>2.3411438153296629E-2</c:v>
                </c:pt>
                <c:pt idx="8">
                  <c:v>3.682863974495218E-2</c:v>
                </c:pt>
                <c:pt idx="9">
                  <c:v>4.7977284620646023E-2</c:v>
                </c:pt>
              </c:numCache>
            </c:numRef>
          </c:val>
        </c:ser>
        <c:marker val="1"/>
        <c:axId val="146789504"/>
        <c:axId val="146787712"/>
      </c:lineChart>
      <c:catAx>
        <c:axId val="146784256"/>
        <c:scaling>
          <c:orientation val="minMax"/>
        </c:scaling>
        <c:axPos val="b"/>
        <c:numFmt formatCode="General" sourceLinked="1"/>
        <c:tickLblPos val="nextTo"/>
        <c:crossAx val="146785792"/>
        <c:crosses val="autoZero"/>
        <c:auto val="1"/>
        <c:lblAlgn val="ctr"/>
        <c:lblOffset val="100"/>
      </c:catAx>
      <c:valAx>
        <c:axId val="14678579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US$millions</a:t>
                </a:r>
              </a:p>
            </c:rich>
          </c:tx>
          <c:layout/>
        </c:title>
        <c:numFmt formatCode="0" sourceLinked="0"/>
        <c:tickLblPos val="nextTo"/>
        <c:crossAx val="146784256"/>
        <c:crosses val="autoZero"/>
        <c:crossBetween val="between"/>
      </c:valAx>
      <c:valAx>
        <c:axId val="146787712"/>
        <c:scaling>
          <c:orientation val="minMax"/>
        </c:scaling>
        <c:axPos val="r"/>
        <c:numFmt formatCode="0%" sourceLinked="1"/>
        <c:tickLblPos val="nextTo"/>
        <c:crossAx val="146789504"/>
        <c:crosses val="max"/>
        <c:crossBetween val="between"/>
      </c:valAx>
      <c:catAx>
        <c:axId val="146789504"/>
        <c:scaling>
          <c:orientation val="minMax"/>
        </c:scaling>
        <c:delete val="1"/>
        <c:axPos val="b"/>
        <c:numFmt formatCode="General" sourceLinked="1"/>
        <c:tickLblPos val="none"/>
        <c:crossAx val="14678771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Fig.7!$E$5</c:f>
              <c:strCache>
                <c:ptCount val="1"/>
                <c:pt idx="0">
                  <c:v>US$ million</c:v>
                </c:pt>
              </c:strCache>
            </c:strRef>
          </c:tx>
          <c:cat>
            <c:numRef>
              <c:f>Fig.7!$C$6:$C$10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Fig.7!$E$6:$E$10</c:f>
              <c:numCache>
                <c:formatCode>0</c:formatCode>
                <c:ptCount val="5"/>
                <c:pt idx="0">
                  <c:v>468.444523</c:v>
                </c:pt>
                <c:pt idx="1">
                  <c:v>276.80887300000001</c:v>
                </c:pt>
                <c:pt idx="2">
                  <c:v>321.16550699999999</c:v>
                </c:pt>
                <c:pt idx="3">
                  <c:v>327.14381400000002</c:v>
                </c:pt>
                <c:pt idx="4">
                  <c:v>68.255232000000007</c:v>
                </c:pt>
              </c:numCache>
            </c:numRef>
          </c:val>
        </c:ser>
        <c:dLbls>
          <c:showVal val="1"/>
        </c:dLbls>
        <c:gapWidth val="50"/>
        <c:axId val="154972928"/>
        <c:axId val="154974464"/>
      </c:barChart>
      <c:catAx>
        <c:axId val="154972928"/>
        <c:scaling>
          <c:orientation val="minMax"/>
        </c:scaling>
        <c:axPos val="b"/>
        <c:numFmt formatCode="General" sourceLinked="1"/>
        <c:tickLblPos val="nextTo"/>
        <c:crossAx val="154974464"/>
        <c:crosses val="autoZero"/>
        <c:auto val="1"/>
        <c:lblAlgn val="ctr"/>
        <c:lblOffset val="100"/>
      </c:catAx>
      <c:valAx>
        <c:axId val="15497446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US$millions</a:t>
                </a:r>
              </a:p>
            </c:rich>
          </c:tx>
          <c:layout/>
        </c:title>
        <c:numFmt formatCode="0" sourceLinked="0"/>
        <c:tickLblPos val="nextTo"/>
        <c:crossAx val="154972928"/>
        <c:crosses val="autoZero"/>
        <c:crossBetween val="between"/>
      </c:valAx>
    </c:plotArea>
    <c:plotVisOnly val="1"/>
  </c:chart>
  <c:spPr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7</xdr:row>
      <xdr:rowOff>66675</xdr:rowOff>
    </xdr:from>
    <xdr:to>
      <xdr:col>13</xdr:col>
      <xdr:colOff>104775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38100</xdr:rowOff>
    </xdr:from>
    <xdr:to>
      <xdr:col>11</xdr:col>
      <xdr:colOff>304800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47625</xdr:rowOff>
    </xdr:from>
    <xdr:to>
      <xdr:col>6</xdr:col>
      <xdr:colOff>590550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7</xdr:row>
      <xdr:rowOff>9525</xdr:rowOff>
    </xdr:from>
    <xdr:to>
      <xdr:col>12</xdr:col>
      <xdr:colOff>76200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85725</xdr:rowOff>
    </xdr:from>
    <xdr:to>
      <xdr:col>4</xdr:col>
      <xdr:colOff>561975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400048</xdr:colOff>
      <xdr:row>7</xdr:row>
      <xdr:rowOff>38099</xdr:rowOff>
    </xdr:from>
    <xdr:to>
      <xdr:col>22</xdr:col>
      <xdr:colOff>581025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142875</xdr:rowOff>
    </xdr:from>
    <xdr:to>
      <xdr:col>13</xdr:col>
      <xdr:colOff>438150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L5" sqref="L5"/>
    </sheetView>
  </sheetViews>
  <sheetFormatPr defaultRowHeight="12.75"/>
  <cols>
    <col min="1" max="1" width="41" customWidth="1"/>
    <col min="2" max="2" width="17.7109375" customWidth="1"/>
    <col min="3" max="3" width="23" customWidth="1"/>
  </cols>
  <sheetData>
    <row r="1" spans="1:4">
      <c r="A1" s="22" t="s">
        <v>66</v>
      </c>
      <c r="B1" t="s">
        <v>62</v>
      </c>
    </row>
    <row r="2" spans="1:4">
      <c r="A2" s="23" t="s">
        <v>63</v>
      </c>
      <c r="B2" t="s">
        <v>64</v>
      </c>
    </row>
    <row r="3" spans="1:4">
      <c r="A3" s="22" t="s">
        <v>65</v>
      </c>
      <c r="B3" t="s">
        <v>67</v>
      </c>
    </row>
    <row r="6" spans="1:4">
      <c r="A6" s="25" t="s">
        <v>0</v>
      </c>
      <c r="B6" s="26" t="s">
        <v>1</v>
      </c>
      <c r="C6" s="27" t="s">
        <v>2</v>
      </c>
    </row>
    <row r="7" spans="1:4">
      <c r="A7" s="9" t="s">
        <v>3</v>
      </c>
      <c r="B7" s="1">
        <v>21.929825000000001</v>
      </c>
      <c r="C7" s="28">
        <v>0</v>
      </c>
      <c r="D7" s="2"/>
    </row>
    <row r="8" spans="1:4">
      <c r="A8" s="11" t="s">
        <v>4</v>
      </c>
      <c r="B8" s="4">
        <v>10</v>
      </c>
      <c r="C8" s="29">
        <v>0</v>
      </c>
      <c r="D8" s="2"/>
    </row>
    <row r="9" spans="1:4">
      <c r="A9" s="11" t="s">
        <v>5</v>
      </c>
      <c r="B9" s="4">
        <v>7.837815</v>
      </c>
      <c r="C9" s="29">
        <v>0</v>
      </c>
      <c r="D9" s="2"/>
    </row>
    <row r="10" spans="1:4">
      <c r="A10" s="11" t="s">
        <v>6</v>
      </c>
      <c r="B10" s="4">
        <v>7.3960350000000004</v>
      </c>
      <c r="C10" s="29">
        <v>0</v>
      </c>
      <c r="D10" s="2"/>
    </row>
    <row r="11" spans="1:4">
      <c r="A11" s="11" t="s">
        <v>7</v>
      </c>
      <c r="B11" s="4">
        <v>6.0018750000000001</v>
      </c>
      <c r="C11" s="30">
        <v>20.271450000000002</v>
      </c>
      <c r="D11" s="2"/>
    </row>
    <row r="12" spans="1:4">
      <c r="A12" s="11" t="s">
        <v>8</v>
      </c>
      <c r="B12" s="4">
        <v>4.9880719999999998</v>
      </c>
      <c r="C12" s="29">
        <v>0</v>
      </c>
      <c r="D12" s="2"/>
    </row>
    <row r="13" spans="1:4">
      <c r="A13" s="11" t="s">
        <v>9</v>
      </c>
      <c r="B13" s="4">
        <v>4.6716369999999996</v>
      </c>
      <c r="C13" s="29">
        <v>0</v>
      </c>
      <c r="D13" s="2"/>
    </row>
    <row r="14" spans="1:4">
      <c r="A14" s="11" t="s">
        <v>10</v>
      </c>
      <c r="B14" s="4">
        <v>4.4228019999999999</v>
      </c>
      <c r="C14" s="29">
        <v>0</v>
      </c>
      <c r="D14" s="2"/>
    </row>
    <row r="15" spans="1:4">
      <c r="A15" s="11" t="s">
        <v>11</v>
      </c>
      <c r="B15" s="4">
        <v>3.0769229999999999</v>
      </c>
      <c r="C15" s="30">
        <v>0.859599</v>
      </c>
      <c r="D15" s="2"/>
    </row>
    <row r="16" spans="1:4">
      <c r="A16" s="11" t="s">
        <v>12</v>
      </c>
      <c r="B16" s="4">
        <v>2.6945749999999999</v>
      </c>
      <c r="C16" s="29">
        <v>0</v>
      </c>
      <c r="D16" s="2"/>
    </row>
    <row r="17" spans="1:4">
      <c r="A17" s="11" t="s">
        <v>13</v>
      </c>
      <c r="B17" s="4">
        <v>2.375E-2</v>
      </c>
      <c r="C17" s="29">
        <v>0</v>
      </c>
      <c r="D17" s="2"/>
    </row>
    <row r="18" spans="1:4">
      <c r="A18" s="11" t="s">
        <v>14</v>
      </c>
      <c r="B18" s="4">
        <v>-0.14999299999999999</v>
      </c>
      <c r="C18" s="29">
        <v>0</v>
      </c>
      <c r="D18" s="2"/>
    </row>
    <row r="19" spans="1:4">
      <c r="A19" s="11" t="s">
        <v>15</v>
      </c>
      <c r="B19" s="4">
        <v>-0.22115799999999999</v>
      </c>
      <c r="C19" s="29">
        <v>0</v>
      </c>
      <c r="D19" s="2"/>
    </row>
    <row r="20" spans="1:4">
      <c r="A20" s="11" t="s">
        <v>16</v>
      </c>
      <c r="B20" s="4">
        <v>-0.24918699999999999</v>
      </c>
      <c r="C20" s="29">
        <v>0</v>
      </c>
      <c r="D20" s="2"/>
    </row>
    <row r="21" spans="1:4">
      <c r="A21" s="11" t="s">
        <v>17</v>
      </c>
      <c r="B21" s="4">
        <v>-0.24965699999999999</v>
      </c>
      <c r="C21" s="29">
        <v>0</v>
      </c>
      <c r="D21" s="2"/>
    </row>
    <row r="22" spans="1:4">
      <c r="A22" s="11" t="s">
        <v>18</v>
      </c>
      <c r="B22" s="4">
        <v>-0.27740100000000001</v>
      </c>
      <c r="C22" s="29">
        <v>0</v>
      </c>
      <c r="D22" s="2"/>
    </row>
    <row r="23" spans="1:4">
      <c r="A23" s="11" t="s">
        <v>19</v>
      </c>
      <c r="B23" s="4">
        <v>-0.30126999999999998</v>
      </c>
      <c r="C23" s="29">
        <v>0</v>
      </c>
      <c r="D23" s="2"/>
    </row>
    <row r="24" spans="1:4">
      <c r="A24" s="11" t="s">
        <v>20</v>
      </c>
      <c r="B24" s="4">
        <v>-0.31501099999999999</v>
      </c>
      <c r="C24" s="29">
        <v>0</v>
      </c>
      <c r="D24" s="2"/>
    </row>
    <row r="25" spans="1:4">
      <c r="A25" s="11" t="s">
        <v>21</v>
      </c>
      <c r="B25" s="4">
        <v>-0.32997199999999999</v>
      </c>
      <c r="C25" s="29">
        <v>0</v>
      </c>
      <c r="D25" s="2"/>
    </row>
    <row r="26" spans="1:4">
      <c r="A26" s="11" t="s">
        <v>22</v>
      </c>
      <c r="B26" s="4">
        <v>-0.35375800000000002</v>
      </c>
      <c r="C26" s="29">
        <v>0</v>
      </c>
      <c r="D26" s="2"/>
    </row>
    <row r="27" spans="1:4">
      <c r="A27" s="11" t="s">
        <v>23</v>
      </c>
      <c r="B27" s="4">
        <v>-0.49999900000000003</v>
      </c>
      <c r="C27" s="29">
        <v>0</v>
      </c>
      <c r="D27" s="2"/>
    </row>
    <row r="28" spans="1:4">
      <c r="A28" s="11" t="s">
        <v>24</v>
      </c>
      <c r="B28" s="4">
        <v>-0.5</v>
      </c>
      <c r="C28" s="29">
        <v>0</v>
      </c>
      <c r="D28" s="2"/>
    </row>
    <row r="29" spans="1:4">
      <c r="A29" s="11" t="s">
        <v>25</v>
      </c>
      <c r="B29" s="4">
        <v>-0.59087900000000004</v>
      </c>
      <c r="C29" s="29">
        <v>0</v>
      </c>
      <c r="D29" s="2"/>
    </row>
    <row r="30" spans="1:4">
      <c r="A30" s="11" t="s">
        <v>26</v>
      </c>
      <c r="B30" s="4">
        <v>-0.74979200000000001</v>
      </c>
      <c r="C30" s="29">
        <v>0</v>
      </c>
      <c r="D30" s="2"/>
    </row>
    <row r="31" spans="1:4">
      <c r="A31" s="32"/>
      <c r="B31" s="34">
        <f>SUM(B7:B30)</f>
        <v>68.255231999999992</v>
      </c>
      <c r="C31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22" sqref="B22"/>
    </sheetView>
  </sheetViews>
  <sheetFormatPr defaultRowHeight="12.75"/>
  <cols>
    <col min="2" max="2" width="32.5703125" customWidth="1"/>
  </cols>
  <sheetData>
    <row r="1" spans="1:3">
      <c r="A1" s="22" t="s">
        <v>66</v>
      </c>
      <c r="B1" t="s">
        <v>68</v>
      </c>
    </row>
    <row r="2" spans="1:3">
      <c r="A2" s="23" t="s">
        <v>63</v>
      </c>
      <c r="B2" t="s">
        <v>64</v>
      </c>
    </row>
    <row r="3" spans="1:3">
      <c r="A3" s="22"/>
    </row>
    <row r="5" spans="1:3">
      <c r="B5" s="7" t="s">
        <v>27</v>
      </c>
      <c r="C5" s="8" t="s">
        <v>28</v>
      </c>
    </row>
    <row r="6" spans="1:3">
      <c r="B6" s="9" t="s">
        <v>29</v>
      </c>
      <c r="C6" s="10">
        <v>2.3619210000000002</v>
      </c>
    </row>
    <row r="7" spans="1:3">
      <c r="B7" s="11" t="s">
        <v>30</v>
      </c>
      <c r="C7" s="12">
        <v>0.99999899999999997</v>
      </c>
    </row>
    <row r="8" spans="1:3">
      <c r="B8" s="11" t="s">
        <v>31</v>
      </c>
      <c r="C8" s="12">
        <v>0.99874099999999999</v>
      </c>
    </row>
    <row r="9" spans="1:3">
      <c r="B9" s="11" t="s">
        <v>32</v>
      </c>
      <c r="C9" s="12">
        <v>0.35000999999999999</v>
      </c>
    </row>
    <row r="10" spans="1:3">
      <c r="B10" s="13" t="s">
        <v>33</v>
      </c>
      <c r="C10" s="14">
        <v>0.27740100000000001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3" sqref="A3"/>
    </sheetView>
  </sheetViews>
  <sheetFormatPr defaultRowHeight="12.75"/>
  <cols>
    <col min="1" max="1" width="10" bestFit="1" customWidth="1"/>
    <col min="3" max="3" width="36.140625" customWidth="1"/>
  </cols>
  <sheetData>
    <row r="1" spans="1:8">
      <c r="A1" s="22" t="s">
        <v>66</v>
      </c>
      <c r="B1" t="s">
        <v>69</v>
      </c>
    </row>
    <row r="2" spans="1:8">
      <c r="A2" s="23" t="s">
        <v>63</v>
      </c>
      <c r="B2" s="41" t="s">
        <v>64</v>
      </c>
    </row>
    <row r="3" spans="1:8">
      <c r="A3" s="22"/>
    </row>
    <row r="6" spans="1:8">
      <c r="B6" s="25" t="s">
        <v>0</v>
      </c>
      <c r="C6" s="26">
        <v>2012</v>
      </c>
      <c r="D6" s="39">
        <v>2013</v>
      </c>
      <c r="E6" s="39">
        <v>2014</v>
      </c>
      <c r="F6" s="39">
        <v>2015</v>
      </c>
      <c r="G6" s="39">
        <v>2016</v>
      </c>
      <c r="H6" s="40" t="s">
        <v>28</v>
      </c>
    </row>
    <row r="7" spans="1:8">
      <c r="B7" s="9" t="s">
        <v>34</v>
      </c>
      <c r="C7" s="1">
        <v>36.736840000000001</v>
      </c>
      <c r="D7" s="15">
        <v>13.621935000000001</v>
      </c>
      <c r="E7" s="15">
        <v>14.646324999999999</v>
      </c>
      <c r="F7" s="15">
        <v>11.004250000000001</v>
      </c>
      <c r="G7" s="15"/>
      <c r="H7" s="36">
        <f>SUM(C7:G7)</f>
        <v>76.009349999999998</v>
      </c>
    </row>
    <row r="8" spans="1:8">
      <c r="B8" s="13" t="s">
        <v>8</v>
      </c>
      <c r="C8" s="35">
        <v>1.420204</v>
      </c>
      <c r="D8" s="31">
        <v>13.35951</v>
      </c>
      <c r="E8" s="31">
        <v>8.4696940000000005</v>
      </c>
      <c r="F8" s="31">
        <v>3.6656610000000001</v>
      </c>
      <c r="G8" s="31">
        <v>4.9880719999999998</v>
      </c>
      <c r="H8" s="37">
        <f>SUM(C8:G8)</f>
        <v>31.903141000000002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2" sqref="D12"/>
    </sheetView>
  </sheetViews>
  <sheetFormatPr defaultRowHeight="12.75"/>
  <cols>
    <col min="1" max="1" width="10" bestFit="1" customWidth="1"/>
    <col min="2" max="2" width="28.7109375" customWidth="1"/>
  </cols>
  <sheetData>
    <row r="1" spans="1:4">
      <c r="A1" s="22" t="s">
        <v>66</v>
      </c>
      <c r="B1" t="s">
        <v>70</v>
      </c>
    </row>
    <row r="2" spans="1:4">
      <c r="A2" s="23" t="s">
        <v>63</v>
      </c>
      <c r="B2" s="52" t="s">
        <v>71</v>
      </c>
    </row>
    <row r="3" spans="1:4">
      <c r="A3" s="22" t="s">
        <v>65</v>
      </c>
      <c r="B3" s="51" t="s">
        <v>72</v>
      </c>
    </row>
    <row r="5" spans="1:4">
      <c r="D5" s="2"/>
    </row>
    <row r="6" spans="1:4" ht="13.5" thickBot="1">
      <c r="B6" s="24" t="s">
        <v>27</v>
      </c>
      <c r="C6" s="50" t="s">
        <v>28</v>
      </c>
      <c r="D6" s="2"/>
    </row>
    <row r="7" spans="1:4">
      <c r="B7" s="42" t="s">
        <v>35</v>
      </c>
      <c r="C7" s="43">
        <v>39.031485000000004</v>
      </c>
      <c r="D7" s="2"/>
    </row>
    <row r="8" spans="1:4">
      <c r="B8" s="44" t="s">
        <v>29</v>
      </c>
      <c r="C8" s="45">
        <v>11.524035</v>
      </c>
      <c r="D8" s="2"/>
    </row>
    <row r="9" spans="1:4">
      <c r="B9" s="44" t="s">
        <v>36</v>
      </c>
      <c r="C9" s="45">
        <v>5.2211740000000004</v>
      </c>
      <c r="D9" s="2"/>
    </row>
    <row r="10" spans="1:4">
      <c r="B10" s="44" t="s">
        <v>37</v>
      </c>
      <c r="C10" s="45">
        <v>4.8392920000000004</v>
      </c>
      <c r="D10" s="2"/>
    </row>
    <row r="11" spans="1:4">
      <c r="B11" s="44" t="s">
        <v>31</v>
      </c>
      <c r="C11" s="45">
        <v>3.9987409999999999</v>
      </c>
      <c r="D11" s="2"/>
    </row>
    <row r="12" spans="1:4" ht="13.5" thickBot="1">
      <c r="B12" s="46" t="s">
        <v>38</v>
      </c>
      <c r="C12" s="47">
        <f>SUM(C13:C16)</f>
        <v>3.6405050000000001</v>
      </c>
      <c r="D12" s="2"/>
    </row>
    <row r="13" spans="1:4">
      <c r="B13" s="3" t="s">
        <v>33</v>
      </c>
      <c r="C13" s="6">
        <v>1.2904960000000001</v>
      </c>
      <c r="D13" s="2"/>
    </row>
    <row r="14" spans="1:4">
      <c r="B14" s="3" t="s">
        <v>39</v>
      </c>
      <c r="C14" s="6">
        <v>1</v>
      </c>
      <c r="D14" s="2"/>
    </row>
    <row r="15" spans="1:4">
      <c r="B15" s="3" t="s">
        <v>30</v>
      </c>
      <c r="C15" s="6">
        <v>0.99999899999999997</v>
      </c>
    </row>
    <row r="16" spans="1:4">
      <c r="B16" s="48" t="s">
        <v>32</v>
      </c>
      <c r="C16" s="49">
        <v>0.35000999999999999</v>
      </c>
    </row>
    <row r="17" spans="2:3">
      <c r="B17" s="38"/>
      <c r="C17" s="34">
        <f>SUM(C7:C16)</f>
        <v>71.895737000000011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5" sqref="B5"/>
    </sheetView>
  </sheetViews>
  <sheetFormatPr defaultRowHeight="12.75"/>
  <cols>
    <col min="1" max="1" width="10" bestFit="1" customWidth="1"/>
    <col min="2" max="2" width="31" customWidth="1"/>
    <col min="3" max="3" width="17.28515625" customWidth="1"/>
    <col min="5" max="5" width="13.140625" customWidth="1"/>
  </cols>
  <sheetData>
    <row r="1" spans="1:5">
      <c r="A1" s="22" t="s">
        <v>66</v>
      </c>
      <c r="B1" t="s">
        <v>73</v>
      </c>
    </row>
    <row r="2" spans="1:5">
      <c r="A2" s="23" t="s">
        <v>63</v>
      </c>
      <c r="B2" t="s">
        <v>64</v>
      </c>
    </row>
    <row r="3" spans="1:5">
      <c r="A3" s="22" t="s">
        <v>65</v>
      </c>
      <c r="B3" t="s">
        <v>74</v>
      </c>
    </row>
    <row r="6" spans="1:5">
      <c r="B6" s="7" t="s">
        <v>40</v>
      </c>
      <c r="C6" s="8" t="s">
        <v>28</v>
      </c>
      <c r="D6" t="s">
        <v>41</v>
      </c>
    </row>
    <row r="7" spans="1:5">
      <c r="B7" s="9" t="s">
        <v>42</v>
      </c>
      <c r="C7" s="53">
        <v>28421105</v>
      </c>
      <c r="D7" s="5">
        <f>C7/1000000</f>
        <v>28.421105000000001</v>
      </c>
      <c r="E7" s="2">
        <f>D7/$D$12</f>
        <v>0.41639452635660218</v>
      </c>
    </row>
    <row r="8" spans="1:5">
      <c r="B8" s="11" t="s">
        <v>43</v>
      </c>
      <c r="C8" s="54">
        <v>25888465</v>
      </c>
      <c r="D8" s="5">
        <f>C8/1000000</f>
        <v>25.888465</v>
      </c>
      <c r="E8" s="2">
        <f t="shared" ref="E8:E11" si="0">D8/$D$12</f>
        <v>0.37928909244642223</v>
      </c>
    </row>
    <row r="9" spans="1:5">
      <c r="B9" s="11" t="s">
        <v>44</v>
      </c>
      <c r="C9" s="54">
        <v>11080680</v>
      </c>
      <c r="D9" s="5">
        <f>C9/1000000</f>
        <v>11.080679999999999</v>
      </c>
      <c r="E9" s="2">
        <f t="shared" si="0"/>
        <v>0.16234184069581653</v>
      </c>
    </row>
    <row r="10" spans="1:5">
      <c r="B10" s="11" t="s">
        <v>45</v>
      </c>
      <c r="C10" s="54">
        <v>2847133</v>
      </c>
      <c r="D10" s="5">
        <f>C10/1000000</f>
        <v>2.8471329999999999</v>
      </c>
      <c r="E10" s="2">
        <f t="shared" si="0"/>
        <v>4.1713036738341168E-2</v>
      </c>
    </row>
    <row r="11" spans="1:5">
      <c r="B11" s="13" t="s">
        <v>46</v>
      </c>
      <c r="C11" s="55">
        <v>17849</v>
      </c>
      <c r="D11" s="16">
        <f>C11/1000000</f>
        <v>1.7849E-2</v>
      </c>
      <c r="E11" s="2">
        <f t="shared" si="0"/>
        <v>2.6150376281777195E-4</v>
      </c>
    </row>
    <row r="12" spans="1:5">
      <c r="B12" s="38"/>
      <c r="C12" s="38">
        <f>SUM(C7:C11)</f>
        <v>68255232</v>
      </c>
      <c r="D12" s="5">
        <f t="shared" ref="D12" si="1">C12/1000000</f>
        <v>68.255232000000007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H29" sqref="H29"/>
    </sheetView>
  </sheetViews>
  <sheetFormatPr defaultRowHeight="12.75"/>
  <cols>
    <col min="1" max="1" width="10" bestFit="1" customWidth="1"/>
    <col min="2" max="2" width="37.85546875" customWidth="1"/>
    <col min="3" max="3" width="14.140625" customWidth="1"/>
    <col min="4" max="5" width="13.28515625" customWidth="1"/>
    <col min="6" max="6" width="10.140625" customWidth="1"/>
  </cols>
  <sheetData>
    <row r="1" spans="1:7" ht="15">
      <c r="A1" s="22" t="s">
        <v>66</v>
      </c>
      <c r="B1" s="56" t="s">
        <v>75</v>
      </c>
    </row>
    <row r="2" spans="1:7">
      <c r="A2" s="23" t="s">
        <v>63</v>
      </c>
      <c r="B2" t="s">
        <v>64</v>
      </c>
    </row>
    <row r="3" spans="1:7">
      <c r="A3" s="22"/>
    </row>
    <row r="4" spans="1:7">
      <c r="C4">
        <v>1000000</v>
      </c>
    </row>
    <row r="6" spans="1:7">
      <c r="B6" t="s">
        <v>47</v>
      </c>
      <c r="C6" t="s">
        <v>28</v>
      </c>
    </row>
    <row r="7" spans="1:7">
      <c r="B7" t="s">
        <v>48</v>
      </c>
      <c r="C7" s="5">
        <v>28.174716</v>
      </c>
      <c r="D7" s="2">
        <f>C7/$C$9</f>
        <v>0.41278470784481397</v>
      </c>
      <c r="E7" s="2"/>
    </row>
    <row r="8" spans="1:7">
      <c r="B8" t="s">
        <v>49</v>
      </c>
      <c r="C8" s="5">
        <v>40.080516000000003</v>
      </c>
      <c r="D8" s="2">
        <f>C8/$C$9</f>
        <v>0.58721529215518597</v>
      </c>
      <c r="E8" s="2"/>
    </row>
    <row r="9" spans="1:7">
      <c r="C9" s="5">
        <f>SUM(C7:C8)</f>
        <v>68.255232000000007</v>
      </c>
    </row>
    <row r="13" spans="1:7">
      <c r="F13">
        <v>1000000</v>
      </c>
    </row>
    <row r="14" spans="1:7" ht="36">
      <c r="B14" t="s">
        <v>50</v>
      </c>
      <c r="C14" s="17" t="s">
        <v>51</v>
      </c>
      <c r="D14" s="17" t="s">
        <v>52</v>
      </c>
      <c r="E14" s="17" t="s">
        <v>53</v>
      </c>
      <c r="F14" t="s">
        <v>54</v>
      </c>
      <c r="G14" s="18" t="s">
        <v>55</v>
      </c>
    </row>
    <row r="15" spans="1:7">
      <c r="B15" s="19" t="s">
        <v>36</v>
      </c>
      <c r="C15" s="5">
        <v>108.709796</v>
      </c>
      <c r="D15" s="5">
        <v>5.2211740000000004</v>
      </c>
      <c r="E15" s="5">
        <f>C15-D15</f>
        <v>103.48862199999999</v>
      </c>
      <c r="F15" s="20">
        <f t="shared" ref="F15:F26" si="0">D15/C15</f>
        <v>4.8028551171230241E-2</v>
      </c>
      <c r="G15" s="2">
        <f>C15/$C$26</f>
        <v>0.24573479068495716</v>
      </c>
    </row>
    <row r="16" spans="1:7">
      <c r="B16" s="19" t="s">
        <v>37</v>
      </c>
      <c r="C16" s="5">
        <v>104.862746</v>
      </c>
      <c r="D16" s="5">
        <v>4.8392920000000004</v>
      </c>
      <c r="E16" s="5">
        <f t="shared" ref="E16:E25" si="1">C16-D16</f>
        <v>100.023454</v>
      </c>
      <c r="F16" s="20">
        <f t="shared" si="0"/>
        <v>4.6148820096700502E-2</v>
      </c>
      <c r="G16" s="2">
        <f t="shared" ref="G16:G25" si="2">C16/$C$26</f>
        <v>0.23703866520878972</v>
      </c>
    </row>
    <row r="17" spans="2:7">
      <c r="B17" s="19" t="s">
        <v>30</v>
      </c>
      <c r="C17" s="5">
        <v>53.824064</v>
      </c>
      <c r="D17" s="5">
        <v>0.5</v>
      </c>
      <c r="E17" s="5">
        <f t="shared" si="1"/>
        <v>53.324064</v>
      </c>
      <c r="F17" s="20">
        <f t="shared" si="0"/>
        <v>9.2895252205407609E-3</v>
      </c>
      <c r="G17" s="2">
        <f t="shared" si="2"/>
        <v>0.12166746316821106</v>
      </c>
    </row>
    <row r="18" spans="2:7">
      <c r="B18" s="19" t="s">
        <v>29</v>
      </c>
      <c r="C18" s="5">
        <v>50.766615999999999</v>
      </c>
      <c r="D18" s="5">
        <v>11.133172999999999</v>
      </c>
      <c r="E18" s="5">
        <f t="shared" si="1"/>
        <v>39.633443</v>
      </c>
      <c r="F18" s="20">
        <f t="shared" si="0"/>
        <v>0.21930106588156278</v>
      </c>
      <c r="G18" s="2">
        <f t="shared" si="2"/>
        <v>0.11475620611544149</v>
      </c>
    </row>
    <row r="19" spans="2:7">
      <c r="B19" s="19" t="s">
        <v>56</v>
      </c>
      <c r="C19" s="5">
        <v>41.399484000000001</v>
      </c>
      <c r="D19" s="5">
        <v>0</v>
      </c>
      <c r="E19" s="5">
        <f t="shared" si="1"/>
        <v>41.399484000000001</v>
      </c>
      <c r="F19" s="20">
        <f t="shared" si="0"/>
        <v>0</v>
      </c>
      <c r="G19" s="2">
        <f t="shared" si="2"/>
        <v>9.3582123318539143E-2</v>
      </c>
    </row>
    <row r="20" spans="2:7">
      <c r="B20" s="19" t="s">
        <v>57</v>
      </c>
      <c r="C20" s="5">
        <v>29.455351</v>
      </c>
      <c r="D20" s="5">
        <v>0</v>
      </c>
      <c r="E20" s="5">
        <f t="shared" si="1"/>
        <v>29.455351</v>
      </c>
      <c r="F20" s="2">
        <f t="shared" si="0"/>
        <v>0</v>
      </c>
      <c r="G20" s="2">
        <f t="shared" si="2"/>
        <v>6.6582817546055773E-2</v>
      </c>
    </row>
    <row r="21" spans="2:7">
      <c r="B21" s="19" t="s">
        <v>58</v>
      </c>
      <c r="C21" s="5">
        <v>17.227484</v>
      </c>
      <c r="D21" s="5">
        <v>1</v>
      </c>
      <c r="E21" s="5">
        <f t="shared" si="1"/>
        <v>16.227484</v>
      </c>
      <c r="F21" s="2">
        <f t="shared" si="0"/>
        <v>5.8046781526542121E-2</v>
      </c>
      <c r="G21" s="2">
        <f t="shared" si="2"/>
        <v>3.8942140731902844E-2</v>
      </c>
    </row>
    <row r="22" spans="2:7">
      <c r="B22" s="19" t="s">
        <v>31</v>
      </c>
      <c r="C22" s="5">
        <v>14.094478000000001</v>
      </c>
      <c r="D22" s="5">
        <v>0.32997199999999999</v>
      </c>
      <c r="E22" s="5">
        <f t="shared" si="1"/>
        <v>13.764506000000001</v>
      </c>
      <c r="F22" s="2">
        <f t="shared" si="0"/>
        <v>2.3411438153296629E-2</v>
      </c>
      <c r="G22" s="2">
        <f t="shared" si="2"/>
        <v>3.1860087393998364E-2</v>
      </c>
    </row>
    <row r="23" spans="2:7">
      <c r="B23" s="19" t="s">
        <v>32</v>
      </c>
      <c r="C23" s="5">
        <v>11.292</v>
      </c>
      <c r="D23" s="5">
        <v>0.41586899999999999</v>
      </c>
      <c r="E23" s="5">
        <f t="shared" si="1"/>
        <v>10.876130999999999</v>
      </c>
      <c r="F23" s="2">
        <f t="shared" si="0"/>
        <v>3.682863974495218E-2</v>
      </c>
      <c r="G23" s="2">
        <f t="shared" si="2"/>
        <v>2.5525181340737096E-2</v>
      </c>
    </row>
    <row r="24" spans="2:7">
      <c r="B24" s="19" t="s">
        <v>59</v>
      </c>
      <c r="C24" s="5">
        <v>10.754652</v>
      </c>
      <c r="D24" s="5">
        <v>0.51597899999999997</v>
      </c>
      <c r="E24" s="5">
        <f t="shared" si="1"/>
        <v>10.238673</v>
      </c>
      <c r="F24" s="2">
        <f t="shared" si="0"/>
        <v>4.7977284620646023E-2</v>
      </c>
      <c r="G24" s="2">
        <f t="shared" si="2"/>
        <v>2.4310524491367419E-2</v>
      </c>
    </row>
    <row r="25" spans="2:7">
      <c r="B25" s="19" t="s">
        <v>35</v>
      </c>
      <c r="C25" s="5">
        <v>0</v>
      </c>
      <c r="D25" s="5">
        <v>4.2192569999999998</v>
      </c>
      <c r="E25" s="5">
        <f t="shared" si="1"/>
        <v>-4.2192569999999998</v>
      </c>
      <c r="F25" s="2" t="e">
        <f t="shared" si="0"/>
        <v>#DIV/0!</v>
      </c>
      <c r="G25" s="2">
        <f t="shared" si="2"/>
        <v>0</v>
      </c>
    </row>
    <row r="26" spans="2:7">
      <c r="B26" s="19" t="s">
        <v>28</v>
      </c>
      <c r="C26" s="5">
        <v>442.38667099999998</v>
      </c>
      <c r="D26" s="5">
        <v>28.174716</v>
      </c>
      <c r="E26" s="5"/>
      <c r="F26" s="2">
        <f t="shared" si="0"/>
        <v>6.3687985753078893E-2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26" sqref="D26"/>
    </sheetView>
  </sheetViews>
  <sheetFormatPr defaultRowHeight="12.75"/>
  <cols>
    <col min="1" max="1" width="10" bestFit="1" customWidth="1"/>
    <col min="4" max="4" width="14.140625" customWidth="1"/>
  </cols>
  <sheetData>
    <row r="1" spans="1:5">
      <c r="A1" s="22" t="s">
        <v>66</v>
      </c>
      <c r="B1" t="s">
        <v>76</v>
      </c>
    </row>
    <row r="2" spans="1:5">
      <c r="A2" s="23" t="s">
        <v>63</v>
      </c>
      <c r="B2" s="52" t="s">
        <v>71</v>
      </c>
    </row>
    <row r="3" spans="1:5">
      <c r="A3" s="22" t="s">
        <v>65</v>
      </c>
      <c r="B3" s="52" t="s">
        <v>77</v>
      </c>
    </row>
    <row r="5" spans="1:5">
      <c r="C5" s="25" t="s">
        <v>60</v>
      </c>
      <c r="D5" s="57" t="s">
        <v>28</v>
      </c>
      <c r="E5" t="s">
        <v>61</v>
      </c>
    </row>
    <row r="6" spans="1:5">
      <c r="C6" s="9">
        <v>2012</v>
      </c>
      <c r="D6" s="53">
        <v>468444523</v>
      </c>
      <c r="E6" s="21">
        <f>D6/1000000</f>
        <v>468.444523</v>
      </c>
    </row>
    <row r="7" spans="1:5">
      <c r="C7" s="11">
        <v>2013</v>
      </c>
      <c r="D7" s="54">
        <v>276808873</v>
      </c>
      <c r="E7" s="21">
        <f t="shared" ref="E7:E10" si="0">D7/1000000</f>
        <v>276.80887300000001</v>
      </c>
    </row>
    <row r="8" spans="1:5">
      <c r="C8" s="11">
        <v>2014</v>
      </c>
      <c r="D8" s="54">
        <v>321165507</v>
      </c>
      <c r="E8" s="21">
        <f t="shared" si="0"/>
        <v>321.16550699999999</v>
      </c>
    </row>
    <row r="9" spans="1:5">
      <c r="C9" s="11">
        <v>2015</v>
      </c>
      <c r="D9" s="54">
        <v>327143814</v>
      </c>
      <c r="E9" s="21">
        <f t="shared" si="0"/>
        <v>327.14381400000002</v>
      </c>
    </row>
    <row r="10" spans="1:5">
      <c r="C10" s="13">
        <v>2016</v>
      </c>
      <c r="D10" s="55">
        <v>68255232</v>
      </c>
      <c r="E10" s="21">
        <f t="shared" si="0"/>
        <v>68.255232000000007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Fig.1</vt:lpstr>
      <vt:lpstr>Fig.2</vt:lpstr>
      <vt:lpstr>Fig.3</vt:lpstr>
      <vt:lpstr>Fig.4</vt:lpstr>
      <vt:lpstr>Fig.5</vt:lpstr>
      <vt:lpstr>Fig.6</vt:lpstr>
      <vt:lpstr>Fig.7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lylaas</cp:lastModifiedBy>
  <dcterms:created xsi:type="dcterms:W3CDTF">2016-05-03T14:13:42Z</dcterms:created>
  <dcterms:modified xsi:type="dcterms:W3CDTF">2016-05-03T14:34:08Z</dcterms:modified>
</cp:coreProperties>
</file>