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 activeTab="1"/>
  </bookViews>
  <sheets>
    <sheet name="Fig.1" sheetId="2" r:id="rId1"/>
    <sheet name="Fig.2" sheetId="7" r:id="rId2"/>
    <sheet name="Fig.3" sheetId="3" r:id="rId3"/>
    <sheet name="Fig.4" sheetId="4" r:id="rId4"/>
    <sheet name="Fig.5" sheetId="5" r:id="rId5"/>
  </sheets>
  <calcPr calcId="125725"/>
</workbook>
</file>

<file path=xl/calcChain.xml><?xml version="1.0" encoding="utf-8"?>
<calcChain xmlns="http://schemas.openxmlformats.org/spreadsheetml/2006/main">
  <c r="H13" i="7"/>
  <c r="F13"/>
  <c r="E13"/>
  <c r="D13"/>
  <c r="E12"/>
  <c r="D12"/>
  <c r="H11"/>
  <c r="F11"/>
  <c r="E11"/>
  <c r="D11"/>
  <c r="D11" i="5"/>
  <c r="D10"/>
  <c r="E10" s="1"/>
  <c r="F10" s="1"/>
  <c r="D9"/>
  <c r="D8"/>
  <c r="E9" s="1"/>
  <c r="F9" s="1"/>
  <c r="D7"/>
  <c r="G12" i="4"/>
  <c r="H7" s="1"/>
  <c r="G11"/>
  <c r="G10"/>
  <c r="G9"/>
  <c r="H9" s="1"/>
  <c r="G8"/>
  <c r="H8" s="1"/>
  <c r="F7"/>
  <c r="E7"/>
  <c r="D7"/>
  <c r="G13" i="3"/>
  <c r="H13" s="1"/>
  <c r="F13"/>
  <c r="F14" s="1"/>
  <c r="G14" s="1"/>
  <c r="G12"/>
  <c r="G11"/>
  <c r="G10"/>
  <c r="H10" s="1"/>
  <c r="G9"/>
  <c r="G8"/>
  <c r="G7"/>
  <c r="E22" i="2"/>
  <c r="D22"/>
  <c r="E21" s="1"/>
  <c r="D21"/>
  <c r="E20"/>
  <c r="D20"/>
  <c r="D19"/>
  <c r="E18"/>
  <c r="D18"/>
  <c r="D17"/>
  <c r="E16"/>
  <c r="D16"/>
  <c r="D15"/>
  <c r="E14"/>
  <c r="D14"/>
  <c r="D13"/>
  <c r="E12"/>
  <c r="D12"/>
  <c r="D11"/>
  <c r="D10"/>
  <c r="E10" s="1"/>
  <c r="E9"/>
  <c r="D9"/>
  <c r="D8"/>
  <c r="K6" s="1"/>
  <c r="K7" s="1"/>
  <c r="E7"/>
  <c r="D7"/>
  <c r="E8" i="5" l="1"/>
  <c r="F8" s="1"/>
  <c r="F13" s="1"/>
  <c r="H10" i="4"/>
  <c r="H12"/>
  <c r="H11"/>
  <c r="E11" i="2"/>
  <c r="E13"/>
  <c r="E15"/>
  <c r="E17"/>
  <c r="E19"/>
  <c r="E8"/>
  <c r="E11" i="5"/>
  <c r="F11" s="1"/>
  <c r="H14" i="3"/>
  <c r="H11"/>
  <c r="H9"/>
  <c r="H7"/>
  <c r="H8"/>
  <c r="H12"/>
</calcChain>
</file>

<file path=xl/sharedStrings.xml><?xml version="1.0" encoding="utf-8"?>
<sst xmlns="http://schemas.openxmlformats.org/spreadsheetml/2006/main" count="130" uniqueCount="74">
  <si>
    <t>Grand Total</t>
  </si>
  <si>
    <t>United Nations Children's Fund</t>
  </si>
  <si>
    <t>Start Fund</t>
  </si>
  <si>
    <t>Kuwait</t>
  </si>
  <si>
    <t>World Food Programme</t>
  </si>
  <si>
    <t>Emergency Response Fund (OCHA)</t>
  </si>
  <si>
    <t>Norway</t>
  </si>
  <si>
    <t>Denmark</t>
  </si>
  <si>
    <t>Various Donors (details not yet provided)</t>
  </si>
  <si>
    <t>Switzerland</t>
  </si>
  <si>
    <t>Sweden</t>
  </si>
  <si>
    <t>US</t>
  </si>
  <si>
    <t>EU</t>
  </si>
  <si>
    <t>Private (individuals &amp; organisations)</t>
  </si>
  <si>
    <t>CERF</t>
  </si>
  <si>
    <t>Japan</t>
  </si>
  <si>
    <t>Canada</t>
  </si>
  <si>
    <t>Germany</t>
  </si>
  <si>
    <t>Private</t>
  </si>
  <si>
    <t>ECHO</t>
  </si>
  <si>
    <t>US$ m</t>
  </si>
  <si>
    <t>Donor</t>
  </si>
  <si>
    <t>Total</t>
  </si>
  <si>
    <t>Total 5 largest donors</t>
  </si>
  <si>
    <t>% 5 largest donors</t>
  </si>
  <si>
    <t>EC</t>
  </si>
  <si>
    <t>IASC Standard Sector</t>
  </si>
  <si>
    <t>%</t>
  </si>
  <si>
    <t>Sector not yet specified</t>
  </si>
  <si>
    <t>Food</t>
  </si>
  <si>
    <t>Multi-sector</t>
  </si>
  <si>
    <t>Coordination and support services</t>
  </si>
  <si>
    <t>Health</t>
  </si>
  <si>
    <t>Water and Sanitation</t>
  </si>
  <si>
    <t>Education</t>
  </si>
  <si>
    <t>Other</t>
  </si>
  <si>
    <t>Safety and security of staff and operations</t>
  </si>
  <si>
    <t>Agriculture</t>
  </si>
  <si>
    <t>Shelter and non-food items</t>
  </si>
  <si>
    <t>Protection/Human rights/Rule of law</t>
  </si>
  <si>
    <t>Appealing Agency  type</t>
  </si>
  <si>
    <t>UNHCR</t>
  </si>
  <si>
    <t>WFP</t>
  </si>
  <si>
    <t>Others</t>
  </si>
  <si>
    <t>UN Agencies</t>
  </si>
  <si>
    <t>NGOs</t>
  </si>
  <si>
    <t>RCRC</t>
  </si>
  <si>
    <t>Government</t>
  </si>
  <si>
    <t>UN Agencies Break down</t>
  </si>
  <si>
    <t>Appealing agency top org.</t>
  </si>
  <si>
    <t>Food &amp; Agriculture Organization of the United Nations</t>
  </si>
  <si>
    <t>Office for the Coordination of Humanitarian Affairs</t>
  </si>
  <si>
    <t>United Nations High Commissioner for Refugees</t>
  </si>
  <si>
    <t>United Nations Population Fund</t>
  </si>
  <si>
    <t>World Health Organization</t>
  </si>
  <si>
    <t>Emergency year</t>
  </si>
  <si>
    <t>US$m</t>
  </si>
  <si>
    <t>Decline by %</t>
  </si>
  <si>
    <t>Average over 4 years</t>
  </si>
  <si>
    <t>ERF</t>
  </si>
  <si>
    <t>Central Emergency Response Fund</t>
  </si>
  <si>
    <t>Title:</t>
  </si>
  <si>
    <t>Source:</t>
  </si>
  <si>
    <t>Notes:</t>
  </si>
  <si>
    <t>Humanitarian assistance by donor to Kenya, 2016</t>
  </si>
  <si>
    <t>Pooled funding to Kenya, 2012–2016</t>
  </si>
  <si>
    <t>Funding to Kenya by sector, 2016</t>
  </si>
  <si>
    <t>Humanitarian funding to Kenya by funding channel, 2016</t>
  </si>
  <si>
    <t>Humanitarian funding to Kenya, 2012–2016</t>
  </si>
  <si>
    <t>Development Initiatives based on UN OCHA FTS data. Data downloaded on 11 July 2016</t>
  </si>
  <si>
    <t xml:space="preserve">US: United States; EU includes ECHO: European Commission’s Humanitarian Aid and Civil Protection department and EU: European Commission; CERF: Central Emergency Response Fund. Private includes individuals and organisations. </t>
  </si>
  <si>
    <t xml:space="preserve">If funding is given in an unearmarked manner and not yet allocated by the recipient agency to a particular project and sector, FTS shows the funding under the heading ‘Sector not yet specified’. ‘All other sectors’ includes: Education; Safety and security of staff and operations; Agriculture; Shelter and non-food items; Protection/Human rights/Rule of law.
</t>
  </si>
  <si>
    <t>RCRC: International Red Cross and Red Crescent Movement; UNHCR: United Nations High Commissioner for Refugees; WFP: World Food Programme. ‘Others’ include FAO: Food &amp; Agriculture Organization of the United Nations; OCHA: Office for the Coordination of Humanitarian Affairs; UNICEF: United Nations Children’s Fund; United Nations Population Fund; and WHO: World Health Organization.</t>
  </si>
  <si>
    <t>2016 data is up to and including 11 July 2016.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</si>
</sst>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.0_-;\-* #,##0.0_-;_-* &quot;-&quot;??_-;_-@_-"/>
    <numFmt numFmtId="165" formatCode="0.0%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1" xfId="1" applyNumberFormat="1" applyFont="1" applyBorder="1"/>
    <xf numFmtId="0" fontId="0" fillId="0" borderId="2" xfId="0" applyNumberFormat="1" applyBorder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NumberFormat="1" applyBorder="1"/>
    <xf numFmtId="0" fontId="0" fillId="0" borderId="4" xfId="0" applyBorder="1"/>
    <xf numFmtId="0" fontId="0" fillId="2" borderId="4" xfId="0" applyFill="1" applyBorder="1"/>
    <xf numFmtId="164" fontId="0" fillId="0" borderId="5" xfId="1" applyNumberFormat="1" applyFont="1" applyFill="1" applyBorder="1"/>
    <xf numFmtId="164" fontId="0" fillId="0" borderId="3" xfId="1" applyNumberFormat="1" applyFont="1" applyFill="1" applyBorder="1"/>
    <xf numFmtId="164" fontId="0" fillId="0" borderId="8" xfId="1" applyNumberFormat="1" applyFont="1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9" fontId="0" fillId="0" borderId="0" xfId="2" applyFont="1"/>
    <xf numFmtId="0" fontId="0" fillId="0" borderId="8" xfId="0" applyFill="1" applyBorder="1"/>
    <xf numFmtId="0" fontId="0" fillId="0" borderId="3" xfId="0" applyFill="1" applyBorder="1"/>
    <xf numFmtId="164" fontId="0" fillId="0" borderId="0" xfId="0" applyNumberFormat="1"/>
    <xf numFmtId="0" fontId="0" fillId="0" borderId="4" xfId="0" applyFill="1" applyBorder="1"/>
    <xf numFmtId="0" fontId="0" fillId="0" borderId="4" xfId="0" applyNumberFormat="1" applyFill="1" applyBorder="1"/>
    <xf numFmtId="0" fontId="0" fillId="0" borderId="5" xfId="0" applyFill="1" applyBorder="1"/>
    <xf numFmtId="164" fontId="0" fillId="0" borderId="1" xfId="1" applyNumberFormat="1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" xfId="0" applyFont="1" applyFill="1" applyBorder="1"/>
    <xf numFmtId="0" fontId="0" fillId="0" borderId="11" xfId="0" applyNumberFormat="1" applyBorder="1"/>
    <xf numFmtId="0" fontId="0" fillId="0" borderId="12" xfId="0" applyNumberFormat="1" applyBorder="1"/>
    <xf numFmtId="9" fontId="0" fillId="0" borderId="8" xfId="2" applyFont="1" applyBorder="1"/>
    <xf numFmtId="0" fontId="0" fillId="0" borderId="13" xfId="0" applyNumberFormat="1" applyBorder="1"/>
    <xf numFmtId="0" fontId="0" fillId="0" borderId="3" xfId="0" applyNumberFormat="1" applyBorder="1"/>
    <xf numFmtId="9" fontId="0" fillId="0" borderId="3" xfId="2" applyFont="1" applyBorder="1"/>
    <xf numFmtId="0" fontId="0" fillId="2" borderId="13" xfId="0" applyNumberFormat="1" applyFill="1" applyBorder="1"/>
    <xf numFmtId="0" fontId="0" fillId="0" borderId="3" xfId="0" applyBorder="1"/>
    <xf numFmtId="0" fontId="0" fillId="0" borderId="14" xfId="0" applyFill="1" applyBorder="1"/>
    <xf numFmtId="9" fontId="0" fillId="0" borderId="1" xfId="2" applyFont="1" applyBorder="1"/>
    <xf numFmtId="0" fontId="0" fillId="0" borderId="15" xfId="0" applyNumberFormat="1" applyBorder="1"/>
    <xf numFmtId="0" fontId="0" fillId="0" borderId="10" xfId="0" applyNumberFormat="1" applyBorder="1"/>
    <xf numFmtId="165" fontId="0" fillId="0" borderId="3" xfId="2" applyNumberFormat="1" applyFont="1" applyBorder="1"/>
    <xf numFmtId="0" fontId="0" fillId="0" borderId="9" xfId="0" applyBorder="1"/>
    <xf numFmtId="0" fontId="0" fillId="0" borderId="16" xfId="0" applyBorder="1"/>
    <xf numFmtId="0" fontId="0" fillId="0" borderId="7" xfId="0" applyBorder="1"/>
    <xf numFmtId="0" fontId="0" fillId="0" borderId="6" xfId="0" applyBorder="1"/>
    <xf numFmtId="164" fontId="0" fillId="0" borderId="5" xfId="1" applyNumberFormat="1" applyFon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Border="1"/>
    <xf numFmtId="0" fontId="2" fillId="0" borderId="0" xfId="0" applyFont="1"/>
    <xf numFmtId="164" fontId="0" fillId="0" borderId="22" xfId="1" applyNumberFormat="1" applyFont="1" applyBorder="1"/>
    <xf numFmtId="0" fontId="0" fillId="0" borderId="23" xfId="0" applyNumberFormat="1" applyBorder="1"/>
    <xf numFmtId="164" fontId="0" fillId="0" borderId="24" xfId="1" applyNumberFormat="1" applyFont="1" applyBorder="1"/>
    <xf numFmtId="9" fontId="0" fillId="0" borderId="0" xfId="0" applyNumberFormat="1"/>
    <xf numFmtId="0" fontId="0" fillId="0" borderId="14" xfId="0" applyBorder="1"/>
    <xf numFmtId="164" fontId="0" fillId="0" borderId="14" xfId="1" applyNumberFormat="1" applyFont="1" applyBorder="1"/>
    <xf numFmtId="0" fontId="0" fillId="0" borderId="25" xfId="0" applyBorder="1"/>
    <xf numFmtId="0" fontId="0" fillId="0" borderId="26" xfId="0" applyBorder="1"/>
    <xf numFmtId="0" fontId="0" fillId="0" borderId="27" xfId="0" applyNumberFormat="1" applyBorder="1"/>
    <xf numFmtId="0" fontId="0" fillId="0" borderId="28" xfId="0" applyNumberFormat="1" applyBorder="1"/>
    <xf numFmtId="0" fontId="0" fillId="0" borderId="0" xfId="0" applyNumberFormat="1" applyBorder="1"/>
    <xf numFmtId="0" fontId="0" fillId="0" borderId="22" xfId="0" applyNumberFormat="1" applyBorder="1"/>
    <xf numFmtId="0" fontId="0" fillId="0" borderId="29" xfId="0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Border="1"/>
    <xf numFmtId="0" fontId="0" fillId="0" borderId="34" xfId="0" applyBorder="1"/>
    <xf numFmtId="164" fontId="0" fillId="0" borderId="7" xfId="1" applyNumberFormat="1" applyFont="1" applyBorder="1"/>
    <xf numFmtId="164" fontId="0" fillId="0" borderId="0" xfId="1" applyNumberFormat="1" applyFont="1" applyBorder="1"/>
    <xf numFmtId="0" fontId="0" fillId="0" borderId="0" xfId="0" applyFill="1" applyBorder="1"/>
    <xf numFmtId="164" fontId="0" fillId="0" borderId="33" xfId="1" applyNumberFormat="1" applyFont="1" applyBorder="1"/>
    <xf numFmtId="164" fontId="0" fillId="0" borderId="34" xfId="1" applyNumberFormat="1" applyFont="1" applyBorder="1"/>
    <xf numFmtId="0" fontId="2" fillId="0" borderId="1" xfId="0" applyFont="1" applyBorder="1"/>
    <xf numFmtId="0" fontId="2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NumberFormat="1" applyFill="1" applyBorder="1"/>
    <xf numFmtId="164" fontId="1" fillId="0" borderId="8" xfId="1" applyNumberFormat="1" applyFont="1" applyFill="1" applyBorder="1"/>
    <xf numFmtId="164" fontId="1" fillId="0" borderId="3" xfId="1" applyNumberFormat="1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Fig.1!$H$6</c:f>
              <c:strCache>
                <c:ptCount val="1"/>
                <c:pt idx="0">
                  <c:v>US$ m</c:v>
                </c:pt>
              </c:strCache>
            </c:strRef>
          </c:tx>
          <c:dPt>
            <c:idx val="5"/>
            <c:spPr>
              <a:solidFill>
                <a:srgbClr val="92D050"/>
              </a:solidFill>
            </c:spPr>
          </c:dPt>
          <c:dLbls>
            <c:showVal val="1"/>
          </c:dLbls>
          <c:cat>
            <c:strRef>
              <c:f>Fig.1!$G$7:$G$16</c:f>
              <c:strCache>
                <c:ptCount val="10"/>
                <c:pt idx="0">
                  <c:v>US</c:v>
                </c:pt>
                <c:pt idx="1">
                  <c:v>EU</c:v>
                </c:pt>
                <c:pt idx="2">
                  <c:v>Germany</c:v>
                </c:pt>
                <c:pt idx="3">
                  <c:v>Canada</c:v>
                </c:pt>
                <c:pt idx="4">
                  <c:v>CERF</c:v>
                </c:pt>
                <c:pt idx="5">
                  <c:v>Japan</c:v>
                </c:pt>
                <c:pt idx="6">
                  <c:v>Denmark</c:v>
                </c:pt>
                <c:pt idx="7">
                  <c:v>Sweden</c:v>
                </c:pt>
                <c:pt idx="8">
                  <c:v>Norway</c:v>
                </c:pt>
                <c:pt idx="9">
                  <c:v>Private</c:v>
                </c:pt>
              </c:strCache>
            </c:strRef>
          </c:cat>
          <c:val>
            <c:numRef>
              <c:f>Fig.1!$H$7:$H$16</c:f>
              <c:numCache>
                <c:formatCode>_-* #,##0.0_-;\-* #,##0.0_-;_-* "-"??_-;_-@_-</c:formatCode>
                <c:ptCount val="10"/>
                <c:pt idx="0">
                  <c:v>24.565843000000001</c:v>
                </c:pt>
                <c:pt idx="1">
                  <c:v>21.408732999999998</c:v>
                </c:pt>
                <c:pt idx="2">
                  <c:v>11.319008999999999</c:v>
                </c:pt>
                <c:pt idx="3">
                  <c:v>8.8626299999999993</c:v>
                </c:pt>
                <c:pt idx="4">
                  <c:v>4.9616889999999998</c:v>
                </c:pt>
                <c:pt idx="5">
                  <c:v>4.0409550000000003</c:v>
                </c:pt>
                <c:pt idx="6">
                  <c:v>2.4809969999999999</c:v>
                </c:pt>
                <c:pt idx="7">
                  <c:v>1.7322930000000001</c:v>
                </c:pt>
                <c:pt idx="8">
                  <c:v>1.715937</c:v>
                </c:pt>
                <c:pt idx="9">
                  <c:v>1.1129819999999999</c:v>
                </c:pt>
              </c:numCache>
            </c:numRef>
          </c:val>
        </c:ser>
        <c:gapWidth val="50"/>
        <c:axId val="104627200"/>
        <c:axId val="104628992"/>
      </c:barChart>
      <c:catAx>
        <c:axId val="104627200"/>
        <c:scaling>
          <c:orientation val="minMax"/>
        </c:scaling>
        <c:axPos val="b"/>
        <c:numFmt formatCode="General" sourceLinked="1"/>
        <c:tickLblPos val="nextTo"/>
        <c:crossAx val="104628992"/>
        <c:crosses val="autoZero"/>
        <c:auto val="1"/>
        <c:lblAlgn val="ctr"/>
        <c:lblOffset val="100"/>
      </c:catAx>
      <c:valAx>
        <c:axId val="10462899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10462720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Fig.2!$C$11</c:f>
              <c:strCache>
                <c:ptCount val="1"/>
                <c:pt idx="0">
                  <c:v>Central Emergency Response Fund</c:v>
                </c:pt>
              </c:strCache>
            </c:strRef>
          </c:tx>
          <c:dLbls>
            <c:showVal val="1"/>
          </c:dLbls>
          <c:cat>
            <c:numRef>
              <c:f>Fig.2!$D$10:$H$10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Fig.2!$D$11:$H$11</c:f>
              <c:numCache>
                <c:formatCode>_-* #,##0.0_-;\-* #,##0.0_-;_-* "-"??_-;_-@_-</c:formatCode>
                <c:ptCount val="5"/>
                <c:pt idx="0">
                  <c:v>2.0008300000000001</c:v>
                </c:pt>
                <c:pt idx="1">
                  <c:v>3.0391859999999999</c:v>
                </c:pt>
                <c:pt idx="2">
                  <c:v>23.640491000000001</c:v>
                </c:pt>
                <c:pt idx="3" formatCode="General">
                  <c:v>0</c:v>
                </c:pt>
                <c:pt idx="4">
                  <c:v>4.9616889999999998</c:v>
                </c:pt>
              </c:numCache>
            </c:numRef>
          </c:val>
        </c:ser>
        <c:ser>
          <c:idx val="1"/>
          <c:order val="1"/>
          <c:tx>
            <c:strRef>
              <c:f>Fig.2!$C$12</c:f>
              <c:strCache>
                <c:ptCount val="1"/>
                <c:pt idx="0">
                  <c:v>Emergency Response Fund (OCHA)</c:v>
                </c:pt>
              </c:strCache>
            </c:strRef>
          </c:tx>
          <c:dLbls>
            <c:showVal val="1"/>
          </c:dLbls>
          <c:cat>
            <c:numRef>
              <c:f>Fig.2!$D$10:$H$10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Fig.2!$D$12:$H$12</c:f>
              <c:numCache>
                <c:formatCode>_-* #,##0.0_-;\-* #,##0.0_-;_-* "-"??_-;_-@_-</c:formatCode>
                <c:ptCount val="5"/>
                <c:pt idx="0">
                  <c:v>1.9638709999999999</c:v>
                </c:pt>
                <c:pt idx="1">
                  <c:v>2.8548650000000002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</c:numCache>
            </c:numRef>
          </c:val>
        </c:ser>
        <c:gapWidth val="50"/>
        <c:overlap val="100"/>
        <c:axId val="125534208"/>
        <c:axId val="125535744"/>
      </c:barChart>
      <c:catAx>
        <c:axId val="125534208"/>
        <c:scaling>
          <c:orientation val="minMax"/>
        </c:scaling>
        <c:axPos val="b"/>
        <c:numFmt formatCode="General" sourceLinked="1"/>
        <c:tickLblPos val="nextTo"/>
        <c:crossAx val="125535744"/>
        <c:crosses val="autoZero"/>
        <c:auto val="1"/>
        <c:lblAlgn val="ctr"/>
        <c:lblOffset val="100"/>
      </c:catAx>
      <c:valAx>
        <c:axId val="12553574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125534208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Sector not yet specified,  US$40.6m, 48%</a:t>
                    </a:r>
                  </a:p>
                </c:rich>
              </c:tx>
              <c:spPr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Food,  US$16.7m, 20%</a:t>
                    </a:r>
                  </a:p>
                </c:rich>
              </c:tx>
              <c:spPr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Multi-sector,  US$9.6m, 11%</a:t>
                    </a:r>
                  </a:p>
                </c:rich>
              </c:tx>
              <c:spPr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Coordination and support services,  US$6.5m, 8%</a:t>
                    </a:r>
                  </a:p>
                </c:rich>
              </c:tx>
              <c:spPr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Health,  US$4.4m, 5%</a:t>
                    </a:r>
                  </a:p>
                </c:rich>
              </c:tx>
              <c:spPr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Water and Sanitation,  US$3.8m, 4%</a:t>
                    </a:r>
                  </a:p>
                </c:rich>
              </c:tx>
              <c:spPr/>
            </c:dLbl>
            <c:dLbl>
              <c:idx val="6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Other,  US$3.6m, 4%</a:t>
                    </a:r>
                  </a:p>
                </c:rich>
              </c:tx>
              <c:spPr/>
            </c:dLbl>
            <c:showVal val="1"/>
            <c:showCatName val="1"/>
            <c:showPercent val="1"/>
            <c:showLeaderLines val="1"/>
          </c:dLbls>
          <c:cat>
            <c:strRef>
              <c:f>Fig.3!$E$7:$E$13</c:f>
              <c:strCache>
                <c:ptCount val="7"/>
                <c:pt idx="0">
                  <c:v>Sector not yet specified</c:v>
                </c:pt>
                <c:pt idx="1">
                  <c:v>Food</c:v>
                </c:pt>
                <c:pt idx="2">
                  <c:v>Multi-sector</c:v>
                </c:pt>
                <c:pt idx="3">
                  <c:v>Coordination and support services</c:v>
                </c:pt>
                <c:pt idx="4">
                  <c:v>Health</c:v>
                </c:pt>
                <c:pt idx="5">
                  <c:v>Water and Sanitation</c:v>
                </c:pt>
                <c:pt idx="6">
                  <c:v>Other</c:v>
                </c:pt>
              </c:strCache>
            </c:strRef>
          </c:cat>
          <c:val>
            <c:numRef>
              <c:f>Fig.3!$G$7:$G$13</c:f>
              <c:numCache>
                <c:formatCode>_-* #,##0.0_-;\-* #,##0.0_-;_-* "-"??_-;_-@_-</c:formatCode>
                <c:ptCount val="7"/>
                <c:pt idx="0">
                  <c:v>40.562497999999998</c:v>
                </c:pt>
                <c:pt idx="1">
                  <c:v>16.697800000000001</c:v>
                </c:pt>
                <c:pt idx="2">
                  <c:v>9.5815570000000001</c:v>
                </c:pt>
                <c:pt idx="3">
                  <c:v>6.5415700000000001</c:v>
                </c:pt>
                <c:pt idx="4">
                  <c:v>4.4497169999999997</c:v>
                </c:pt>
                <c:pt idx="5">
                  <c:v>3.7780230000000001</c:v>
                </c:pt>
                <c:pt idx="6">
                  <c:v>3.5817610000000002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stacked"/>
        <c:ser>
          <c:idx val="0"/>
          <c:order val="0"/>
          <c:tx>
            <c:strRef>
              <c:f>Fig.4!$D$6</c:f>
              <c:strCache>
                <c:ptCount val="1"/>
                <c:pt idx="0">
                  <c:v>UNHCR</c:v>
                </c:pt>
              </c:strCache>
            </c:strRef>
          </c:tx>
          <c:dLbls>
            <c:showVal val="1"/>
          </c:dLbls>
          <c:cat>
            <c:strRef>
              <c:f>Fig.4!$B$7:$B$11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Fig.4!$D$7:$D$11</c:f>
              <c:numCache>
                <c:formatCode>General</c:formatCode>
                <c:ptCount val="5"/>
                <c:pt idx="0" formatCode="_-* #,##0.0_-;\-* #,##0.0_-;_-* &quot;-&quot;??_-;_-@_-">
                  <c:v>37.499896999999997</c:v>
                </c:pt>
              </c:numCache>
            </c:numRef>
          </c:val>
        </c:ser>
        <c:ser>
          <c:idx val="1"/>
          <c:order val="1"/>
          <c:tx>
            <c:strRef>
              <c:f>Fig.4!$E$6</c:f>
              <c:strCache>
                <c:ptCount val="1"/>
                <c:pt idx="0">
                  <c:v>WFP</c:v>
                </c:pt>
              </c:strCache>
            </c:strRef>
          </c:tx>
          <c:dLbls>
            <c:showVal val="1"/>
          </c:dLbls>
          <c:cat>
            <c:strRef>
              <c:f>Fig.4!$B$7:$B$11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Fig.4!$E$7:$E$11</c:f>
              <c:numCache>
                <c:formatCode>General</c:formatCode>
                <c:ptCount val="5"/>
                <c:pt idx="0" formatCode="_-* #,##0.0_-;\-* #,##0.0_-;_-* &quot;-&quot;??_-;_-@_-">
                  <c:v>18.451143999999999</c:v>
                </c:pt>
              </c:numCache>
            </c:numRef>
          </c:val>
        </c:ser>
        <c:ser>
          <c:idx val="2"/>
          <c:order val="2"/>
          <c:tx>
            <c:strRef>
              <c:f>Fig.4!$F$6</c:f>
              <c:strCache>
                <c:ptCount val="1"/>
                <c:pt idx="0">
                  <c:v>Others</c:v>
                </c:pt>
              </c:strCache>
            </c:strRef>
          </c:tx>
          <c:dLbls>
            <c:showVal val="1"/>
          </c:dLbls>
          <c:cat>
            <c:strRef>
              <c:f>Fig.4!$B$7:$B$11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Fig.4!$F$7:$F$11</c:f>
              <c:numCache>
                <c:formatCode>General</c:formatCode>
                <c:ptCount val="5"/>
                <c:pt idx="0" formatCode="_-* #,##0.0_-;\-* #,##0.0_-;_-* &quot;-&quot;??_-;_-@_-">
                  <c:v>7.3677960000000002</c:v>
                </c:pt>
              </c:numCache>
            </c:numRef>
          </c:val>
        </c:ser>
        <c:ser>
          <c:idx val="3"/>
          <c:order val="3"/>
          <c:tx>
            <c:strRef>
              <c:f>Fig.4!$G$6</c:f>
              <c:strCache>
                <c:ptCount val="1"/>
                <c:pt idx="0">
                  <c:v>US$ m</c:v>
                </c:pt>
              </c:strCache>
            </c:strRef>
          </c:tx>
          <c:dLbls>
            <c:dLbl>
              <c:idx val="2"/>
              <c:layout>
                <c:manualLayout>
                  <c:x val="4.9999999999999996E-2"/>
                  <c:y val="-4.243778136006674E-17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Val val="1"/>
            </c:dLbl>
            <c:dLbl>
              <c:idx val="3"/>
              <c:layout>
                <c:manualLayout>
                  <c:x val="4.1666666666666664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Val val="1"/>
            </c:dLbl>
            <c:dLbl>
              <c:idx val="4"/>
              <c:layout>
                <c:manualLayout>
                  <c:x val="4.4444444444444467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Val val="1"/>
            </c:dLbl>
            <c:showVal val="1"/>
          </c:dLbls>
          <c:cat>
            <c:strRef>
              <c:f>Fig.4!$B$7:$B$11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RCRC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Fig.4!$G$7:$G$11</c:f>
              <c:numCache>
                <c:formatCode>_-* #,##0.0_-;\-* #,##0.0_-;_-* "-"??_-;_-@_-</c:formatCode>
                <c:ptCount val="5"/>
                <c:pt idx="1">
                  <c:v>18.483097000000001</c:v>
                </c:pt>
                <c:pt idx="2">
                  <c:v>2.9199169999999999</c:v>
                </c:pt>
                <c:pt idx="3">
                  <c:v>0.27759499999999998</c:v>
                </c:pt>
                <c:pt idx="4">
                  <c:v>0.19348000000000001</c:v>
                </c:pt>
              </c:numCache>
            </c:numRef>
          </c:val>
        </c:ser>
        <c:gapWidth val="50"/>
        <c:overlap val="100"/>
        <c:axId val="116610944"/>
        <c:axId val="116612480"/>
      </c:barChart>
      <c:catAx>
        <c:axId val="116610944"/>
        <c:scaling>
          <c:orientation val="minMax"/>
        </c:scaling>
        <c:axPos val="l"/>
        <c:numFmt formatCode="General" sourceLinked="1"/>
        <c:tickLblPos val="nextTo"/>
        <c:crossAx val="116612480"/>
        <c:crosses val="autoZero"/>
        <c:auto val="1"/>
        <c:lblAlgn val="ctr"/>
        <c:lblOffset val="100"/>
      </c:catAx>
      <c:valAx>
        <c:axId val="116612480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116610944"/>
        <c:crosses val="autoZero"/>
        <c:crossBetween val="between"/>
      </c:valAx>
    </c:plotArea>
    <c:legend>
      <c:legendPos val="b"/>
      <c:legendEntry>
        <c:idx val="3"/>
        <c:delete val="1"/>
      </c:legendEntry>
      <c:layout/>
    </c:legend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1"/>
          <c:order val="0"/>
          <c:dLbls>
            <c:showVal val="1"/>
          </c:dLbls>
          <c:cat>
            <c:numRef>
              <c:f>Fig.5!$B$7:$B$11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Fig.5!$D$7:$D$11</c:f>
              <c:numCache>
                <c:formatCode>_-* #,##0.0_-;\-* #,##0.0_-;_-* "-"??_-;_-@_-</c:formatCode>
                <c:ptCount val="5"/>
                <c:pt idx="0">
                  <c:v>636.68914299999994</c:v>
                </c:pt>
                <c:pt idx="1">
                  <c:v>443.73610100000002</c:v>
                </c:pt>
                <c:pt idx="2">
                  <c:v>266.30245100000002</c:v>
                </c:pt>
                <c:pt idx="3">
                  <c:v>207.36937399999999</c:v>
                </c:pt>
                <c:pt idx="4">
                  <c:v>85.192926</c:v>
                </c:pt>
              </c:numCache>
            </c:numRef>
          </c:val>
        </c:ser>
        <c:gapWidth val="50"/>
        <c:axId val="88874368"/>
        <c:axId val="88888448"/>
      </c:barChart>
      <c:catAx>
        <c:axId val="88874368"/>
        <c:scaling>
          <c:orientation val="minMax"/>
        </c:scaling>
        <c:axPos val="b"/>
        <c:numFmt formatCode="General" sourceLinked="1"/>
        <c:tickLblPos val="nextTo"/>
        <c:crossAx val="88888448"/>
        <c:crosses val="autoZero"/>
        <c:auto val="1"/>
        <c:lblAlgn val="ctr"/>
        <c:lblOffset val="100"/>
      </c:catAx>
      <c:valAx>
        <c:axId val="8888844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8887436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16</xdr:row>
      <xdr:rowOff>142875</xdr:rowOff>
    </xdr:from>
    <xdr:to>
      <xdr:col>13</xdr:col>
      <xdr:colOff>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14</xdr:row>
      <xdr:rowOff>66675</xdr:rowOff>
    </xdr:from>
    <xdr:to>
      <xdr:col>8</xdr:col>
      <xdr:colOff>457200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0</xdr:rowOff>
    </xdr:from>
    <xdr:to>
      <xdr:col>17</xdr:col>
      <xdr:colOff>142875</xdr:colOff>
      <xdr:row>23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13</xdr:row>
      <xdr:rowOff>47625</xdr:rowOff>
    </xdr:from>
    <xdr:to>
      <xdr:col>11</xdr:col>
      <xdr:colOff>228600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133350</xdr:rowOff>
    </xdr:from>
    <xdr:to>
      <xdr:col>15</xdr:col>
      <xdr:colOff>314325</xdr:colOff>
      <xdr:row>18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B5" sqref="B5"/>
    </sheetView>
  </sheetViews>
  <sheetFormatPr defaultRowHeight="12.75"/>
  <cols>
    <col min="2" max="2" width="64.140625" bestFit="1" customWidth="1"/>
    <col min="10" max="10" width="19.140625" bestFit="1" customWidth="1"/>
  </cols>
  <sheetData>
    <row r="1" spans="1:11">
      <c r="A1" s="49" t="s">
        <v>61</v>
      </c>
      <c r="B1" t="s">
        <v>64</v>
      </c>
    </row>
    <row r="2" spans="1:11">
      <c r="A2" s="49" t="s">
        <v>62</v>
      </c>
      <c r="B2" t="s">
        <v>69</v>
      </c>
    </row>
    <row r="3" spans="1:11">
      <c r="A3" s="49" t="s">
        <v>63</v>
      </c>
      <c r="B3" t="s">
        <v>70</v>
      </c>
    </row>
    <row r="6" spans="1:11">
      <c r="B6" s="75" t="s">
        <v>21</v>
      </c>
      <c r="C6" s="76" t="s">
        <v>22</v>
      </c>
      <c r="D6" s="16" t="s">
        <v>20</v>
      </c>
      <c r="G6" s="12" t="s">
        <v>21</v>
      </c>
      <c r="H6" s="14" t="s">
        <v>20</v>
      </c>
      <c r="J6" t="s">
        <v>23</v>
      </c>
      <c r="K6" s="18">
        <f>SUM(D7:D11)</f>
        <v>70.797964000000007</v>
      </c>
    </row>
    <row r="7" spans="1:11">
      <c r="B7" s="75" t="s">
        <v>11</v>
      </c>
      <c r="C7" s="77">
        <v>24565843</v>
      </c>
      <c r="D7" s="78">
        <f>C7/1000000</f>
        <v>24.565843000000001</v>
      </c>
      <c r="E7" s="15">
        <f>D7/$D$22</f>
        <v>0.28835543223389232</v>
      </c>
      <c r="G7" s="16" t="s">
        <v>11</v>
      </c>
      <c r="H7" s="10">
        <v>24.565843000000001</v>
      </c>
      <c r="J7" t="s">
        <v>24</v>
      </c>
      <c r="K7" s="15">
        <f>K6/D22</f>
        <v>0.83103101776314159</v>
      </c>
    </row>
    <row r="8" spans="1:11">
      <c r="B8" s="19" t="s">
        <v>19</v>
      </c>
      <c r="C8" s="20">
        <v>21088793</v>
      </c>
      <c r="D8" s="79">
        <f t="shared" ref="D8:D22" si="0">C8/1000000</f>
        <v>21.088792999999999</v>
      </c>
      <c r="E8" s="15">
        <f>D8/$D$22</f>
        <v>0.2475415975265364</v>
      </c>
      <c r="G8" s="17" t="s">
        <v>12</v>
      </c>
      <c r="H8" s="9">
        <v>21.408732999999998</v>
      </c>
    </row>
    <row r="9" spans="1:11">
      <c r="B9" s="19" t="s">
        <v>17</v>
      </c>
      <c r="C9" s="20">
        <v>11319009</v>
      </c>
      <c r="D9" s="79">
        <f t="shared" si="0"/>
        <v>11.319008999999999</v>
      </c>
      <c r="E9" s="15">
        <f>D9/$D$22</f>
        <v>0.13286324970221119</v>
      </c>
      <c r="G9" s="17" t="s">
        <v>17</v>
      </c>
      <c r="H9" s="9">
        <v>11.319008999999999</v>
      </c>
    </row>
    <row r="10" spans="1:11">
      <c r="B10" s="19" t="s">
        <v>16</v>
      </c>
      <c r="C10" s="20">
        <v>8862630</v>
      </c>
      <c r="D10" s="79">
        <f t="shared" si="0"/>
        <v>8.8626299999999993</v>
      </c>
      <c r="E10" s="15">
        <f>D10/$D$22</f>
        <v>0.10403011630331842</v>
      </c>
      <c r="G10" s="17" t="s">
        <v>16</v>
      </c>
      <c r="H10" s="9">
        <v>8.8626299999999993</v>
      </c>
    </row>
    <row r="11" spans="1:11">
      <c r="B11" s="19" t="s">
        <v>14</v>
      </c>
      <c r="C11" s="20">
        <v>4961689</v>
      </c>
      <c r="D11" s="79">
        <f t="shared" si="0"/>
        <v>4.9616889999999998</v>
      </c>
      <c r="E11" s="15">
        <f>D11/$D$22</f>
        <v>5.824062199718319E-2</v>
      </c>
      <c r="G11" s="17" t="s">
        <v>14</v>
      </c>
      <c r="H11" s="9">
        <v>4.9616889999999998</v>
      </c>
    </row>
    <row r="12" spans="1:11">
      <c r="B12" s="19" t="s">
        <v>15</v>
      </c>
      <c r="C12" s="20">
        <v>4040955</v>
      </c>
      <c r="D12" s="79">
        <f t="shared" si="0"/>
        <v>4.0409550000000003</v>
      </c>
      <c r="E12" s="15">
        <f>D12/$D$22</f>
        <v>4.7432987569883449E-2</v>
      </c>
      <c r="G12" s="17" t="s">
        <v>15</v>
      </c>
      <c r="H12" s="9">
        <v>4.0409550000000003</v>
      </c>
    </row>
    <row r="13" spans="1:11">
      <c r="B13" s="19" t="s">
        <v>7</v>
      </c>
      <c r="C13" s="20">
        <v>2480997</v>
      </c>
      <c r="D13" s="79">
        <f t="shared" si="0"/>
        <v>2.4809969999999999</v>
      </c>
      <c r="E13" s="15">
        <f>D13/$D$22</f>
        <v>2.9122101053319849E-2</v>
      </c>
      <c r="G13" s="17" t="s">
        <v>7</v>
      </c>
      <c r="H13" s="9">
        <v>2.4809969999999999</v>
      </c>
    </row>
    <row r="14" spans="1:11">
      <c r="B14" s="19" t="s">
        <v>10</v>
      </c>
      <c r="C14" s="20">
        <v>1732293</v>
      </c>
      <c r="D14" s="79">
        <f t="shared" si="0"/>
        <v>1.7322930000000001</v>
      </c>
      <c r="E14" s="15">
        <f>D14/$D$22</f>
        <v>2.0333765740127296E-2</v>
      </c>
      <c r="G14" s="17" t="s">
        <v>10</v>
      </c>
      <c r="H14" s="9">
        <v>1.7322930000000001</v>
      </c>
    </row>
    <row r="15" spans="1:11">
      <c r="B15" s="19" t="s">
        <v>6</v>
      </c>
      <c r="C15" s="20">
        <v>1715937</v>
      </c>
      <c r="D15" s="79">
        <f t="shared" si="0"/>
        <v>1.715937</v>
      </c>
      <c r="E15" s="15">
        <f>D15/$D$22</f>
        <v>2.0141777968748251E-2</v>
      </c>
      <c r="G15" s="17" t="s">
        <v>6</v>
      </c>
      <c r="H15" s="9">
        <v>1.715937</v>
      </c>
    </row>
    <row r="16" spans="1:11">
      <c r="B16" s="19" t="s">
        <v>8</v>
      </c>
      <c r="C16" s="20">
        <v>1560000</v>
      </c>
      <c r="D16" s="9">
        <f t="shared" si="0"/>
        <v>1.56</v>
      </c>
      <c r="E16" s="15">
        <f>D16/$D$22</f>
        <v>1.8311379515242851E-2</v>
      </c>
      <c r="G16" s="21" t="s">
        <v>18</v>
      </c>
      <c r="H16" s="8">
        <v>1.1129819999999999</v>
      </c>
    </row>
    <row r="17" spans="2:5">
      <c r="B17" s="19" t="s">
        <v>13</v>
      </c>
      <c r="C17" s="20">
        <v>1112982</v>
      </c>
      <c r="D17" s="79">
        <f t="shared" si="0"/>
        <v>1.1129819999999999</v>
      </c>
      <c r="E17" s="15">
        <f>D17/$D$22</f>
        <v>1.306425371515001E-2</v>
      </c>
    </row>
    <row r="18" spans="2:5">
      <c r="B18" s="19" t="s">
        <v>9</v>
      </c>
      <c r="C18" s="20">
        <v>987167</v>
      </c>
      <c r="D18" s="9">
        <f t="shared" si="0"/>
        <v>0.98716700000000002</v>
      </c>
      <c r="E18" s="15">
        <f>D18/$D$22</f>
        <v>1.1587429219181884E-2</v>
      </c>
    </row>
    <row r="19" spans="2:5">
      <c r="B19" s="19" t="s">
        <v>25</v>
      </c>
      <c r="C19" s="20">
        <v>319940</v>
      </c>
      <c r="D19" s="79">
        <f t="shared" si="0"/>
        <v>0.31994</v>
      </c>
      <c r="E19" s="15">
        <f>D19/$D$22</f>
        <v>3.7554761295556394E-3</v>
      </c>
    </row>
    <row r="20" spans="2:5">
      <c r="B20" s="19" t="s">
        <v>3</v>
      </c>
      <c r="C20" s="20">
        <v>303531</v>
      </c>
      <c r="D20" s="9">
        <f t="shared" si="0"/>
        <v>0.303531</v>
      </c>
      <c r="E20" s="15">
        <f>D20/$D$22</f>
        <v>3.5628662407956265E-3</v>
      </c>
    </row>
    <row r="21" spans="2:5">
      <c r="B21" s="19" t="s">
        <v>2</v>
      </c>
      <c r="C21" s="20">
        <v>141160</v>
      </c>
      <c r="D21" s="9">
        <f t="shared" si="0"/>
        <v>0.14116000000000001</v>
      </c>
      <c r="E21" s="15">
        <f>D21/$D$22</f>
        <v>1.6569450848536416E-3</v>
      </c>
    </row>
    <row r="22" spans="2:5">
      <c r="B22" s="3" t="s">
        <v>0</v>
      </c>
      <c r="C22" s="2">
        <v>85192926</v>
      </c>
      <c r="D22" s="22">
        <f t="shared" si="0"/>
        <v>85.192926</v>
      </c>
      <c r="E22" s="15">
        <f>D22/$D$22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A12" sqref="A12"/>
    </sheetView>
  </sheetViews>
  <sheetFormatPr defaultRowHeight="12.75"/>
  <cols>
    <col min="3" max="3" width="31.7109375" bestFit="1" customWidth="1"/>
  </cols>
  <sheetData>
    <row r="1" spans="1:8">
      <c r="A1" s="49" t="s">
        <v>61</v>
      </c>
      <c r="B1" t="s">
        <v>65</v>
      </c>
    </row>
    <row r="2" spans="1:8">
      <c r="A2" s="49" t="s">
        <v>62</v>
      </c>
      <c r="B2" t="s">
        <v>69</v>
      </c>
    </row>
    <row r="3" spans="1:8">
      <c r="A3" s="49"/>
    </row>
    <row r="5" spans="1:8">
      <c r="C5" s="39" t="s">
        <v>21</v>
      </c>
      <c r="D5" s="48">
        <v>2012</v>
      </c>
      <c r="E5" s="56">
        <v>2013</v>
      </c>
      <c r="F5" s="56">
        <v>2014</v>
      </c>
      <c r="G5" s="57">
        <v>2016</v>
      </c>
    </row>
    <row r="6" spans="1:8">
      <c r="C6" s="40" t="s">
        <v>14</v>
      </c>
      <c r="D6" s="37">
        <v>2000830</v>
      </c>
      <c r="E6" s="58">
        <v>3039186</v>
      </c>
      <c r="F6" s="58">
        <v>23640491</v>
      </c>
      <c r="G6" s="59">
        <v>4961689</v>
      </c>
    </row>
    <row r="7" spans="1:8">
      <c r="C7" s="41" t="s">
        <v>59</v>
      </c>
      <c r="D7" s="5">
        <v>1963871</v>
      </c>
      <c r="E7" s="60">
        <v>2854865</v>
      </c>
      <c r="F7" s="60"/>
      <c r="G7" s="61"/>
    </row>
    <row r="8" spans="1:8">
      <c r="C8" s="62" t="s">
        <v>0</v>
      </c>
      <c r="D8" s="63">
        <v>3964701</v>
      </c>
      <c r="E8" s="64">
        <v>5894051</v>
      </c>
      <c r="F8" s="64">
        <v>23640491</v>
      </c>
      <c r="G8" s="65">
        <v>4961689</v>
      </c>
    </row>
    <row r="10" spans="1:8">
      <c r="C10" s="39" t="s">
        <v>21</v>
      </c>
      <c r="D10" s="54">
        <v>2012</v>
      </c>
      <c r="E10" s="66">
        <v>2013</v>
      </c>
      <c r="F10" s="66">
        <v>2014</v>
      </c>
      <c r="G10" s="66">
        <v>2015</v>
      </c>
      <c r="H10" s="67">
        <v>2016</v>
      </c>
    </row>
    <row r="11" spans="1:8">
      <c r="C11" s="40" t="s">
        <v>60</v>
      </c>
      <c r="D11" s="68">
        <f>D6/1000000</f>
        <v>2.0008300000000001</v>
      </c>
      <c r="E11" s="69">
        <f>E6/1000000</f>
        <v>3.0391859999999999</v>
      </c>
      <c r="F11" s="69">
        <f>F6/1000000</f>
        <v>23.640491000000001</v>
      </c>
      <c r="G11" s="70">
        <v>0</v>
      </c>
      <c r="H11" s="50">
        <f>G6/1000000</f>
        <v>4.9616889999999998</v>
      </c>
    </row>
    <row r="12" spans="1:8">
      <c r="C12" s="41" t="s">
        <v>5</v>
      </c>
      <c r="D12" s="68">
        <f>D7/1000000</f>
        <v>1.9638709999999999</v>
      </c>
      <c r="E12" s="69">
        <f>E7/1000000</f>
        <v>2.8548650000000002</v>
      </c>
      <c r="F12" s="69">
        <v>0</v>
      </c>
      <c r="G12" s="70">
        <v>0</v>
      </c>
      <c r="H12" s="50">
        <v>0</v>
      </c>
    </row>
    <row r="13" spans="1:8">
      <c r="C13" s="62" t="s">
        <v>0</v>
      </c>
      <c r="D13" s="55">
        <f>D8/1000000</f>
        <v>3.9647009999999998</v>
      </c>
      <c r="E13" s="71">
        <f>E8/1000000</f>
        <v>5.8940510000000002</v>
      </c>
      <c r="F13" s="71">
        <f>F8/1000000</f>
        <v>23.640491000000001</v>
      </c>
      <c r="G13" s="66"/>
      <c r="H13" s="72">
        <f>G8/1000000</f>
        <v>4.9616889999999998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E22" sqref="E22"/>
    </sheetView>
  </sheetViews>
  <sheetFormatPr defaultRowHeight="12.75"/>
  <cols>
    <col min="2" max="2" width="36.5703125" bestFit="1" customWidth="1"/>
  </cols>
  <sheetData>
    <row r="1" spans="1:8">
      <c r="A1" s="49" t="s">
        <v>61</v>
      </c>
      <c r="B1" t="s">
        <v>66</v>
      </c>
    </row>
    <row r="2" spans="1:8">
      <c r="A2" s="49" t="s">
        <v>62</v>
      </c>
      <c r="B2" t="s">
        <v>69</v>
      </c>
    </row>
    <row r="3" spans="1:8" ht="42" customHeight="1">
      <c r="A3" s="82" t="s">
        <v>63</v>
      </c>
      <c r="B3" s="81" t="s">
        <v>71</v>
      </c>
      <c r="C3" s="81"/>
      <c r="D3" s="81"/>
      <c r="E3" s="81"/>
      <c r="F3" s="81"/>
      <c r="G3" s="80"/>
    </row>
    <row r="4" spans="1:8" ht="21.75" customHeight="1">
      <c r="A4" s="82"/>
      <c r="B4" s="81"/>
      <c r="C4" s="81"/>
      <c r="D4" s="81"/>
      <c r="E4" s="81"/>
      <c r="F4" s="81"/>
      <c r="G4" s="80"/>
    </row>
    <row r="6" spans="1:8">
      <c r="B6" s="12" t="s">
        <v>26</v>
      </c>
      <c r="C6" s="13" t="s">
        <v>22</v>
      </c>
      <c r="E6" s="23" t="s">
        <v>26</v>
      </c>
      <c r="F6" s="24" t="s">
        <v>22</v>
      </c>
      <c r="G6" s="25" t="s">
        <v>20</v>
      </c>
      <c r="H6" s="25" t="s">
        <v>27</v>
      </c>
    </row>
    <row r="7" spans="1:8">
      <c r="B7" s="12" t="s">
        <v>28</v>
      </c>
      <c r="C7" s="26">
        <v>40562498</v>
      </c>
      <c r="E7" s="12" t="s">
        <v>28</v>
      </c>
      <c r="F7" s="27">
        <v>40562498</v>
      </c>
      <c r="G7" s="4">
        <f>F7/1000000</f>
        <v>40.562497999999998</v>
      </c>
      <c r="H7" s="28">
        <f>G7/$G$14</f>
        <v>0.47612518907966606</v>
      </c>
    </row>
    <row r="8" spans="1:8">
      <c r="B8" s="6" t="s">
        <v>29</v>
      </c>
      <c r="C8" s="29">
        <v>16697800</v>
      </c>
      <c r="E8" s="6" t="s">
        <v>29</v>
      </c>
      <c r="F8" s="30">
        <v>16697800</v>
      </c>
      <c r="G8" s="4">
        <f t="shared" ref="G8:G14" si="0">F8/1000000</f>
        <v>16.697800000000001</v>
      </c>
      <c r="H8" s="31">
        <f>G8/$G$14</f>
        <v>0.19599984158309108</v>
      </c>
    </row>
    <row r="9" spans="1:8">
      <c r="B9" s="6" t="s">
        <v>30</v>
      </c>
      <c r="C9" s="29">
        <v>9581557</v>
      </c>
      <c r="E9" s="6" t="s">
        <v>30</v>
      </c>
      <c r="F9" s="30">
        <v>9581557</v>
      </c>
      <c r="G9" s="4">
        <f t="shared" si="0"/>
        <v>9.5815570000000001</v>
      </c>
      <c r="H9" s="31">
        <f>G9/$G$14</f>
        <v>0.11246892729098189</v>
      </c>
    </row>
    <row r="10" spans="1:8">
      <c r="B10" s="6" t="s">
        <v>31</v>
      </c>
      <c r="C10" s="29">
        <v>6541570</v>
      </c>
      <c r="E10" s="6" t="s">
        <v>31</v>
      </c>
      <c r="F10" s="30">
        <v>6541570</v>
      </c>
      <c r="G10" s="4">
        <f t="shared" si="0"/>
        <v>6.5415700000000001</v>
      </c>
      <c r="H10" s="31">
        <f>G10/$G$14</f>
        <v>7.6785365958671262E-2</v>
      </c>
    </row>
    <row r="11" spans="1:8">
      <c r="B11" s="6" t="s">
        <v>32</v>
      </c>
      <c r="C11" s="29">
        <v>4449717</v>
      </c>
      <c r="E11" s="6" t="s">
        <v>32</v>
      </c>
      <c r="F11" s="30">
        <v>4449717</v>
      </c>
      <c r="G11" s="4">
        <f t="shared" si="0"/>
        <v>4.4497169999999997</v>
      </c>
      <c r="H11" s="31">
        <f>G11/$G$14</f>
        <v>5.2231062001556326E-2</v>
      </c>
    </row>
    <row r="12" spans="1:8">
      <c r="B12" s="6" t="s">
        <v>33</v>
      </c>
      <c r="C12" s="29">
        <v>3778023</v>
      </c>
      <c r="E12" s="6" t="s">
        <v>33</v>
      </c>
      <c r="F12" s="30">
        <v>3778023</v>
      </c>
      <c r="G12" s="4">
        <f t="shared" si="0"/>
        <v>3.7780230000000001</v>
      </c>
      <c r="H12" s="31">
        <f>G12/$G$14</f>
        <v>4.4346674980972015E-2</v>
      </c>
    </row>
    <row r="13" spans="1:8">
      <c r="B13" s="7" t="s">
        <v>34</v>
      </c>
      <c r="C13" s="32">
        <v>2068042</v>
      </c>
      <c r="E13" s="19" t="s">
        <v>35</v>
      </c>
      <c r="F13" s="33">
        <f>SUM(C13:C17)</f>
        <v>3581761</v>
      </c>
      <c r="G13" s="4">
        <f t="shared" si="0"/>
        <v>3.5817610000000002</v>
      </c>
      <c r="H13" s="31">
        <f>G13/$G$14</f>
        <v>4.2042939105061378E-2</v>
      </c>
    </row>
    <row r="14" spans="1:8">
      <c r="B14" s="7" t="s">
        <v>36</v>
      </c>
      <c r="C14" s="32">
        <v>906002</v>
      </c>
      <c r="E14" s="34" t="s">
        <v>22</v>
      </c>
      <c r="F14" s="11">
        <f>SUM(F7:F13)</f>
        <v>85192926</v>
      </c>
      <c r="G14" s="1">
        <f t="shared" si="0"/>
        <v>85.192926</v>
      </c>
      <c r="H14" s="35">
        <f>G14/$G$14</f>
        <v>1</v>
      </c>
    </row>
    <row r="15" spans="1:8">
      <c r="B15" s="7" t="s">
        <v>37</v>
      </c>
      <c r="C15" s="32">
        <v>244888</v>
      </c>
    </row>
    <row r="16" spans="1:8">
      <c r="B16" s="7" t="s">
        <v>38</v>
      </c>
      <c r="C16" s="32">
        <v>206439</v>
      </c>
    </row>
    <row r="17" spans="2:3">
      <c r="B17" s="7" t="s">
        <v>39</v>
      </c>
      <c r="C17" s="32">
        <v>156390</v>
      </c>
    </row>
    <row r="18" spans="2:3">
      <c r="B18" s="3" t="s">
        <v>0</v>
      </c>
      <c r="C18" s="36">
        <v>85192926</v>
      </c>
    </row>
  </sheetData>
  <mergeCells count="2">
    <mergeCell ref="B3:F4"/>
    <mergeCell ref="A3:A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M5" sqref="M5"/>
    </sheetView>
  </sheetViews>
  <sheetFormatPr defaultRowHeight="12.75"/>
  <cols>
    <col min="2" max="2" width="23.140625" bestFit="1" customWidth="1"/>
  </cols>
  <sheetData>
    <row r="1" spans="1:8">
      <c r="A1" s="49" t="s">
        <v>61</v>
      </c>
      <c r="B1" t="s">
        <v>67</v>
      </c>
    </row>
    <row r="2" spans="1:8">
      <c r="A2" s="49" t="s">
        <v>62</v>
      </c>
      <c r="B2" t="s">
        <v>69</v>
      </c>
    </row>
    <row r="3" spans="1:8" ht="25.5" customHeight="1">
      <c r="A3" s="82" t="s">
        <v>63</v>
      </c>
      <c r="B3" s="81" t="s">
        <v>72</v>
      </c>
      <c r="C3" s="81"/>
      <c r="D3" s="81"/>
      <c r="E3" s="81"/>
      <c r="F3" s="81"/>
      <c r="G3" s="81"/>
      <c r="H3" s="81"/>
    </row>
    <row r="4" spans="1:8" ht="39" customHeight="1">
      <c r="A4" s="82"/>
      <c r="B4" s="81"/>
      <c r="C4" s="81"/>
      <c r="D4" s="81"/>
      <c r="E4" s="81"/>
      <c r="F4" s="81"/>
      <c r="G4" s="81"/>
      <c r="H4" s="81"/>
    </row>
    <row r="6" spans="1:8">
      <c r="B6" s="23" t="s">
        <v>40</v>
      </c>
      <c r="C6" s="23" t="s">
        <v>22</v>
      </c>
      <c r="D6" s="73" t="s">
        <v>41</v>
      </c>
      <c r="E6" s="73" t="s">
        <v>42</v>
      </c>
      <c r="F6" s="25" t="s">
        <v>43</v>
      </c>
      <c r="G6" s="73" t="s">
        <v>20</v>
      </c>
      <c r="H6" s="25" t="s">
        <v>27</v>
      </c>
    </row>
    <row r="7" spans="1:8">
      <c r="B7" s="12" t="s">
        <v>44</v>
      </c>
      <c r="C7" s="37">
        <v>63318837</v>
      </c>
      <c r="D7" s="4">
        <f>C26/1000000</f>
        <v>37.499896999999997</v>
      </c>
      <c r="E7" s="4">
        <f>C28/1000000</f>
        <v>18.451143999999999</v>
      </c>
      <c r="F7" s="18">
        <f>(SUM(C23:C29)-C26-C28)/1000000</f>
        <v>7.3677960000000002</v>
      </c>
      <c r="G7" s="4"/>
      <c r="H7" s="31">
        <f>G7/$G$12</f>
        <v>0</v>
      </c>
    </row>
    <row r="8" spans="1:8">
      <c r="B8" s="6" t="s">
        <v>45</v>
      </c>
      <c r="C8" s="5">
        <v>18483097</v>
      </c>
      <c r="D8" s="33"/>
      <c r="E8" s="33"/>
      <c r="G8" s="4">
        <f>C8/1000000</f>
        <v>18.483097000000001</v>
      </c>
      <c r="H8" s="31">
        <f>G8/$G$12</f>
        <v>0.21695577165644012</v>
      </c>
    </row>
    <row r="9" spans="1:8">
      <c r="B9" s="6" t="s">
        <v>46</v>
      </c>
      <c r="C9" s="5">
        <v>2919917</v>
      </c>
      <c r="D9" s="33"/>
      <c r="E9" s="33"/>
      <c r="G9" s="4">
        <f>C9/1000000</f>
        <v>2.9199169999999999</v>
      </c>
      <c r="H9" s="31">
        <f>G9/$G$12</f>
        <v>3.4274172012826509E-2</v>
      </c>
    </row>
    <row r="10" spans="1:8">
      <c r="B10" s="6" t="s">
        <v>35</v>
      </c>
      <c r="C10" s="5">
        <v>277595</v>
      </c>
      <c r="D10" s="33"/>
      <c r="E10" s="33"/>
      <c r="G10" s="4">
        <f>C10/1000000</f>
        <v>0.27759499999999998</v>
      </c>
      <c r="H10" s="38">
        <f>G10/$G$12</f>
        <v>3.2584278182909224E-3</v>
      </c>
    </row>
    <row r="11" spans="1:8">
      <c r="B11" s="6" t="s">
        <v>47</v>
      </c>
      <c r="C11" s="5">
        <v>193480</v>
      </c>
      <c r="D11" s="33"/>
      <c r="E11" s="33"/>
      <c r="G11" s="4">
        <f>C11/1000000</f>
        <v>0.19348000000000001</v>
      </c>
      <c r="H11" s="38">
        <f>G11/$G$12</f>
        <v>2.2710805824417866E-3</v>
      </c>
    </row>
    <row r="12" spans="1:8">
      <c r="B12" s="3" t="s">
        <v>0</v>
      </c>
      <c r="C12" s="2">
        <v>85192926</v>
      </c>
      <c r="D12" s="11"/>
      <c r="E12" s="11"/>
      <c r="F12" s="11"/>
      <c r="G12" s="1">
        <f>C12/1000000</f>
        <v>85.192926</v>
      </c>
      <c r="H12" s="35">
        <f>G12/$G$12</f>
        <v>1</v>
      </c>
    </row>
    <row r="14" spans="1:8">
      <c r="B14" s="74" t="s">
        <v>40</v>
      </c>
      <c r="C14" s="73" t="s">
        <v>20</v>
      </c>
    </row>
    <row r="15" spans="1:8">
      <c r="B15" s="40" t="s">
        <v>44</v>
      </c>
      <c r="C15" s="4">
        <v>63.318837000000002</v>
      </c>
    </row>
    <row r="16" spans="1:8">
      <c r="B16" s="41" t="s">
        <v>45</v>
      </c>
      <c r="C16" s="4">
        <v>18.483097000000001</v>
      </c>
    </row>
    <row r="17" spans="2:3">
      <c r="B17" s="41" t="s">
        <v>46</v>
      </c>
      <c r="C17" s="4">
        <v>2.9199169999999999</v>
      </c>
    </row>
    <row r="18" spans="2:3">
      <c r="B18" s="41" t="s">
        <v>35</v>
      </c>
      <c r="C18" s="4">
        <v>0.27759499999999998</v>
      </c>
    </row>
    <row r="19" spans="2:3">
      <c r="B19" s="42" t="s">
        <v>47</v>
      </c>
      <c r="C19" s="43">
        <v>0.19348000000000001</v>
      </c>
    </row>
    <row r="21" spans="2:3">
      <c r="B21" s="49" t="s">
        <v>48</v>
      </c>
    </row>
    <row r="22" spans="2:3">
      <c r="B22" s="39" t="s">
        <v>49</v>
      </c>
      <c r="C22" s="44" t="s">
        <v>22</v>
      </c>
    </row>
    <row r="23" spans="2:3">
      <c r="B23" s="40" t="s">
        <v>50</v>
      </c>
      <c r="C23" s="45">
        <v>244888</v>
      </c>
    </row>
    <row r="24" spans="2:3">
      <c r="B24" s="41" t="s">
        <v>51</v>
      </c>
      <c r="C24" s="46">
        <v>1197238</v>
      </c>
    </row>
    <row r="25" spans="2:3">
      <c r="B25" s="41" t="s">
        <v>1</v>
      </c>
      <c r="C25" s="46">
        <v>4743407</v>
      </c>
    </row>
    <row r="26" spans="2:3">
      <c r="B26" s="41" t="s">
        <v>52</v>
      </c>
      <c r="C26" s="46">
        <v>37499897</v>
      </c>
    </row>
    <row r="27" spans="2:3">
      <c r="B27" s="41" t="s">
        <v>53</v>
      </c>
      <c r="C27" s="46">
        <v>249972</v>
      </c>
    </row>
    <row r="28" spans="2:3">
      <c r="B28" s="41" t="s">
        <v>4</v>
      </c>
      <c r="C28" s="46">
        <v>18451144</v>
      </c>
    </row>
    <row r="29" spans="2:3">
      <c r="B29" s="42" t="s">
        <v>54</v>
      </c>
      <c r="C29" s="47">
        <v>932291</v>
      </c>
    </row>
  </sheetData>
  <mergeCells count="2">
    <mergeCell ref="B3:H4"/>
    <mergeCell ref="A3:A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E14" sqref="E14"/>
    </sheetView>
  </sheetViews>
  <sheetFormatPr defaultRowHeight="12.75"/>
  <cols>
    <col min="3" max="3" width="10" bestFit="1" customWidth="1"/>
    <col min="6" max="6" width="20.5703125" bestFit="1" customWidth="1"/>
  </cols>
  <sheetData>
    <row r="1" spans="1:6">
      <c r="A1" s="49" t="s">
        <v>61</v>
      </c>
      <c r="B1" t="s">
        <v>68</v>
      </c>
    </row>
    <row r="2" spans="1:6">
      <c r="A2" s="49" t="s">
        <v>62</v>
      </c>
      <c r="B2" t="s">
        <v>69</v>
      </c>
    </row>
    <row r="3" spans="1:6">
      <c r="A3" s="49" t="s">
        <v>63</v>
      </c>
      <c r="B3" t="s">
        <v>73</v>
      </c>
    </row>
    <row r="6" spans="1:6">
      <c r="B6" s="39" t="s">
        <v>55</v>
      </c>
      <c r="C6" s="48" t="s">
        <v>22</v>
      </c>
      <c r="D6" s="11" t="s">
        <v>56</v>
      </c>
      <c r="F6" s="49" t="s">
        <v>57</v>
      </c>
    </row>
    <row r="7" spans="1:6">
      <c r="B7" s="40">
        <v>2012</v>
      </c>
      <c r="C7" s="26">
        <v>636689143</v>
      </c>
      <c r="D7" s="50">
        <f>C7/1000000</f>
        <v>636.68914299999994</v>
      </c>
    </row>
    <row r="8" spans="1:6">
      <c r="B8" s="41">
        <v>2013</v>
      </c>
      <c r="C8" s="29">
        <v>443736101</v>
      </c>
      <c r="D8" s="50">
        <f>C8/1000000</f>
        <v>443.73610100000002</v>
      </c>
      <c r="E8" s="15">
        <f>D8/D7</f>
        <v>0.69694309362520424</v>
      </c>
      <c r="F8" s="15">
        <f>100%-E8</f>
        <v>0.30305690637479576</v>
      </c>
    </row>
    <row r="9" spans="1:6">
      <c r="B9" s="41">
        <v>2014</v>
      </c>
      <c r="C9" s="29">
        <v>266302451</v>
      </c>
      <c r="D9" s="50">
        <f>C9/1000000</f>
        <v>266.30245100000002</v>
      </c>
      <c r="E9" s="15">
        <f>D9/D8</f>
        <v>0.60013699674167376</v>
      </c>
      <c r="F9" s="15">
        <f>100%-E9</f>
        <v>0.39986300325832624</v>
      </c>
    </row>
    <row r="10" spans="1:6">
      <c r="B10" s="41">
        <v>2015</v>
      </c>
      <c r="C10" s="29">
        <v>207369374</v>
      </c>
      <c r="D10" s="50">
        <f>C10/1000000</f>
        <v>207.36937399999999</v>
      </c>
      <c r="E10" s="15">
        <f>D10/D9</f>
        <v>0.778698706006277</v>
      </c>
      <c r="F10" s="15">
        <f>100%-E10</f>
        <v>0.221301293993723</v>
      </c>
    </row>
    <row r="11" spans="1:6">
      <c r="B11" s="42">
        <v>2016</v>
      </c>
      <c r="C11" s="51">
        <v>85192926</v>
      </c>
      <c r="D11" s="52">
        <f>C11/1000000</f>
        <v>85.192926</v>
      </c>
      <c r="E11" s="15">
        <f>D11/D10</f>
        <v>0.41082694303740341</v>
      </c>
      <c r="F11" s="15">
        <f>100%-E11</f>
        <v>0.58917305696259659</v>
      </c>
    </row>
    <row r="13" spans="1:6">
      <c r="E13" t="s">
        <v>58</v>
      </c>
      <c r="F13" s="53">
        <f>AVERAGE(F8:F11)</f>
        <v>0.37834856514736037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Fig.1</vt:lpstr>
      <vt:lpstr>Fig.2</vt:lpstr>
      <vt:lpstr>Fig.3</vt:lpstr>
      <vt:lpstr>Fig.4</vt:lpstr>
      <vt:lpstr>Fig.5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lylaas</dc:creator>
  <cp:lastModifiedBy>lylaas</cp:lastModifiedBy>
  <dcterms:created xsi:type="dcterms:W3CDTF">2016-07-12T08:33:02Z</dcterms:created>
  <dcterms:modified xsi:type="dcterms:W3CDTF">2016-07-12T08:48:38Z</dcterms:modified>
</cp:coreProperties>
</file>