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30" activeTab="5"/>
  </bookViews>
  <sheets>
    <sheet name="Fig. 1" sheetId="1" r:id="rId1"/>
    <sheet name="Fig. 2" sheetId="7" r:id="rId2"/>
    <sheet name="Fig. 3" sheetId="5" r:id="rId3"/>
    <sheet name="Fig. 4" sheetId="2" r:id="rId4"/>
    <sheet name="Fig. 5" sheetId="3" r:id="rId5"/>
    <sheet name="Fig. 6" sheetId="4" r:id="rId6"/>
  </sheets>
  <externalReferences>
    <externalReference r:id="rId7"/>
    <externalReference r:id="rId8"/>
  </externalReferences>
  <calcPr calcId="125725"/>
</workbook>
</file>

<file path=xl/calcChain.xml><?xml version="1.0" encoding="utf-8"?>
<calcChain xmlns="http://schemas.openxmlformats.org/spreadsheetml/2006/main">
  <c r="H13" i="5"/>
  <c r="G13"/>
  <c r="F13"/>
  <c r="E13"/>
  <c r="D13"/>
  <c r="H12"/>
  <c r="G12"/>
  <c r="F12"/>
  <c r="E12"/>
  <c r="D12"/>
  <c r="E10" i="4"/>
  <c r="E9"/>
  <c r="E8"/>
  <c r="E7"/>
  <c r="E6"/>
  <c r="C40" i="3"/>
  <c r="C39"/>
  <c r="C38"/>
  <c r="C37"/>
  <c r="C36"/>
  <c r="F35"/>
  <c r="E35"/>
  <c r="D35"/>
  <c r="C35"/>
  <c r="E31"/>
  <c r="E30"/>
  <c r="E29"/>
  <c r="E28"/>
  <c r="E27"/>
  <c r="E26"/>
  <c r="E25"/>
  <c r="E24"/>
  <c r="E23"/>
  <c r="E22"/>
  <c r="E21"/>
  <c r="E20"/>
  <c r="D14"/>
  <c r="E14" s="1"/>
  <c r="D13"/>
  <c r="G39" s="1"/>
  <c r="D12"/>
  <c r="E12" s="1"/>
  <c r="D11"/>
  <c r="G37" s="1"/>
  <c r="D10"/>
  <c r="E10" s="1"/>
  <c r="D9"/>
  <c r="F13" i="2"/>
  <c r="F14" s="1"/>
  <c r="G14" s="1"/>
  <c r="G12"/>
  <c r="G11"/>
  <c r="G10"/>
  <c r="G9"/>
  <c r="G8"/>
  <c r="G16" i="1"/>
  <c r="G15"/>
  <c r="G14"/>
  <c r="G13"/>
  <c r="G12"/>
  <c r="G11"/>
  <c r="G10"/>
  <c r="G9"/>
  <c r="F8"/>
  <c r="G8" s="1"/>
  <c r="G7"/>
  <c r="E9" i="3" l="1"/>
  <c r="E11"/>
  <c r="E13"/>
  <c r="G36"/>
  <c r="G38"/>
  <c r="G40"/>
  <c r="H10" i="2"/>
  <c r="G13"/>
  <c r="H13" s="1"/>
  <c r="H14"/>
  <c r="H11"/>
  <c r="H9"/>
  <c r="H8"/>
  <c r="H12"/>
  <c r="H8" i="1"/>
  <c r="H9" s="1"/>
  <c r="H7"/>
  <c r="I7" s="1"/>
  <c r="I8" s="1"/>
</calcChain>
</file>

<file path=xl/sharedStrings.xml><?xml version="1.0" encoding="utf-8"?>
<sst xmlns="http://schemas.openxmlformats.org/spreadsheetml/2006/main" count="241" uniqueCount="161">
  <si>
    <t>Donor</t>
  </si>
  <si>
    <t>Total</t>
  </si>
  <si>
    <t>US$m</t>
  </si>
  <si>
    <t>US</t>
  </si>
  <si>
    <t>ECHO</t>
  </si>
  <si>
    <t>EU</t>
  </si>
  <si>
    <t>UK</t>
  </si>
  <si>
    <t>Germany</t>
  </si>
  <si>
    <t>Canada</t>
  </si>
  <si>
    <t>CHF</t>
  </si>
  <si>
    <t>Carry-over (donors not specified)</t>
  </si>
  <si>
    <t>CERF</t>
  </si>
  <si>
    <t>Central Emergency Response Fund</t>
  </si>
  <si>
    <t>Denmark</t>
  </si>
  <si>
    <t>Japan</t>
  </si>
  <si>
    <t xml:space="preserve">Private </t>
  </si>
  <si>
    <t>Private (individuals &amp; organisations)</t>
  </si>
  <si>
    <t>Various Donors (details not yet provided)</t>
  </si>
  <si>
    <t>Sweden</t>
  </si>
  <si>
    <t>Norway</t>
  </si>
  <si>
    <t>Switzerland</t>
  </si>
  <si>
    <t>Allocation of unearmarked funds by WFP</t>
  </si>
  <si>
    <t>Ireland</t>
  </si>
  <si>
    <t>Finland</t>
  </si>
  <si>
    <t>Netherlands</t>
  </si>
  <si>
    <t>Luxembourg</t>
  </si>
  <si>
    <t>Belgium</t>
  </si>
  <si>
    <t>European Commission</t>
  </si>
  <si>
    <t>Italy</t>
  </si>
  <si>
    <t>Bilateral (affected government)</t>
  </si>
  <si>
    <t>Allocation of unearmarked funds by UNFPA</t>
  </si>
  <si>
    <t>France</t>
  </si>
  <si>
    <t>Austria</t>
  </si>
  <si>
    <t>World Bank</t>
  </si>
  <si>
    <t>US Fund for UNICEF</t>
  </si>
  <si>
    <t>UNICEF National Committee/United Kingdom</t>
  </si>
  <si>
    <t>Liechtenstein</t>
  </si>
  <si>
    <t>UN Programme on HIV/AIDS</t>
  </si>
  <si>
    <t>UNICEF National Committee/Spain</t>
  </si>
  <si>
    <t>UNICEF National Committee/Luxembourg</t>
  </si>
  <si>
    <t>UNICEF National Committee/Italy</t>
  </si>
  <si>
    <t>UNICEF National Committee/Australia</t>
  </si>
  <si>
    <t>Spain</t>
  </si>
  <si>
    <t>Qatar</t>
  </si>
  <si>
    <t>Community Agribusiness Development Agency</t>
  </si>
  <si>
    <t>Joint Aid Management International</t>
  </si>
  <si>
    <t>Sudan Medical Care</t>
  </si>
  <si>
    <t>Support for Peace and Education Development Program</t>
  </si>
  <si>
    <t>Lacha Community and Economic Development</t>
  </si>
  <si>
    <t>Fashoda Youth Forum</t>
  </si>
  <si>
    <t>Standard Action Liaison Focus</t>
  </si>
  <si>
    <t>The Health Support Organization</t>
  </si>
  <si>
    <t>South Sudan Development Agency</t>
  </si>
  <si>
    <t>Advocates Coalition for Rights and Development</t>
  </si>
  <si>
    <t>Community in Need Aid</t>
  </si>
  <si>
    <t>Confident Children out of Conflict</t>
  </si>
  <si>
    <t>Comitato Collaborazione Medica</t>
  </si>
  <si>
    <t>United Nations High Commissioner for Refugees</t>
  </si>
  <si>
    <t>ACT Alliance / Finn Church Aid</t>
  </si>
  <si>
    <t>Christian Mission Aid</t>
  </si>
  <si>
    <t>Relief International</t>
  </si>
  <si>
    <t>Rural Water and Sanitation Support Agency</t>
  </si>
  <si>
    <t>IBIS</t>
  </si>
  <si>
    <t>Health Link South Sudan</t>
  </si>
  <si>
    <t>Comitato di Coordinamento delle Organizzazione per il Servizio Volontario</t>
  </si>
  <si>
    <t>United Nations Population Fund</t>
  </si>
  <si>
    <t>Nonviolent Peaceforce</t>
  </si>
  <si>
    <t>World Relief</t>
  </si>
  <si>
    <t>Collegio Universitario Aspirante e Medici Missionari</t>
  </si>
  <si>
    <t>Hold the Child Organisation</t>
  </si>
  <si>
    <t>Polish Humanitarian Action</t>
  </si>
  <si>
    <t>Samaritan's Purse</t>
  </si>
  <si>
    <t>Danish De-mining Group</t>
  </si>
  <si>
    <t>Solidarités International</t>
  </si>
  <si>
    <t>Vétérinaires sans Frontières (Switzerland)</t>
  </si>
  <si>
    <t>Universal Network for Knowledge and Empowerment Agency</t>
  </si>
  <si>
    <t>World Vision South Sudan</t>
  </si>
  <si>
    <t>OXFAM GB</t>
  </si>
  <si>
    <t xml:space="preserve">Save the Children </t>
  </si>
  <si>
    <t>Norwegian Refugee Council</t>
  </si>
  <si>
    <t>World Health Organization</t>
  </si>
  <si>
    <t>ACT Alliance / Lutheran World Federation</t>
  </si>
  <si>
    <t>ACF - USA</t>
  </si>
  <si>
    <t>Nile Hope</t>
  </si>
  <si>
    <t>INTERSOS</t>
  </si>
  <si>
    <t>Universal Intervention and Development Organization</t>
  </si>
  <si>
    <t>MEDAIR</t>
  </si>
  <si>
    <t>Concern Worldwide</t>
  </si>
  <si>
    <t>International Rescue Committee</t>
  </si>
  <si>
    <t>Agency for Technical Cooperation and Development</t>
  </si>
  <si>
    <t>International Medical Corps UK</t>
  </si>
  <si>
    <t>GOAL</t>
  </si>
  <si>
    <t>CARE International</t>
  </si>
  <si>
    <t>Office for the Coordination of Humanitarian Affairs</t>
  </si>
  <si>
    <t>Danish Refugee Council</t>
  </si>
  <si>
    <t>Food &amp; Agriculture Organization of the United Nations</t>
  </si>
  <si>
    <t>International Organization for Migration</t>
  </si>
  <si>
    <t>United Nations Children's Fund</t>
  </si>
  <si>
    <t>World Food Programme</t>
  </si>
  <si>
    <t>Grand Total</t>
  </si>
  <si>
    <t>IASC Standard Sector</t>
  </si>
  <si>
    <t>Food</t>
  </si>
  <si>
    <t>Sector not yet specified</t>
  </si>
  <si>
    <t>Health</t>
  </si>
  <si>
    <t>Coordination and support services</t>
  </si>
  <si>
    <t>Multi-sector</t>
  </si>
  <si>
    <t>Water and Sanitation</t>
  </si>
  <si>
    <t>Other</t>
  </si>
  <si>
    <t>Agriculture</t>
  </si>
  <si>
    <t>Economic recovery and infrastructure</t>
  </si>
  <si>
    <t>Shelter and non-food items</t>
  </si>
  <si>
    <t>Education</t>
  </si>
  <si>
    <t>Protection/Human rights/Rule of law</t>
  </si>
  <si>
    <t>Mine action</t>
  </si>
  <si>
    <t>Appealing Agency  type</t>
  </si>
  <si>
    <t>%</t>
  </si>
  <si>
    <t>UN Agencies</t>
  </si>
  <si>
    <t>NGOs</t>
  </si>
  <si>
    <t>Red Cross / Red Crescent</t>
  </si>
  <si>
    <t>Government</t>
  </si>
  <si>
    <t>Appealing agency top org.</t>
  </si>
  <si>
    <t>Common Humanitarian Fund</t>
  </si>
  <si>
    <t>United Nations Department of Safety and Security</t>
  </si>
  <si>
    <t>UN Agencies Total</t>
  </si>
  <si>
    <t>UNHCR</t>
  </si>
  <si>
    <t>WFP</t>
  </si>
  <si>
    <t>Others</t>
  </si>
  <si>
    <t>US$ m</t>
  </si>
  <si>
    <t>RCRC</t>
  </si>
  <si>
    <t>Emergency year</t>
  </si>
  <si>
    <t>Republic of South Sudan 2012</t>
  </si>
  <si>
    <t>Republic of South Sudan 2013</t>
  </si>
  <si>
    <t>Republic of South Sudan 2015</t>
  </si>
  <si>
    <t>Republic of South Sudan 2016</t>
  </si>
  <si>
    <t>Funding</t>
  </si>
  <si>
    <t>Unmet requirements</t>
  </si>
  <si>
    <t>South Sudan RRP 2012</t>
  </si>
  <si>
    <t>South Sudan RRP 2013</t>
  </si>
  <si>
    <t>Republic of South Sudan 2014</t>
  </si>
  <si>
    <t>South Sudan RRP 2014</t>
  </si>
  <si>
    <t>South Sudan RRP 2015</t>
  </si>
  <si>
    <t>South Sudan RRP 2016</t>
  </si>
  <si>
    <t>Unmet needs</t>
  </si>
  <si>
    <t>Requirements</t>
  </si>
  <si>
    <t>South Sudan Appeal</t>
  </si>
  <si>
    <t>South Sudan RRP</t>
  </si>
  <si>
    <t>Title:</t>
  </si>
  <si>
    <t>Source:</t>
  </si>
  <si>
    <t>Notes:</t>
  </si>
  <si>
    <t>Humanitarian assistance by donor to South Sudan, 2016</t>
  </si>
  <si>
    <t>Development Initiatives based on UN OCHA FTS data. Data downloaded on 16 July 2016</t>
  </si>
  <si>
    <t xml:space="preserve">US: United States; EU includes ECHO: European Commission’s Humanitarian Aid and Civil Protection department and EU: European Commission; CHF: Common Humanitarian Fund; CERF: Central Emergency Response Fund. Private includes individuals and organisations. </t>
  </si>
  <si>
    <t>Pooled funding to South Sudan, 2012–2016</t>
  </si>
  <si>
    <t xml:space="preserve">If funding is given in an unearmarked manner and not yet allocated by the recipient agency to a particular project and sector, FTS shows the funding under the heading ‘Sector not yet specified’. ‘All other sectors’ includes: Water and sanitation; Economic recovery and infrastucture; Agriculture; Mine action; Shelter and non-food items; Protection/Human rights/Rule of law.
</t>
  </si>
  <si>
    <t>Funding to South Sudan by sector, 2016</t>
  </si>
  <si>
    <t>RCRC: International Red Cross and Red Crescent Movement; UNHCR: United Nations High Commissioner for Refugees; WFP: World Food Programme. ‘Others’ include FAO: Food &amp; Agriculture Organization of the United Nations; OCHA: Office for the Coordination of Humanitarian Affairs; UNICEF: United Nations Children’s Fund; United Nations Population Fund; and WHO: World Health Organization.</t>
  </si>
  <si>
    <t>Humanitarian funding to South Sudan by funding channel, 2016</t>
  </si>
  <si>
    <t>Humanitarian funding to South Sudan, 2012–2016</t>
  </si>
  <si>
    <t>2016 data is up to and including 16 July 2016.</t>
  </si>
  <si>
    <t>UN co-ordinated appeals for South Sudan, 2012-2016</t>
  </si>
  <si>
    <t>Development Initiatives based on UN OCHA FTS data. Data downloaded on 18 July 2016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</si>
</sst>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64" formatCode="_-* #,##0.0_-;\-* #,##0.0_-;_-* &quot;-&quot;??_-;_-@_-"/>
    <numFmt numFmtId="165" formatCode="&quot; &quot;#,##0.0&quot; &quot;;&quot;-&quot;#,##0.0&quot; &quot;;&quot; -&quot;00&quot; &quot;;&quot; &quot;@&quot; &quot;"/>
    <numFmt numFmtId="166" formatCode="_-* #,##0_-;\-* #,##0_-;_-* &quot;-&quot;??_-;_-@_-"/>
    <numFmt numFmtId="167" formatCode="0.0"/>
    <numFmt numFmtId="169" formatCode="&quot; &quot;#,##0.00&quot; &quot;;&quot;-&quot;#,##0.00&quot; &quot;;&quot; -&quot;00&quot; &quot;;&quot; &quot;@&quot; &quot;"/>
  </numFmts>
  <fonts count="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</cellStyleXfs>
  <cellXfs count="1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0" fillId="0" borderId="2" xfId="0" applyNumberFormat="1" applyBorder="1"/>
    <xf numFmtId="9" fontId="0" fillId="0" borderId="0" xfId="2" applyFont="1"/>
    <xf numFmtId="0" fontId="0" fillId="0" borderId="4" xfId="0" applyBorder="1"/>
    <xf numFmtId="0" fontId="0" fillId="0" borderId="5" xfId="0" applyNumberFormat="1" applyBorder="1"/>
    <xf numFmtId="164" fontId="0" fillId="0" borderId="3" xfId="1" applyNumberFormat="1" applyFont="1" applyBorder="1"/>
    <xf numFmtId="164" fontId="0" fillId="0" borderId="0" xfId="0" applyNumberFormat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6" xfId="0" applyNumberFormat="1" applyBorder="1"/>
    <xf numFmtId="164" fontId="0" fillId="0" borderId="9" xfId="1" applyNumberFormat="1" applyFont="1" applyBorder="1"/>
    <xf numFmtId="0" fontId="0" fillId="0" borderId="10" xfId="0" applyBorder="1"/>
    <xf numFmtId="0" fontId="0" fillId="0" borderId="11" xfId="0" applyNumberFormat="1" applyBorder="1"/>
    <xf numFmtId="164" fontId="0" fillId="0" borderId="12" xfId="1" applyNumberFormat="1" applyFont="1" applyBorder="1"/>
    <xf numFmtId="0" fontId="0" fillId="0" borderId="13" xfId="0" applyBorder="1"/>
    <xf numFmtId="0" fontId="0" fillId="0" borderId="14" xfId="0" applyNumberForma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7" xfId="0" applyNumberFormat="1" applyBorder="1"/>
    <xf numFmtId="164" fontId="0" fillId="0" borderId="0" xfId="1" applyNumberFormat="1" applyFont="1"/>
    <xf numFmtId="9" fontId="0" fillId="0" borderId="3" xfId="2" applyFont="1" applyBorder="1"/>
    <xf numFmtId="0" fontId="0" fillId="0" borderId="9" xfId="0" applyNumberFormat="1" applyBorder="1"/>
    <xf numFmtId="9" fontId="0" fillId="0" borderId="9" xfId="2" applyFont="1" applyBorder="1"/>
    <xf numFmtId="0" fontId="0" fillId="2" borderId="6" xfId="0" applyFill="1" applyBorder="1"/>
    <xf numFmtId="0" fontId="0" fillId="2" borderId="7" xfId="0" applyNumberFormat="1" applyFill="1" applyBorder="1"/>
    <xf numFmtId="0" fontId="0" fillId="0" borderId="8" xfId="0" applyFill="1" applyBorder="1"/>
    <xf numFmtId="0" fontId="0" fillId="0" borderId="9" xfId="0" applyBorder="1"/>
    <xf numFmtId="0" fontId="0" fillId="0" borderId="18" xfId="0" applyFill="1" applyBorder="1"/>
    <xf numFmtId="164" fontId="0" fillId="0" borderId="18" xfId="1" applyNumberFormat="1" applyFont="1" applyBorder="1"/>
    <xf numFmtId="9" fontId="0" fillId="0" borderId="15" xfId="2" applyFont="1" applyBorder="1"/>
    <xf numFmtId="0" fontId="0" fillId="0" borderId="15" xfId="0" applyFill="1" applyBorder="1"/>
    <xf numFmtId="0" fontId="0" fillId="0" borderId="1" xfId="0" applyNumberFormat="1" applyBorder="1"/>
    <xf numFmtId="0" fontId="0" fillId="0" borderId="13" xfId="0" applyNumberFormat="1" applyBorder="1"/>
    <xf numFmtId="164" fontId="0" fillId="0" borderId="15" xfId="1" applyNumberFormat="1" applyFont="1" applyBorder="1"/>
    <xf numFmtId="0" fontId="0" fillId="0" borderId="19" xfId="0" applyBorder="1"/>
    <xf numFmtId="9" fontId="2" fillId="2" borderId="0" xfId="2" applyFont="1" applyFill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3" xfId="0" applyFont="1" applyBorder="1"/>
    <xf numFmtId="0" fontId="4" fillId="0" borderId="23" xfId="0" applyFont="1" applyFill="1" applyBorder="1"/>
    <xf numFmtId="0" fontId="0" fillId="0" borderId="22" xfId="0" applyBorder="1"/>
    <xf numFmtId="43" fontId="0" fillId="0" borderId="3" xfId="1" applyFont="1" applyBorder="1"/>
    <xf numFmtId="165" fontId="3" fillId="0" borderId="24" xfId="1" applyNumberFormat="1" applyFont="1" applyBorder="1"/>
    <xf numFmtId="165" fontId="3" fillId="0" borderId="25" xfId="1" applyNumberFormat="1" applyFont="1" applyBorder="1"/>
    <xf numFmtId="165" fontId="0" fillId="0" borderId="0" xfId="0" applyNumberFormat="1"/>
    <xf numFmtId="0" fontId="0" fillId="0" borderId="26" xfId="0" applyBorder="1"/>
    <xf numFmtId="43" fontId="0" fillId="0" borderId="9" xfId="1" applyFont="1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43" fontId="0" fillId="0" borderId="15" xfId="1" applyFont="1" applyBorder="1"/>
    <xf numFmtId="0" fontId="0" fillId="0" borderId="28" xfId="0" applyBorder="1"/>
    <xf numFmtId="0" fontId="0" fillId="0" borderId="23" xfId="0" applyBorder="1"/>
    <xf numFmtId="165" fontId="3" fillId="0" borderId="15" xfId="1" applyNumberFormat="1" applyFont="1" applyBorder="1"/>
    <xf numFmtId="0" fontId="0" fillId="0" borderId="29" xfId="0" applyBorder="1"/>
    <xf numFmtId="0" fontId="0" fillId="0" borderId="30" xfId="0" applyNumberFormat="1" applyBorder="1"/>
    <xf numFmtId="0" fontId="0" fillId="0" borderId="5" xfId="0" applyBorder="1"/>
    <xf numFmtId="0" fontId="0" fillId="0" borderId="31" xfId="0" applyBorder="1"/>
    <xf numFmtId="0" fontId="0" fillId="0" borderId="32" xfId="0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0" fontId="0" fillId="0" borderId="36" xfId="0" applyNumberFormat="1" applyBorder="1"/>
    <xf numFmtId="164" fontId="0" fillId="0" borderId="4" xfId="1" applyNumberFormat="1" applyFont="1" applyBorder="1"/>
    <xf numFmtId="164" fontId="0" fillId="0" borderId="31" xfId="1" applyNumberFormat="1" applyFont="1" applyBorder="1"/>
    <xf numFmtId="164" fontId="0" fillId="0" borderId="32" xfId="1" applyNumberFormat="1" applyFont="1" applyBorder="1"/>
    <xf numFmtId="164" fontId="0" fillId="0" borderId="10" xfId="1" applyNumberFormat="1" applyFont="1" applyBorder="1"/>
    <xf numFmtId="164" fontId="0" fillId="0" borderId="35" xfId="1" applyNumberFormat="1" applyFont="1" applyBorder="1"/>
    <xf numFmtId="164" fontId="0" fillId="0" borderId="36" xfId="1" applyNumberFormat="1" applyFont="1" applyBorder="1"/>
    <xf numFmtId="0" fontId="1" fillId="0" borderId="0" xfId="4"/>
    <xf numFmtId="166" fontId="5" fillId="0" borderId="0" xfId="5" applyNumberFormat="1" applyFont="1"/>
    <xf numFmtId="3" fontId="6" fillId="0" borderId="0" xfId="5" applyNumberFormat="1" applyFont="1" applyFill="1" applyAlignment="1">
      <alignment horizontal="left"/>
    </xf>
    <xf numFmtId="3" fontId="5" fillId="0" borderId="0" xfId="4" applyNumberFormat="1" applyFont="1"/>
    <xf numFmtId="0" fontId="1" fillId="0" borderId="0" xfId="4" applyFont="1"/>
    <xf numFmtId="0" fontId="5" fillId="0" borderId="8" xfId="4" applyFont="1" applyBorder="1"/>
    <xf numFmtId="167" fontId="5" fillId="0" borderId="37" xfId="4" applyNumberFormat="1" applyFont="1" applyBorder="1"/>
    <xf numFmtId="0" fontId="5" fillId="0" borderId="10" xfId="4" applyFont="1" applyBorder="1"/>
    <xf numFmtId="167" fontId="5" fillId="0" borderId="36" xfId="4" applyNumberFormat="1" applyFont="1" applyBorder="1"/>
    <xf numFmtId="167" fontId="5" fillId="0" borderId="9" xfId="4" applyNumberFormat="1" applyFont="1" applyBorder="1"/>
    <xf numFmtId="167" fontId="5" fillId="0" borderId="12" xfId="4" applyNumberFormat="1" applyFont="1" applyBorder="1"/>
    <xf numFmtId="0" fontId="5" fillId="0" borderId="18" xfId="4" applyFont="1" applyBorder="1"/>
    <xf numFmtId="0" fontId="5" fillId="0" borderId="15" xfId="4" applyFont="1" applyBorder="1"/>
    <xf numFmtId="0" fontId="5" fillId="0" borderId="38" xfId="4" applyFont="1" applyBorder="1"/>
    <xf numFmtId="0" fontId="5" fillId="0" borderId="9" xfId="4" applyFont="1" applyBorder="1"/>
    <xf numFmtId="0" fontId="5" fillId="0" borderId="12" xfId="4" applyFont="1" applyBorder="1"/>
    <xf numFmtId="0" fontId="3" fillId="0" borderId="0" xfId="6" applyAlignment="1">
      <alignment horizontal="left" vertical="center" wrapText="1"/>
    </xf>
    <xf numFmtId="0" fontId="3" fillId="0" borderId="0" xfId="6"/>
    <xf numFmtId="0" fontId="4" fillId="0" borderId="0" xfId="6" applyFont="1"/>
    <xf numFmtId="0" fontId="3" fillId="0" borderId="0" xfId="6"/>
    <xf numFmtId="0" fontId="7" fillId="0" borderId="31" xfId="4" applyFont="1" applyBorder="1"/>
    <xf numFmtId="0" fontId="1" fillId="0" borderId="4" xfId="4" applyBorder="1"/>
    <xf numFmtId="0" fontId="3" fillId="0" borderId="0" xfId="6"/>
    <xf numFmtId="0" fontId="3" fillId="0" borderId="0" xfId="6"/>
    <xf numFmtId="0" fontId="4" fillId="0" borderId="0" xfId="6" applyFont="1"/>
    <xf numFmtId="0" fontId="7" fillId="0" borderId="32" xfId="4" applyFont="1" applyBorder="1"/>
    <xf numFmtId="0" fontId="1" fillId="0" borderId="8" xfId="4" applyBorder="1"/>
    <xf numFmtId="0" fontId="0" fillId="0" borderId="0" xfId="0" applyBorder="1"/>
    <xf numFmtId="0" fontId="0" fillId="0" borderId="37" xfId="0" applyBorder="1"/>
    <xf numFmtId="166" fontId="5" fillId="0" borderId="0" xfId="5" applyNumberFormat="1" applyFont="1" applyBorder="1"/>
    <xf numFmtId="166" fontId="5" fillId="0" borderId="37" xfId="5" applyNumberFormat="1" applyFont="1" applyBorder="1"/>
    <xf numFmtId="0" fontId="1" fillId="0" borderId="37" xfId="4" applyBorder="1"/>
    <xf numFmtId="0" fontId="1" fillId="0" borderId="10" xfId="4" applyBorder="1"/>
    <xf numFmtId="166" fontId="5" fillId="0" borderId="35" xfId="5" applyNumberFormat="1" applyFont="1" applyBorder="1"/>
    <xf numFmtId="166" fontId="5" fillId="0" borderId="36" xfId="5" applyNumberFormat="1" applyFont="1" applyBorder="1"/>
    <xf numFmtId="0" fontId="7" fillId="0" borderId="35" xfId="4" applyFont="1" applyBorder="1"/>
    <xf numFmtId="0" fontId="7" fillId="0" borderId="36" xfId="4" applyFont="1" applyBorder="1"/>
    <xf numFmtId="0" fontId="7" fillId="0" borderId="3" xfId="4" applyFont="1" applyBorder="1"/>
    <xf numFmtId="0" fontId="7" fillId="0" borderId="12" xfId="4" applyFont="1" applyBorder="1"/>
    <xf numFmtId="166" fontId="5" fillId="0" borderId="9" xfId="5" applyNumberFormat="1" applyFont="1" applyBorder="1"/>
    <xf numFmtId="166" fontId="5" fillId="0" borderId="12" xfId="5" applyNumberFormat="1" applyFont="1" applyBorder="1"/>
    <xf numFmtId="0" fontId="1" fillId="0" borderId="9" xfId="4" applyBorder="1"/>
  </cellXfs>
  <cellStyles count="8">
    <cellStyle name="Comma" xfId="1" builtinId="3"/>
    <cellStyle name="Comma 2" xfId="5"/>
    <cellStyle name="Comma 3" xfId="7"/>
    <cellStyle name="Normal" xfId="0" builtinId="0"/>
    <cellStyle name="Normal 2" xfId="4"/>
    <cellStyle name="Normal 3" xfId="6"/>
    <cellStyle name="Percent" xfId="2" builtinId="5"/>
    <cellStyle name="Percent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dPt>
            <c:idx val="5"/>
            <c:spPr>
              <a:solidFill>
                <a:srgbClr val="FFC000"/>
              </a:solidFill>
            </c:spPr>
          </c:dPt>
          <c:dPt>
            <c:idx val="6"/>
            <c:spPr>
              <a:solidFill>
                <a:srgbClr val="FFC000"/>
              </a:solidFill>
            </c:spPr>
          </c:dPt>
          <c:dLbls>
            <c:showVal val="1"/>
          </c:dLbls>
          <c:cat>
            <c:strRef>
              <c:f>'Fig. 1'!$E$7:$E$16</c:f>
              <c:strCache>
                <c:ptCount val="10"/>
                <c:pt idx="0">
                  <c:v>US</c:v>
                </c:pt>
                <c:pt idx="1">
                  <c:v>EU</c:v>
                </c:pt>
                <c:pt idx="2">
                  <c:v>UK</c:v>
                </c:pt>
                <c:pt idx="3">
                  <c:v>Germany</c:v>
                </c:pt>
                <c:pt idx="4">
                  <c:v>Canada</c:v>
                </c:pt>
                <c:pt idx="5">
                  <c:v>CHF</c:v>
                </c:pt>
                <c:pt idx="6">
                  <c:v>CERF</c:v>
                </c:pt>
                <c:pt idx="7">
                  <c:v>Denmark</c:v>
                </c:pt>
                <c:pt idx="8">
                  <c:v>Japan</c:v>
                </c:pt>
                <c:pt idx="9">
                  <c:v>Private </c:v>
                </c:pt>
              </c:strCache>
            </c:strRef>
          </c:cat>
          <c:val>
            <c:numRef>
              <c:f>'Fig. 1'!$G$7:$G$16</c:f>
              <c:numCache>
                <c:formatCode>_-* #,##0.0_-;\-* #,##0.0_-;_-* "-"??_-;_-@_-</c:formatCode>
                <c:ptCount val="10"/>
                <c:pt idx="0">
                  <c:v>147.540752</c:v>
                </c:pt>
                <c:pt idx="1">
                  <c:v>95.668187000000003</c:v>
                </c:pt>
                <c:pt idx="2">
                  <c:v>63.214556000000002</c:v>
                </c:pt>
                <c:pt idx="3">
                  <c:v>44.227742999999997</c:v>
                </c:pt>
                <c:pt idx="4">
                  <c:v>43.767944999999997</c:v>
                </c:pt>
                <c:pt idx="5">
                  <c:v>39.953287000000003</c:v>
                </c:pt>
                <c:pt idx="6">
                  <c:v>21.573630999999999</c:v>
                </c:pt>
                <c:pt idx="7">
                  <c:v>20.713507</c:v>
                </c:pt>
                <c:pt idx="8">
                  <c:v>20.176079000000001</c:v>
                </c:pt>
                <c:pt idx="9">
                  <c:v>20.138997</c:v>
                </c:pt>
              </c:numCache>
            </c:numRef>
          </c:val>
        </c:ser>
        <c:gapWidth val="50"/>
        <c:axId val="92506752"/>
        <c:axId val="92516736"/>
      </c:barChart>
      <c:catAx>
        <c:axId val="92506752"/>
        <c:scaling>
          <c:orientation val="minMax"/>
        </c:scaling>
        <c:axPos val="b"/>
        <c:numFmt formatCode="General" sourceLinked="1"/>
        <c:tickLblPos val="nextTo"/>
        <c:crossAx val="92516736"/>
        <c:crosses val="autoZero"/>
        <c:auto val="1"/>
        <c:lblAlgn val="ctr"/>
        <c:lblOffset val="100"/>
      </c:catAx>
      <c:valAx>
        <c:axId val="92516736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</c:title>
        <c:numFmt formatCode="#,##0" sourceLinked="0"/>
        <c:tickLblPos val="nextTo"/>
        <c:crossAx val="92506752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'Fig. 3'!$C$12</c:f>
              <c:strCache>
                <c:ptCount val="1"/>
                <c:pt idx="0">
                  <c:v>Central Emergency Response Fund</c:v>
                </c:pt>
              </c:strCache>
            </c:strRef>
          </c:tx>
          <c:dLbls>
            <c:showVal val="1"/>
          </c:dLbls>
          <c:cat>
            <c:numRef>
              <c:f>'Fig. 3'!$D$11:$H$11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'Fig. 3'!$D$12:$H$12</c:f>
              <c:numCache>
                <c:formatCode>_-* #,##0.0_-;\-* #,##0.0_-;_-* "-"??_-;_-@_-</c:formatCode>
                <c:ptCount val="5"/>
                <c:pt idx="0">
                  <c:v>40.044091000000002</c:v>
                </c:pt>
                <c:pt idx="1">
                  <c:v>11.586879</c:v>
                </c:pt>
                <c:pt idx="2">
                  <c:v>40.21387</c:v>
                </c:pt>
                <c:pt idx="3">
                  <c:v>26.903805999999999</c:v>
                </c:pt>
                <c:pt idx="4">
                  <c:v>21.573630999999999</c:v>
                </c:pt>
              </c:numCache>
            </c:numRef>
          </c:val>
        </c:ser>
        <c:ser>
          <c:idx val="1"/>
          <c:order val="1"/>
          <c:tx>
            <c:strRef>
              <c:f>'Fig. 3'!$C$13</c:f>
              <c:strCache>
                <c:ptCount val="1"/>
                <c:pt idx="0">
                  <c:v>Common Humanitarian Fund</c:v>
                </c:pt>
              </c:strCache>
            </c:strRef>
          </c:tx>
          <c:dLbls>
            <c:showVal val="1"/>
          </c:dLbls>
          <c:cat>
            <c:numRef>
              <c:f>'Fig. 3'!$D$11:$H$11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'Fig. 3'!$D$13:$H$13</c:f>
              <c:numCache>
                <c:formatCode>_-* #,##0.0_-;\-* #,##0.0_-;_-* "-"??_-;_-@_-</c:formatCode>
                <c:ptCount val="5"/>
                <c:pt idx="0">
                  <c:v>108.145526</c:v>
                </c:pt>
                <c:pt idx="1">
                  <c:v>90.707391000000001</c:v>
                </c:pt>
                <c:pt idx="2">
                  <c:v>138.26267000000001</c:v>
                </c:pt>
                <c:pt idx="3">
                  <c:v>94.147450000000006</c:v>
                </c:pt>
                <c:pt idx="4">
                  <c:v>39.953287000000003</c:v>
                </c:pt>
              </c:numCache>
            </c:numRef>
          </c:val>
        </c:ser>
        <c:gapWidth val="50"/>
        <c:overlap val="100"/>
        <c:axId val="97836032"/>
        <c:axId val="97841920"/>
      </c:barChart>
      <c:catAx>
        <c:axId val="97836032"/>
        <c:scaling>
          <c:orientation val="minMax"/>
        </c:scaling>
        <c:axPos val="b"/>
        <c:numFmt formatCode="General" sourceLinked="1"/>
        <c:tickLblPos val="nextTo"/>
        <c:crossAx val="97841920"/>
        <c:crosses val="autoZero"/>
        <c:auto val="1"/>
        <c:lblAlgn val="ctr"/>
        <c:lblOffset val="100"/>
      </c:catAx>
      <c:valAx>
        <c:axId val="9784192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</c:title>
        <c:numFmt formatCode="#,##0" sourceLinked="0"/>
        <c:tickLblPos val="nextTo"/>
        <c:crossAx val="97836032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Food,  US$147.0m, 24%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Sector not yet specified,  US$90.5m, 15%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Health,  US$90.5m, 15%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Coordination and support services,  US$71.3m, 12%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Multi-sector,  US$68.8m, 11%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Other,  US$140.6m, 23%</a:t>
                    </a:r>
                  </a:p>
                </c:rich>
              </c:tx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'Fig. 4'!$E$8:$E$13</c:f>
              <c:strCache>
                <c:ptCount val="6"/>
                <c:pt idx="0">
                  <c:v>Food</c:v>
                </c:pt>
                <c:pt idx="1">
                  <c:v>Sector not yet specified</c:v>
                </c:pt>
                <c:pt idx="2">
                  <c:v>Health</c:v>
                </c:pt>
                <c:pt idx="3">
                  <c:v>Coordination and support services</c:v>
                </c:pt>
                <c:pt idx="4">
                  <c:v>Multi-sector</c:v>
                </c:pt>
                <c:pt idx="5">
                  <c:v>Other</c:v>
                </c:pt>
              </c:strCache>
            </c:strRef>
          </c:cat>
          <c:val>
            <c:numRef>
              <c:f>'Fig. 4'!$G$8:$G$13</c:f>
              <c:numCache>
                <c:formatCode>_-* #,##0.0_-;\-* #,##0.0_-;_-* "-"??_-;_-@_-</c:formatCode>
                <c:ptCount val="6"/>
                <c:pt idx="0">
                  <c:v>146.95468</c:v>
                </c:pt>
                <c:pt idx="1">
                  <c:v>90.491193999999993</c:v>
                </c:pt>
                <c:pt idx="2">
                  <c:v>90.466683000000003</c:v>
                </c:pt>
                <c:pt idx="3">
                  <c:v>71.271080999999995</c:v>
                </c:pt>
                <c:pt idx="4">
                  <c:v>68.836968999999996</c:v>
                </c:pt>
                <c:pt idx="5">
                  <c:v>140.602295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stacked"/>
        <c:ser>
          <c:idx val="0"/>
          <c:order val="0"/>
          <c:tx>
            <c:strRef>
              <c:f>'Fig. 5'!$D$34</c:f>
              <c:strCache>
                <c:ptCount val="1"/>
                <c:pt idx="0">
                  <c:v>UNHCR</c:v>
                </c:pt>
              </c:strCache>
            </c:strRef>
          </c:tx>
          <c:dLbls>
            <c:showVal val="1"/>
          </c:dLbls>
          <c:cat>
            <c:strRef>
              <c:f>'Fig. 5'!$B$35:$B$39</c:f>
              <c:strCache>
                <c:ptCount val="5"/>
                <c:pt idx="0">
                  <c:v>UN Agencies</c:v>
                </c:pt>
                <c:pt idx="1">
                  <c:v>NGOs</c:v>
                </c:pt>
                <c:pt idx="2">
                  <c:v>RCRC</c:v>
                </c:pt>
                <c:pt idx="3">
                  <c:v>Other</c:v>
                </c:pt>
                <c:pt idx="4">
                  <c:v>Government</c:v>
                </c:pt>
              </c:strCache>
            </c:strRef>
          </c:cat>
          <c:val>
            <c:numRef>
              <c:f>'Fig. 5'!$D$35:$D$39</c:f>
              <c:numCache>
                <c:formatCode>General</c:formatCode>
                <c:ptCount val="5"/>
                <c:pt idx="0" formatCode="&quot; &quot;#,##0.0&quot; &quot;;&quot;-&quot;#,##0.0&quot; &quot;;&quot; -&quot;00&quot; &quot;;&quot; &quot;@&quot; &quot;">
                  <c:v>60.538263999999998</c:v>
                </c:pt>
              </c:numCache>
            </c:numRef>
          </c:val>
        </c:ser>
        <c:ser>
          <c:idx val="1"/>
          <c:order val="1"/>
          <c:tx>
            <c:strRef>
              <c:f>'Fig. 5'!$E$34</c:f>
              <c:strCache>
                <c:ptCount val="1"/>
                <c:pt idx="0">
                  <c:v>WFP</c:v>
                </c:pt>
              </c:strCache>
            </c:strRef>
          </c:tx>
          <c:dLbls>
            <c:showVal val="1"/>
          </c:dLbls>
          <c:cat>
            <c:strRef>
              <c:f>'Fig. 5'!$B$35:$B$39</c:f>
              <c:strCache>
                <c:ptCount val="5"/>
                <c:pt idx="0">
                  <c:v>UN Agencies</c:v>
                </c:pt>
                <c:pt idx="1">
                  <c:v>NGOs</c:v>
                </c:pt>
                <c:pt idx="2">
                  <c:v>RCRC</c:v>
                </c:pt>
                <c:pt idx="3">
                  <c:v>Other</c:v>
                </c:pt>
                <c:pt idx="4">
                  <c:v>Government</c:v>
                </c:pt>
              </c:strCache>
            </c:strRef>
          </c:cat>
          <c:val>
            <c:numRef>
              <c:f>'Fig. 5'!$E$35:$E$39</c:f>
              <c:numCache>
                <c:formatCode>General</c:formatCode>
                <c:ptCount val="5"/>
                <c:pt idx="0" formatCode="&quot; &quot;#,##0.0&quot; &quot;;&quot;-&quot;#,##0.0&quot; &quot;;&quot; -&quot;00&quot; &quot;;&quot; &quot;@&quot; &quot;">
                  <c:v>218.061849</c:v>
                </c:pt>
              </c:numCache>
            </c:numRef>
          </c:val>
        </c:ser>
        <c:ser>
          <c:idx val="2"/>
          <c:order val="2"/>
          <c:tx>
            <c:strRef>
              <c:f>'Fig. 5'!$F$34</c:f>
              <c:strCache>
                <c:ptCount val="1"/>
                <c:pt idx="0">
                  <c:v>Others</c:v>
                </c:pt>
              </c:strCache>
            </c:strRef>
          </c:tx>
          <c:dLbls>
            <c:showVal val="1"/>
          </c:dLbls>
          <c:cat>
            <c:strRef>
              <c:f>'Fig. 5'!$B$35:$B$39</c:f>
              <c:strCache>
                <c:ptCount val="5"/>
                <c:pt idx="0">
                  <c:v>UN Agencies</c:v>
                </c:pt>
                <c:pt idx="1">
                  <c:v>NGOs</c:v>
                </c:pt>
                <c:pt idx="2">
                  <c:v>RCRC</c:v>
                </c:pt>
                <c:pt idx="3">
                  <c:v>Other</c:v>
                </c:pt>
                <c:pt idx="4">
                  <c:v>Government</c:v>
                </c:pt>
              </c:strCache>
            </c:strRef>
          </c:cat>
          <c:val>
            <c:numRef>
              <c:f>'Fig. 5'!$F$35:$F$39</c:f>
              <c:numCache>
                <c:formatCode>General</c:formatCode>
                <c:ptCount val="5"/>
                <c:pt idx="0" formatCode="&quot; &quot;#,##0.0&quot; &quot;;&quot;-&quot;#,##0.0&quot; &quot;;&quot; -&quot;00&quot; &quot;;&quot; &quot;@&quot; &quot;">
                  <c:v>126.41649700000001</c:v>
                </c:pt>
              </c:numCache>
            </c:numRef>
          </c:val>
        </c:ser>
        <c:ser>
          <c:idx val="3"/>
          <c:order val="3"/>
          <c:dLbls>
            <c:dLbl>
              <c:idx val="3"/>
              <c:layout>
                <c:manualLayout>
                  <c:x val="4.722222222222227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Val val="1"/>
            </c:dLbl>
            <c:dLbl>
              <c:idx val="4"/>
              <c:layout>
                <c:manualLayout>
                  <c:x val="5.2777777777777812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Val val="1"/>
            </c:dLbl>
            <c:showVal val="1"/>
          </c:dLbls>
          <c:cat>
            <c:strRef>
              <c:f>'Fig. 5'!$B$35:$B$39</c:f>
              <c:strCache>
                <c:ptCount val="5"/>
                <c:pt idx="0">
                  <c:v>UN Agencies</c:v>
                </c:pt>
                <c:pt idx="1">
                  <c:v>NGOs</c:v>
                </c:pt>
                <c:pt idx="2">
                  <c:v>RCRC</c:v>
                </c:pt>
                <c:pt idx="3">
                  <c:v>Other</c:v>
                </c:pt>
                <c:pt idx="4">
                  <c:v>Government</c:v>
                </c:pt>
              </c:strCache>
            </c:strRef>
          </c:cat>
          <c:val>
            <c:numRef>
              <c:f>'Fig. 5'!$G$35:$G$39</c:f>
              <c:numCache>
                <c:formatCode>" "#,##0.0" ";"-"#,##0.0" ";" -"00" ";" "@" "</c:formatCode>
                <c:ptCount val="5"/>
                <c:pt idx="1">
                  <c:v>142.968827</c:v>
                </c:pt>
                <c:pt idx="2">
                  <c:v>54.990560000000002</c:v>
                </c:pt>
                <c:pt idx="3">
                  <c:v>5.5886120000000004</c:v>
                </c:pt>
                <c:pt idx="4">
                  <c:v>5.8292999999999998E-2</c:v>
                </c:pt>
              </c:numCache>
            </c:numRef>
          </c:val>
        </c:ser>
        <c:gapWidth val="50"/>
        <c:overlap val="100"/>
        <c:axId val="95499776"/>
        <c:axId val="95501312"/>
      </c:barChart>
      <c:catAx>
        <c:axId val="95499776"/>
        <c:scaling>
          <c:orientation val="minMax"/>
        </c:scaling>
        <c:axPos val="l"/>
        <c:numFmt formatCode="General" sourceLinked="1"/>
        <c:tickLblPos val="nextTo"/>
        <c:crossAx val="95501312"/>
        <c:crosses val="autoZero"/>
        <c:auto val="1"/>
        <c:lblAlgn val="ctr"/>
        <c:lblOffset val="100"/>
      </c:catAx>
      <c:valAx>
        <c:axId val="95501312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</c:title>
        <c:numFmt formatCode="#,##0" sourceLinked="0"/>
        <c:tickLblPos val="nextTo"/>
        <c:crossAx val="95499776"/>
        <c:crosses val="autoZero"/>
        <c:crossBetween val="between"/>
      </c:valAx>
    </c:plotArea>
    <c:legend>
      <c:legendPos val="b"/>
      <c:legendEntry>
        <c:idx val="3"/>
        <c:delete val="1"/>
      </c:legendEntry>
      <c:layout/>
    </c:legend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1"/>
          <c:order val="0"/>
          <c:dLbls>
            <c:showVal val="1"/>
          </c:dLbls>
          <c:cat>
            <c:numRef>
              <c:f>'Fig. 6'!$C$6:$C$10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'Fig. 6'!$E$6:$E$10</c:f>
              <c:numCache>
                <c:formatCode>_-* #,##0.0_-;\-* #,##0.0_-;_-* "-"??_-;_-@_-</c:formatCode>
                <c:ptCount val="5"/>
                <c:pt idx="0">
                  <c:v>866.987346</c:v>
                </c:pt>
                <c:pt idx="1">
                  <c:v>917.08502699999997</c:v>
                </c:pt>
                <c:pt idx="2">
                  <c:v>2024.4926780000001</c:v>
                </c:pt>
                <c:pt idx="3">
                  <c:v>1363.2355210000001</c:v>
                </c:pt>
                <c:pt idx="4">
                  <c:v>608.62290199999995</c:v>
                </c:pt>
              </c:numCache>
            </c:numRef>
          </c:val>
        </c:ser>
        <c:gapWidth val="50"/>
        <c:axId val="97104256"/>
        <c:axId val="97105792"/>
      </c:barChart>
      <c:catAx>
        <c:axId val="97104256"/>
        <c:scaling>
          <c:orientation val="minMax"/>
        </c:scaling>
        <c:axPos val="b"/>
        <c:numFmt formatCode="General" sourceLinked="1"/>
        <c:tickLblPos val="nextTo"/>
        <c:crossAx val="97105792"/>
        <c:crosses val="autoZero"/>
        <c:auto val="1"/>
        <c:lblAlgn val="ctr"/>
        <c:lblOffset val="100"/>
      </c:catAx>
      <c:valAx>
        <c:axId val="9710579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</c:title>
        <c:numFmt formatCode="#,##0" sourceLinked="0"/>
        <c:tickLblPos val="nextTo"/>
        <c:crossAx val="97104256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18</xdr:row>
      <xdr:rowOff>66675</xdr:rowOff>
    </xdr:from>
    <xdr:to>
      <xdr:col>11</xdr:col>
      <xdr:colOff>38100</xdr:colOff>
      <xdr:row>35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9525</xdr:rowOff>
    </xdr:from>
    <xdr:to>
      <xdr:col>7</xdr:col>
      <xdr:colOff>57150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13</xdr:row>
      <xdr:rowOff>28575</xdr:rowOff>
    </xdr:from>
    <xdr:to>
      <xdr:col>9</xdr:col>
      <xdr:colOff>95250</xdr:colOff>
      <xdr:row>30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41</xdr:row>
      <xdr:rowOff>104775</xdr:rowOff>
    </xdr:from>
    <xdr:to>
      <xdr:col>5</xdr:col>
      <xdr:colOff>514350</xdr:colOff>
      <xdr:row>58</xdr:row>
      <xdr:rowOff>95250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4</xdr:row>
      <xdr:rowOff>57150</xdr:rowOff>
    </xdr:from>
    <xdr:to>
      <xdr:col>13</xdr:col>
      <xdr:colOff>95250</xdr:colOff>
      <xdr:row>21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peals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R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peal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0"/>
  <sheetViews>
    <sheetView workbookViewId="0">
      <selection sqref="A1:B3"/>
    </sheetView>
  </sheetViews>
  <sheetFormatPr defaultRowHeight="12.75"/>
  <cols>
    <col min="2" max="2" width="64.140625" bestFit="1" customWidth="1"/>
    <col min="3" max="3" width="10" bestFit="1" customWidth="1"/>
    <col min="6" max="6" width="10" bestFit="1" customWidth="1"/>
    <col min="9" max="9" width="10" bestFit="1" customWidth="1"/>
  </cols>
  <sheetData>
    <row r="1" spans="1:9">
      <c r="A1" s="93" t="s">
        <v>146</v>
      </c>
      <c r="B1" s="92" t="s">
        <v>149</v>
      </c>
    </row>
    <row r="2" spans="1:9">
      <c r="A2" s="93" t="s">
        <v>147</v>
      </c>
      <c r="B2" s="92" t="s">
        <v>150</v>
      </c>
    </row>
    <row r="3" spans="1:9">
      <c r="A3" s="93" t="s">
        <v>148</v>
      </c>
      <c r="B3" s="92" t="s">
        <v>151</v>
      </c>
    </row>
    <row r="6" spans="1:9">
      <c r="B6" s="1" t="s">
        <v>0</v>
      </c>
      <c r="C6" s="2" t="s">
        <v>1</v>
      </c>
      <c r="E6" s="1" t="s">
        <v>0</v>
      </c>
      <c r="F6" s="1" t="s">
        <v>1</v>
      </c>
      <c r="G6" s="3" t="s">
        <v>2</v>
      </c>
    </row>
    <row r="7" spans="1:9">
      <c r="B7" s="1" t="s">
        <v>3</v>
      </c>
      <c r="C7" s="4">
        <v>147540752</v>
      </c>
      <c r="D7" s="5"/>
      <c r="E7" s="6" t="s">
        <v>3</v>
      </c>
      <c r="F7" s="7">
        <v>147540752</v>
      </c>
      <c r="G7" s="8">
        <f>F7/1000000</f>
        <v>147.540752</v>
      </c>
      <c r="H7" s="9">
        <f>SUM(G7:G11)</f>
        <v>394.41918299999998</v>
      </c>
      <c r="I7">
        <f>H7*1000000</f>
        <v>394419183</v>
      </c>
    </row>
    <row r="8" spans="1:9">
      <c r="B8" s="10" t="s">
        <v>4</v>
      </c>
      <c r="C8" s="11">
        <v>93766229</v>
      </c>
      <c r="E8" s="12" t="s">
        <v>5</v>
      </c>
      <c r="F8" s="13">
        <f>C8+C28</f>
        <v>95668187</v>
      </c>
      <c r="G8" s="14">
        <f t="shared" ref="G8:G16" si="0">F8/1000000</f>
        <v>95.668187000000003</v>
      </c>
      <c r="H8">
        <f>G8*1000000</f>
        <v>95668187</v>
      </c>
      <c r="I8" s="5">
        <f>I7/C100</f>
        <v>0.64805182602214995</v>
      </c>
    </row>
    <row r="9" spans="1:9">
      <c r="B9" s="10" t="s">
        <v>6</v>
      </c>
      <c r="C9" s="11">
        <v>63214556</v>
      </c>
      <c r="E9" s="12" t="s">
        <v>6</v>
      </c>
      <c r="F9" s="13">
        <v>63214556</v>
      </c>
      <c r="G9" s="14">
        <f t="shared" si="0"/>
        <v>63.214556000000002</v>
      </c>
      <c r="H9" s="5">
        <f>H8/C100</f>
        <v>0.15718795116914611</v>
      </c>
    </row>
    <row r="10" spans="1:9">
      <c r="B10" s="10" t="s">
        <v>7</v>
      </c>
      <c r="C10" s="11">
        <v>44227743</v>
      </c>
      <c r="E10" s="12" t="s">
        <v>7</v>
      </c>
      <c r="F10" s="13">
        <v>44227743</v>
      </c>
      <c r="G10" s="14">
        <f t="shared" si="0"/>
        <v>44.227742999999997</v>
      </c>
    </row>
    <row r="11" spans="1:9">
      <c r="B11" s="10" t="s">
        <v>8</v>
      </c>
      <c r="C11" s="11">
        <v>43767945</v>
      </c>
      <c r="E11" s="12" t="s">
        <v>8</v>
      </c>
      <c r="F11" s="13">
        <v>43767945</v>
      </c>
      <c r="G11" s="14">
        <f t="shared" si="0"/>
        <v>43.767944999999997</v>
      </c>
    </row>
    <row r="12" spans="1:9">
      <c r="B12" s="10" t="s">
        <v>9</v>
      </c>
      <c r="C12" s="11">
        <v>39953287</v>
      </c>
      <c r="E12" s="12" t="s">
        <v>9</v>
      </c>
      <c r="F12" s="13">
        <v>39953287</v>
      </c>
      <c r="G12" s="14">
        <f t="shared" si="0"/>
        <v>39.953287000000003</v>
      </c>
    </row>
    <row r="13" spans="1:9">
      <c r="B13" s="10" t="s">
        <v>10</v>
      </c>
      <c r="C13" s="11">
        <v>38409670</v>
      </c>
      <c r="E13" s="12" t="s">
        <v>11</v>
      </c>
      <c r="F13" s="13">
        <v>21573631</v>
      </c>
      <c r="G13" s="14">
        <f t="shared" si="0"/>
        <v>21.573630999999999</v>
      </c>
    </row>
    <row r="14" spans="1:9">
      <c r="B14" s="10" t="s">
        <v>12</v>
      </c>
      <c r="C14" s="11">
        <v>21573631</v>
      </c>
      <c r="E14" s="12" t="s">
        <v>13</v>
      </c>
      <c r="F14" s="13">
        <v>20713507</v>
      </c>
      <c r="G14" s="14">
        <f t="shared" si="0"/>
        <v>20.713507</v>
      </c>
    </row>
    <row r="15" spans="1:9">
      <c r="B15" s="10" t="s">
        <v>13</v>
      </c>
      <c r="C15" s="11">
        <v>20713507</v>
      </c>
      <c r="E15" s="12" t="s">
        <v>14</v>
      </c>
      <c r="F15" s="13">
        <v>20176079</v>
      </c>
      <c r="G15" s="14">
        <f t="shared" si="0"/>
        <v>20.176079000000001</v>
      </c>
    </row>
    <row r="16" spans="1:9">
      <c r="B16" s="10" t="s">
        <v>14</v>
      </c>
      <c r="C16" s="11">
        <v>20176079</v>
      </c>
      <c r="E16" s="15" t="s">
        <v>15</v>
      </c>
      <c r="F16" s="16">
        <v>20138997</v>
      </c>
      <c r="G16" s="17">
        <f t="shared" si="0"/>
        <v>20.138997</v>
      </c>
    </row>
    <row r="17" spans="2:3">
      <c r="B17" s="10" t="s">
        <v>16</v>
      </c>
      <c r="C17" s="11">
        <v>20138997</v>
      </c>
    </row>
    <row r="18" spans="2:3">
      <c r="B18" s="10" t="s">
        <v>17</v>
      </c>
      <c r="C18" s="11">
        <v>15216028</v>
      </c>
    </row>
    <row r="19" spans="2:3">
      <c r="B19" s="10" t="s">
        <v>18</v>
      </c>
      <c r="C19" s="11">
        <v>13599661</v>
      </c>
    </row>
    <row r="20" spans="2:3">
      <c r="B20" s="10" t="s">
        <v>19</v>
      </c>
      <c r="C20" s="11">
        <v>13246286</v>
      </c>
    </row>
    <row r="21" spans="2:3">
      <c r="B21" s="10" t="s">
        <v>20</v>
      </c>
      <c r="C21" s="11">
        <v>12888367</v>
      </c>
    </row>
    <row r="22" spans="2:3">
      <c r="B22" s="10" t="s">
        <v>21</v>
      </c>
      <c r="C22" s="11">
        <v>10700000</v>
      </c>
    </row>
    <row r="23" spans="2:3">
      <c r="B23" s="10" t="s">
        <v>22</v>
      </c>
      <c r="C23" s="11">
        <v>8276049</v>
      </c>
    </row>
    <row r="24" spans="2:3">
      <c r="B24" s="10" t="s">
        <v>23</v>
      </c>
      <c r="C24" s="11">
        <v>5372807</v>
      </c>
    </row>
    <row r="25" spans="2:3">
      <c r="B25" s="10" t="s">
        <v>24</v>
      </c>
      <c r="C25" s="11">
        <v>3495923</v>
      </c>
    </row>
    <row r="26" spans="2:3">
      <c r="B26" s="10" t="s">
        <v>25</v>
      </c>
      <c r="C26" s="11">
        <v>2832045</v>
      </c>
    </row>
    <row r="27" spans="2:3">
      <c r="B27" s="10" t="s">
        <v>26</v>
      </c>
      <c r="C27" s="11">
        <v>2212389</v>
      </c>
    </row>
    <row r="28" spans="2:3">
      <c r="B28" s="10" t="s">
        <v>27</v>
      </c>
      <c r="C28" s="11">
        <v>1901958</v>
      </c>
    </row>
    <row r="29" spans="2:3">
      <c r="B29" s="10" t="s">
        <v>28</v>
      </c>
      <c r="C29" s="11">
        <v>1659292</v>
      </c>
    </row>
    <row r="30" spans="2:3">
      <c r="B30" s="10" t="s">
        <v>29</v>
      </c>
      <c r="C30" s="11">
        <v>1526074</v>
      </c>
    </row>
    <row r="31" spans="2:3">
      <c r="B31" s="10" t="s">
        <v>30</v>
      </c>
      <c r="C31" s="11">
        <v>740000</v>
      </c>
    </row>
    <row r="32" spans="2:3">
      <c r="B32" s="10" t="s">
        <v>31</v>
      </c>
      <c r="C32" s="11">
        <v>327869</v>
      </c>
    </row>
    <row r="33" spans="2:3">
      <c r="B33" s="10" t="s">
        <v>32</v>
      </c>
      <c r="C33" s="11">
        <v>273224</v>
      </c>
    </row>
    <row r="34" spans="2:3">
      <c r="B34" s="10" t="s">
        <v>33</v>
      </c>
      <c r="C34" s="11">
        <v>223353</v>
      </c>
    </row>
    <row r="35" spans="2:3">
      <c r="B35" s="10" t="s">
        <v>34</v>
      </c>
      <c r="C35" s="11">
        <v>118750</v>
      </c>
    </row>
    <row r="36" spans="2:3">
      <c r="B36" s="10" t="s">
        <v>35</v>
      </c>
      <c r="C36" s="11">
        <v>101010</v>
      </c>
    </row>
    <row r="37" spans="2:3">
      <c r="B37" s="10" t="s">
        <v>36</v>
      </c>
      <c r="C37" s="11">
        <v>98151</v>
      </c>
    </row>
    <row r="38" spans="2:3">
      <c r="B38" s="10" t="s">
        <v>37</v>
      </c>
      <c r="C38" s="11">
        <v>80250</v>
      </c>
    </row>
    <row r="39" spans="2:3">
      <c r="B39" s="10" t="s">
        <v>38</v>
      </c>
      <c r="C39" s="11">
        <v>71712</v>
      </c>
    </row>
    <row r="40" spans="2:3">
      <c r="B40" s="10" t="s">
        <v>39</v>
      </c>
      <c r="C40" s="11">
        <v>43835</v>
      </c>
    </row>
    <row r="41" spans="2:3">
      <c r="B41" s="10" t="s">
        <v>40</v>
      </c>
      <c r="C41" s="11">
        <v>36512</v>
      </c>
    </row>
    <row r="42" spans="2:3">
      <c r="B42" s="10" t="s">
        <v>41</v>
      </c>
      <c r="C42" s="11">
        <v>28128</v>
      </c>
    </row>
    <row r="43" spans="2:3">
      <c r="B43" s="10" t="s">
        <v>42</v>
      </c>
      <c r="C43" s="11">
        <v>13115</v>
      </c>
    </row>
    <row r="44" spans="2:3">
      <c r="B44" s="10" t="s">
        <v>43</v>
      </c>
      <c r="C44" s="11">
        <v>11005</v>
      </c>
    </row>
    <row r="45" spans="2:3">
      <c r="B45" s="10" t="s">
        <v>44</v>
      </c>
      <c r="C45" s="11">
        <v>-80000</v>
      </c>
    </row>
    <row r="46" spans="2:3">
      <c r="B46" s="10" t="s">
        <v>45</v>
      </c>
      <c r="C46" s="11">
        <v>-90164</v>
      </c>
    </row>
    <row r="47" spans="2:3">
      <c r="B47" s="10" t="s">
        <v>46</v>
      </c>
      <c r="C47" s="11">
        <v>-100000</v>
      </c>
    </row>
    <row r="48" spans="2:3">
      <c r="B48" s="10" t="s">
        <v>47</v>
      </c>
      <c r="C48" s="11">
        <v>-100000</v>
      </c>
    </row>
    <row r="49" spans="2:3">
      <c r="B49" s="10" t="s">
        <v>48</v>
      </c>
      <c r="C49" s="11">
        <v>-100002</v>
      </c>
    </row>
    <row r="50" spans="2:3">
      <c r="B50" s="10" t="s">
        <v>49</v>
      </c>
      <c r="C50" s="11">
        <v>-119995</v>
      </c>
    </row>
    <row r="51" spans="2:3">
      <c r="B51" s="10" t="s">
        <v>50</v>
      </c>
      <c r="C51" s="11">
        <v>-120002</v>
      </c>
    </row>
    <row r="52" spans="2:3">
      <c r="B52" s="10" t="s">
        <v>51</v>
      </c>
      <c r="C52" s="11">
        <v>-125009</v>
      </c>
    </row>
    <row r="53" spans="2:3">
      <c r="B53" s="10" t="s">
        <v>52</v>
      </c>
      <c r="C53" s="11">
        <v>-145075</v>
      </c>
    </row>
    <row r="54" spans="2:3">
      <c r="B54" s="10" t="s">
        <v>53</v>
      </c>
      <c r="C54" s="11">
        <v>-150000</v>
      </c>
    </row>
    <row r="55" spans="2:3">
      <c r="B55" s="10" t="s">
        <v>54</v>
      </c>
      <c r="C55" s="11">
        <v>-160019</v>
      </c>
    </row>
    <row r="56" spans="2:3">
      <c r="B56" s="10" t="s">
        <v>55</v>
      </c>
      <c r="C56" s="11">
        <v>-189984</v>
      </c>
    </row>
    <row r="57" spans="2:3">
      <c r="B57" s="10" t="s">
        <v>56</v>
      </c>
      <c r="C57" s="11">
        <v>-199563</v>
      </c>
    </row>
    <row r="58" spans="2:3">
      <c r="B58" s="10" t="s">
        <v>57</v>
      </c>
      <c r="C58" s="11">
        <v>-199842</v>
      </c>
    </row>
    <row r="59" spans="2:3">
      <c r="B59" s="10" t="s">
        <v>58</v>
      </c>
      <c r="C59" s="11">
        <v>-200000</v>
      </c>
    </row>
    <row r="60" spans="2:3">
      <c r="B60" s="10" t="s">
        <v>59</v>
      </c>
      <c r="C60" s="11">
        <v>-200000</v>
      </c>
    </row>
    <row r="61" spans="2:3">
      <c r="B61" s="10" t="s">
        <v>60</v>
      </c>
      <c r="C61" s="11">
        <v>-200000</v>
      </c>
    </row>
    <row r="62" spans="2:3">
      <c r="B62" s="10" t="s">
        <v>61</v>
      </c>
      <c r="C62" s="11">
        <v>-200000</v>
      </c>
    </row>
    <row r="63" spans="2:3">
      <c r="B63" s="10" t="s">
        <v>62</v>
      </c>
      <c r="C63" s="11">
        <v>-200343</v>
      </c>
    </row>
    <row r="64" spans="2:3">
      <c r="B64" s="10" t="s">
        <v>63</v>
      </c>
      <c r="C64" s="11">
        <v>-221000</v>
      </c>
    </row>
    <row r="65" spans="2:3">
      <c r="B65" s="10" t="s">
        <v>64</v>
      </c>
      <c r="C65" s="11">
        <v>-224582</v>
      </c>
    </row>
    <row r="66" spans="2:3">
      <c r="B66" s="10" t="s">
        <v>65</v>
      </c>
      <c r="C66" s="11">
        <v>-229857</v>
      </c>
    </row>
    <row r="67" spans="2:3">
      <c r="B67" s="10" t="s">
        <v>66</v>
      </c>
      <c r="C67" s="11">
        <v>-250078</v>
      </c>
    </row>
    <row r="68" spans="2:3">
      <c r="B68" s="10" t="s">
        <v>67</v>
      </c>
      <c r="C68" s="11">
        <v>-263699</v>
      </c>
    </row>
    <row r="69" spans="2:3">
      <c r="B69" s="10" t="s">
        <v>68</v>
      </c>
      <c r="C69" s="11">
        <v>-276978</v>
      </c>
    </row>
    <row r="70" spans="2:3">
      <c r="B70" s="10" t="s">
        <v>69</v>
      </c>
      <c r="C70" s="11">
        <v>-287190</v>
      </c>
    </row>
    <row r="71" spans="2:3">
      <c r="B71" s="10" t="s">
        <v>70</v>
      </c>
      <c r="C71" s="11">
        <v>-350000</v>
      </c>
    </row>
    <row r="72" spans="2:3">
      <c r="B72" s="10" t="s">
        <v>71</v>
      </c>
      <c r="C72" s="11">
        <v>-398740</v>
      </c>
    </row>
    <row r="73" spans="2:3">
      <c r="B73" s="10" t="s">
        <v>72</v>
      </c>
      <c r="C73" s="11">
        <v>-400000</v>
      </c>
    </row>
    <row r="74" spans="2:3">
      <c r="B74" s="10" t="s">
        <v>73</v>
      </c>
      <c r="C74" s="11">
        <v>-400000</v>
      </c>
    </row>
    <row r="75" spans="2:3">
      <c r="B75" s="10" t="s">
        <v>74</v>
      </c>
      <c r="C75" s="11">
        <v>-400000</v>
      </c>
    </row>
    <row r="76" spans="2:3">
      <c r="B76" s="10" t="s">
        <v>75</v>
      </c>
      <c r="C76" s="11">
        <v>-451721</v>
      </c>
    </row>
    <row r="77" spans="2:3">
      <c r="B77" s="10" t="s">
        <v>76</v>
      </c>
      <c r="C77" s="11">
        <v>-490000</v>
      </c>
    </row>
    <row r="78" spans="2:3">
      <c r="B78" s="10" t="s">
        <v>77</v>
      </c>
      <c r="C78" s="11">
        <v>-500000</v>
      </c>
    </row>
    <row r="79" spans="2:3">
      <c r="B79" s="10" t="s">
        <v>78</v>
      </c>
      <c r="C79" s="11">
        <v>-502210</v>
      </c>
    </row>
    <row r="80" spans="2:3">
      <c r="B80" s="10" t="s">
        <v>79</v>
      </c>
      <c r="C80" s="11">
        <v>-545995</v>
      </c>
    </row>
    <row r="81" spans="2:3">
      <c r="B81" s="10" t="s">
        <v>80</v>
      </c>
      <c r="C81" s="11">
        <v>-633196</v>
      </c>
    </row>
    <row r="82" spans="2:3">
      <c r="B82" s="10" t="s">
        <v>81</v>
      </c>
      <c r="C82" s="11">
        <v>-633995</v>
      </c>
    </row>
    <row r="83" spans="2:3">
      <c r="B83" s="10" t="s">
        <v>82</v>
      </c>
      <c r="C83" s="11">
        <v>-760648</v>
      </c>
    </row>
    <row r="84" spans="2:3">
      <c r="B84" s="10" t="s">
        <v>83</v>
      </c>
      <c r="C84" s="11">
        <v>-797209</v>
      </c>
    </row>
    <row r="85" spans="2:3">
      <c r="B85" s="10" t="s">
        <v>84</v>
      </c>
      <c r="C85" s="11">
        <v>-831352</v>
      </c>
    </row>
    <row r="86" spans="2:3">
      <c r="B86" s="10" t="s">
        <v>85</v>
      </c>
      <c r="C86" s="11">
        <v>-851136</v>
      </c>
    </row>
    <row r="87" spans="2:3">
      <c r="B87" s="10" t="s">
        <v>86</v>
      </c>
      <c r="C87" s="11">
        <v>-900000</v>
      </c>
    </row>
    <row r="88" spans="2:3">
      <c r="B88" s="10" t="s">
        <v>87</v>
      </c>
      <c r="C88" s="11">
        <v>-905274</v>
      </c>
    </row>
    <row r="89" spans="2:3">
      <c r="B89" s="10" t="s">
        <v>88</v>
      </c>
      <c r="C89" s="11">
        <v>-965286</v>
      </c>
    </row>
    <row r="90" spans="2:3">
      <c r="B90" s="10" t="s">
        <v>89</v>
      </c>
      <c r="C90" s="11">
        <v>-999999</v>
      </c>
    </row>
    <row r="91" spans="2:3">
      <c r="B91" s="10" t="s">
        <v>90</v>
      </c>
      <c r="C91" s="11">
        <v>-1058872</v>
      </c>
    </row>
    <row r="92" spans="2:3">
      <c r="B92" s="10" t="s">
        <v>91</v>
      </c>
      <c r="C92" s="11">
        <v>-1077133</v>
      </c>
    </row>
    <row r="93" spans="2:3">
      <c r="B93" s="10" t="s">
        <v>92</v>
      </c>
      <c r="C93" s="11">
        <v>-1102593</v>
      </c>
    </row>
    <row r="94" spans="2:3">
      <c r="B94" s="10" t="s">
        <v>93</v>
      </c>
      <c r="C94" s="11">
        <v>-1122505</v>
      </c>
    </row>
    <row r="95" spans="2:3">
      <c r="B95" s="10" t="s">
        <v>94</v>
      </c>
      <c r="C95" s="11">
        <v>-1947000</v>
      </c>
    </row>
    <row r="96" spans="2:3">
      <c r="B96" s="10" t="s">
        <v>95</v>
      </c>
      <c r="C96" s="11">
        <v>-2000000</v>
      </c>
    </row>
    <row r="97" spans="2:3">
      <c r="B97" s="10" t="s">
        <v>96</v>
      </c>
      <c r="C97" s="11">
        <v>-4119000</v>
      </c>
    </row>
    <row r="98" spans="2:3">
      <c r="B98" s="10" t="s">
        <v>97</v>
      </c>
      <c r="C98" s="11">
        <v>-4362602</v>
      </c>
    </row>
    <row r="99" spans="2:3">
      <c r="B99" s="10" t="s">
        <v>98</v>
      </c>
      <c r="C99" s="11">
        <v>-5813439</v>
      </c>
    </row>
    <row r="100" spans="2:3">
      <c r="B100" s="18" t="s">
        <v>99</v>
      </c>
      <c r="C100" s="19">
        <v>608622902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7"/>
  <sheetViews>
    <sheetView workbookViewId="0">
      <selection activeCell="M7" sqref="M7"/>
    </sheetView>
  </sheetViews>
  <sheetFormatPr defaultRowHeight="12.75"/>
  <cols>
    <col min="2" max="2" width="25" bestFit="1" customWidth="1"/>
    <col min="3" max="3" width="17" bestFit="1" customWidth="1"/>
    <col min="4" max="4" width="18.140625" bestFit="1" customWidth="1"/>
    <col min="5" max="6" width="14.7109375" bestFit="1" customWidth="1"/>
    <col min="7" max="7" width="19.28515625" bestFit="1" customWidth="1"/>
    <col min="8" max="8" width="15.85546875" bestFit="1" customWidth="1"/>
  </cols>
  <sheetData>
    <row r="1" spans="1:21">
      <c r="A1" s="99" t="s">
        <v>146</v>
      </c>
      <c r="B1" s="98" t="s">
        <v>159</v>
      </c>
    </row>
    <row r="2" spans="1:21">
      <c r="A2" s="99" t="s">
        <v>147</v>
      </c>
      <c r="B2" s="98" t="s">
        <v>160</v>
      </c>
    </row>
    <row r="3" spans="1:21">
      <c r="A3" s="99"/>
      <c r="B3" s="98"/>
    </row>
    <row r="6" spans="1:21" ht="15">
      <c r="B6" s="96"/>
      <c r="C6" s="112" t="s">
        <v>134</v>
      </c>
      <c r="D6" s="95" t="s">
        <v>142</v>
      </c>
      <c r="E6" s="112" t="s">
        <v>134</v>
      </c>
      <c r="F6" s="95" t="s">
        <v>142</v>
      </c>
      <c r="G6" s="112" t="s">
        <v>143</v>
      </c>
      <c r="H6" s="100" t="s">
        <v>143</v>
      </c>
    </row>
    <row r="7" spans="1:21" ht="15">
      <c r="B7" s="107"/>
      <c r="C7" s="113" t="s">
        <v>144</v>
      </c>
      <c r="D7" s="110" t="s">
        <v>144</v>
      </c>
      <c r="E7" s="113" t="s">
        <v>145</v>
      </c>
      <c r="F7" s="110" t="s">
        <v>145</v>
      </c>
      <c r="G7" s="113" t="s">
        <v>144</v>
      </c>
      <c r="H7" s="111" t="s">
        <v>145</v>
      </c>
    </row>
    <row r="8" spans="1:21">
      <c r="B8" s="12"/>
      <c r="C8" s="31"/>
      <c r="D8" s="102"/>
      <c r="E8" s="31"/>
      <c r="F8" s="102"/>
      <c r="G8" s="31"/>
      <c r="H8" s="103"/>
    </row>
    <row r="9" spans="1:21" ht="14.25">
      <c r="B9" s="80">
        <v>2012</v>
      </c>
      <c r="C9" s="114">
        <v>787.27773400000001</v>
      </c>
      <c r="D9" s="104">
        <v>389.61447900000002</v>
      </c>
      <c r="E9" s="114"/>
      <c r="F9" s="104"/>
      <c r="G9" s="114">
        <v>1176.8922130000001</v>
      </c>
      <c r="H9" s="105"/>
    </row>
    <row r="10" spans="1:21" ht="15">
      <c r="B10" s="101"/>
      <c r="C10" s="114"/>
      <c r="D10" s="104"/>
      <c r="E10" s="114"/>
      <c r="F10" s="104"/>
      <c r="G10" s="114"/>
      <c r="H10" s="105"/>
    </row>
    <row r="11" spans="1:21" ht="15">
      <c r="B11" s="101"/>
      <c r="C11" s="114"/>
      <c r="D11" s="104"/>
      <c r="E11" s="114"/>
      <c r="F11" s="104"/>
      <c r="G11" s="114"/>
      <c r="H11" s="106"/>
    </row>
    <row r="12" spans="1:21" ht="14.25">
      <c r="B12" s="80">
        <v>2013</v>
      </c>
      <c r="C12" s="114">
        <v>771.92035899999996</v>
      </c>
      <c r="D12" s="104">
        <v>300.11707100000001</v>
      </c>
      <c r="E12" s="114"/>
      <c r="F12" s="104"/>
      <c r="G12" s="114">
        <v>1072.0374300000001</v>
      </c>
      <c r="H12" s="105"/>
    </row>
    <row r="13" spans="1:21" ht="15">
      <c r="B13" s="101"/>
      <c r="C13" s="114"/>
      <c r="D13" s="104"/>
      <c r="E13" s="114"/>
      <c r="F13" s="104"/>
      <c r="G13" s="114"/>
      <c r="H13" s="105"/>
    </row>
    <row r="14" spans="1:21" ht="15">
      <c r="B14" s="101"/>
      <c r="C14" s="114"/>
      <c r="D14" s="104"/>
      <c r="E14" s="114"/>
      <c r="F14" s="104"/>
      <c r="G14" s="116"/>
      <c r="H14" s="106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</row>
    <row r="15" spans="1:21" ht="15">
      <c r="B15" s="80">
        <v>2014</v>
      </c>
      <c r="C15" s="114">
        <v>1592.1162420000001</v>
      </c>
      <c r="D15" s="104">
        <v>209.637182</v>
      </c>
      <c r="E15" s="114"/>
      <c r="F15" s="104"/>
      <c r="G15" s="114">
        <v>1801.753424</v>
      </c>
      <c r="H15" s="10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</row>
    <row r="16" spans="1:21" ht="15">
      <c r="B16" s="101"/>
      <c r="C16" s="114"/>
      <c r="D16" s="104"/>
      <c r="E16" s="114">
        <v>355.37756400000001</v>
      </c>
      <c r="F16" s="104">
        <v>302.29204499999997</v>
      </c>
      <c r="G16" s="114"/>
      <c r="H16" s="105">
        <v>657.66960900000004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</row>
    <row r="17" spans="2:21" ht="15">
      <c r="B17" s="101"/>
      <c r="C17" s="114"/>
      <c r="D17" s="104"/>
      <c r="E17" s="114"/>
      <c r="F17" s="104"/>
      <c r="G17" s="116"/>
      <c r="H17" s="106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</row>
    <row r="18" spans="2:21" ht="14.25">
      <c r="B18" s="80">
        <v>2015</v>
      </c>
      <c r="C18" s="114">
        <v>1080.8143769999999</v>
      </c>
      <c r="D18" s="104">
        <v>554.70671800000002</v>
      </c>
      <c r="E18" s="114"/>
      <c r="F18" s="104"/>
      <c r="G18" s="114">
        <v>1635.5210950000001</v>
      </c>
      <c r="H18" s="105"/>
    </row>
    <row r="19" spans="2:21" ht="15">
      <c r="B19" s="101"/>
      <c r="C19" s="114"/>
      <c r="D19" s="104"/>
      <c r="E19" s="114">
        <v>186.18659</v>
      </c>
      <c r="F19" s="104">
        <v>471.60748899999999</v>
      </c>
      <c r="G19" s="114"/>
      <c r="H19" s="105">
        <v>657.79407900000001</v>
      </c>
    </row>
    <row r="20" spans="2:21" ht="15">
      <c r="B20" s="101"/>
      <c r="C20" s="114"/>
      <c r="D20" s="104"/>
      <c r="E20" s="114"/>
      <c r="F20" s="104"/>
      <c r="G20" s="116"/>
      <c r="H20" s="106"/>
      <c r="I20" s="75"/>
      <c r="J20" s="75"/>
      <c r="K20" s="75"/>
      <c r="L20" s="75"/>
      <c r="M20" s="75"/>
      <c r="N20" s="75"/>
      <c r="O20" s="78"/>
      <c r="P20" s="77"/>
      <c r="Q20" s="75"/>
      <c r="R20" s="75"/>
      <c r="S20" s="75"/>
      <c r="T20" s="75"/>
      <c r="U20" s="75"/>
    </row>
    <row r="21" spans="2:21" ht="15">
      <c r="B21" s="80">
        <v>2016</v>
      </c>
      <c r="C21" s="114">
        <v>508.86018300000001</v>
      </c>
      <c r="D21" s="104">
        <v>777.00002199999994</v>
      </c>
      <c r="E21" s="114"/>
      <c r="F21" s="104"/>
      <c r="G21" s="114">
        <v>1285.860205</v>
      </c>
      <c r="H21" s="105"/>
      <c r="I21" s="75"/>
      <c r="J21" s="75"/>
      <c r="K21" s="75"/>
      <c r="L21" s="75"/>
      <c r="M21" s="75"/>
      <c r="N21" s="75"/>
      <c r="O21" s="78"/>
      <c r="P21" s="77"/>
      <c r="Q21" s="75"/>
      <c r="R21" s="75"/>
      <c r="S21" s="75"/>
      <c r="T21" s="75"/>
      <c r="U21" s="75"/>
    </row>
    <row r="22" spans="2:21" ht="15">
      <c r="B22" s="107"/>
      <c r="C22" s="115"/>
      <c r="D22" s="108"/>
      <c r="E22" s="115">
        <v>108.612318</v>
      </c>
      <c r="F22" s="108">
        <v>592.99440700000002</v>
      </c>
      <c r="G22" s="115"/>
      <c r="H22" s="109">
        <v>701.60672499999998</v>
      </c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8"/>
      <c r="U22" s="77"/>
    </row>
    <row r="23" spans="2:21" ht="15"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8"/>
      <c r="U23" s="77"/>
    </row>
    <row r="24" spans="2:21" ht="15">
      <c r="K24" s="75"/>
      <c r="L24" s="75"/>
      <c r="M24" s="75"/>
      <c r="N24" s="75"/>
      <c r="O24" s="75"/>
      <c r="P24" s="75"/>
      <c r="Q24" s="75"/>
      <c r="R24" s="75"/>
      <c r="S24" s="75"/>
      <c r="T24" s="78"/>
      <c r="U24" s="77"/>
    </row>
    <row r="25" spans="2:21" ht="15">
      <c r="B25" s="75"/>
      <c r="C25" s="75"/>
      <c r="D25" s="75"/>
      <c r="E25" s="75"/>
      <c r="F25" s="75"/>
      <c r="G25" s="75"/>
      <c r="H25" s="75"/>
      <c r="K25" s="75"/>
      <c r="L25" s="75"/>
      <c r="M25" s="75"/>
      <c r="N25" s="75"/>
      <c r="O25" s="75"/>
      <c r="P25" s="75"/>
      <c r="Q25" s="75"/>
      <c r="R25" s="75"/>
      <c r="S25" s="75"/>
      <c r="T25" s="78"/>
      <c r="U25" s="77"/>
    </row>
    <row r="26" spans="2:21" ht="15">
      <c r="B26" s="86"/>
      <c r="C26" s="87" t="s">
        <v>134</v>
      </c>
      <c r="D26" s="87" t="s">
        <v>135</v>
      </c>
      <c r="E26" s="88" t="s">
        <v>1</v>
      </c>
      <c r="F26" s="75"/>
      <c r="G26" s="87"/>
      <c r="H26" s="87" t="s">
        <v>134</v>
      </c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8"/>
      <c r="U26" s="77"/>
    </row>
    <row r="27" spans="2:21" ht="15">
      <c r="B27" s="80" t="s">
        <v>130</v>
      </c>
      <c r="C27" s="84">
        <v>787.27773400000001</v>
      </c>
      <c r="D27" s="84">
        <v>389.61447900000002</v>
      </c>
      <c r="E27" s="81">
        <v>1176.8922130000001</v>
      </c>
      <c r="F27" s="75"/>
      <c r="G27" s="89" t="s">
        <v>136</v>
      </c>
      <c r="H27" s="89"/>
      <c r="I27" s="87" t="s">
        <v>135</v>
      </c>
      <c r="J27" s="87" t="s">
        <v>1</v>
      </c>
      <c r="K27" s="75"/>
      <c r="L27" s="75"/>
      <c r="M27" s="75"/>
      <c r="N27" s="75"/>
      <c r="O27" s="75"/>
      <c r="P27" s="75"/>
      <c r="Q27" s="75"/>
      <c r="R27" s="75"/>
      <c r="S27" s="75"/>
      <c r="T27" s="78"/>
      <c r="U27" s="77"/>
    </row>
    <row r="28" spans="2:21" ht="15">
      <c r="B28" s="80" t="s">
        <v>131</v>
      </c>
      <c r="C28" s="84">
        <v>771.92035899999996</v>
      </c>
      <c r="D28" s="84">
        <v>300.11707100000001</v>
      </c>
      <c r="E28" s="81">
        <v>1072.0374300000001</v>
      </c>
      <c r="F28" s="75"/>
      <c r="G28" s="89" t="s">
        <v>137</v>
      </c>
      <c r="H28" s="89"/>
      <c r="I28" s="89"/>
      <c r="J28" s="89"/>
      <c r="K28" s="75"/>
      <c r="L28" s="75"/>
      <c r="M28" s="75"/>
      <c r="N28" s="75"/>
      <c r="O28" s="75"/>
      <c r="P28" s="75"/>
      <c r="Q28" s="75"/>
      <c r="R28" s="75"/>
      <c r="S28" s="75"/>
      <c r="T28" s="78"/>
      <c r="U28" s="77"/>
    </row>
    <row r="29" spans="2:21" ht="15">
      <c r="B29" s="80" t="s">
        <v>138</v>
      </c>
      <c r="C29" s="84">
        <v>1592.1162420000001</v>
      </c>
      <c r="D29" s="84">
        <v>209.637182</v>
      </c>
      <c r="E29" s="81">
        <v>1801.753424</v>
      </c>
      <c r="F29" s="75"/>
      <c r="G29" s="89" t="s">
        <v>139</v>
      </c>
      <c r="H29" s="84">
        <v>355.37756400000001</v>
      </c>
      <c r="I29" s="89"/>
      <c r="J29" s="89"/>
      <c r="K29" s="75"/>
      <c r="L29" s="75"/>
      <c r="M29" s="75"/>
      <c r="N29" s="75"/>
      <c r="O29" s="75"/>
      <c r="P29" s="75"/>
      <c r="Q29" s="75"/>
      <c r="R29" s="75"/>
      <c r="S29" s="75"/>
      <c r="T29" s="78"/>
      <c r="U29" s="77"/>
    </row>
    <row r="30" spans="2:21" ht="15">
      <c r="B30" s="80" t="s">
        <v>132</v>
      </c>
      <c r="C30" s="84">
        <v>1080.8143769999999</v>
      </c>
      <c r="D30" s="84">
        <v>554.70671800000002</v>
      </c>
      <c r="E30" s="81">
        <v>1635.5210950000001</v>
      </c>
      <c r="F30" s="75"/>
      <c r="G30" s="89" t="s">
        <v>140</v>
      </c>
      <c r="H30" s="84">
        <v>186.18659</v>
      </c>
      <c r="I30" s="84">
        <v>302.29204499999997</v>
      </c>
      <c r="J30" s="84">
        <v>657.66960900000004</v>
      </c>
      <c r="T30" s="78"/>
      <c r="U30" s="77"/>
    </row>
    <row r="31" spans="2:21" ht="15">
      <c r="B31" s="82" t="s">
        <v>133</v>
      </c>
      <c r="C31" s="85">
        <v>508.86018300000001</v>
      </c>
      <c r="D31" s="85">
        <v>777.00002199999994</v>
      </c>
      <c r="E31" s="83">
        <v>1285.860205</v>
      </c>
      <c r="F31" s="75"/>
      <c r="G31" s="90" t="s">
        <v>141</v>
      </c>
      <c r="H31" s="85">
        <v>108.612318</v>
      </c>
      <c r="I31" s="84">
        <v>471.60748899999999</v>
      </c>
      <c r="J31" s="84">
        <v>657.79407900000001</v>
      </c>
      <c r="T31" s="78"/>
      <c r="U31" s="77"/>
    </row>
    <row r="32" spans="2:21" ht="15">
      <c r="B32" s="79"/>
      <c r="C32" s="79"/>
      <c r="D32" s="75"/>
      <c r="E32" s="75"/>
      <c r="F32" s="75"/>
      <c r="G32" s="75"/>
      <c r="H32" s="75"/>
      <c r="I32" s="85">
        <v>592.99440700000002</v>
      </c>
      <c r="J32" s="85">
        <v>701.60672499999998</v>
      </c>
      <c r="T32" s="78"/>
      <c r="U32" s="77"/>
    </row>
    <row r="33" spans="2:21" ht="15">
      <c r="B33" s="79"/>
      <c r="C33" s="79"/>
      <c r="D33" s="75"/>
      <c r="E33" s="75"/>
      <c r="F33" s="75"/>
      <c r="G33" s="75"/>
      <c r="H33" s="75"/>
      <c r="I33" s="75"/>
      <c r="J33" s="75"/>
      <c r="T33" s="78"/>
      <c r="U33" s="77"/>
    </row>
    <row r="34" spans="2:21" ht="15">
      <c r="B34" s="75"/>
      <c r="C34" s="75"/>
      <c r="D34" s="75"/>
      <c r="E34" s="75"/>
      <c r="F34" s="75"/>
      <c r="G34" s="75"/>
      <c r="H34" s="75"/>
      <c r="I34" s="75"/>
      <c r="J34" s="75"/>
      <c r="T34" s="78"/>
      <c r="U34" s="77"/>
    </row>
    <row r="35" spans="2:21" ht="15">
      <c r="I35" s="75"/>
      <c r="J35" s="75"/>
    </row>
    <row r="67" spans="9:12" ht="14.25">
      <c r="I67" s="76"/>
      <c r="J67" s="76"/>
      <c r="K67" s="76"/>
      <c r="L67" s="7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A3" sqref="A3:B3"/>
    </sheetView>
  </sheetViews>
  <sheetFormatPr defaultRowHeight="12.75"/>
  <cols>
    <col min="3" max="3" width="31.140625" bestFit="1" customWidth="1"/>
  </cols>
  <sheetData>
    <row r="1" spans="1:8">
      <c r="A1" s="93" t="s">
        <v>146</v>
      </c>
      <c r="B1" s="92" t="s">
        <v>152</v>
      </c>
    </row>
    <row r="2" spans="1:8">
      <c r="A2" s="93" t="s">
        <v>147</v>
      </c>
      <c r="B2" s="92" t="s">
        <v>150</v>
      </c>
    </row>
    <row r="3" spans="1:8">
      <c r="A3" s="93"/>
      <c r="B3" s="92"/>
    </row>
    <row r="6" spans="1:8">
      <c r="C6" s="6" t="s">
        <v>0</v>
      </c>
      <c r="D6" s="62">
        <v>2012</v>
      </c>
      <c r="E6" s="63">
        <v>2013</v>
      </c>
      <c r="F6" s="63">
        <v>2014</v>
      </c>
      <c r="G6" s="63">
        <v>2015</v>
      </c>
      <c r="H6" s="64">
        <v>2016</v>
      </c>
    </row>
    <row r="7" spans="1:8">
      <c r="C7" s="22" t="s">
        <v>12</v>
      </c>
      <c r="D7" s="36">
        <v>40044091</v>
      </c>
      <c r="E7" s="65">
        <v>11586879</v>
      </c>
      <c r="F7" s="65">
        <v>40213870</v>
      </c>
      <c r="G7" s="65">
        <v>26903806</v>
      </c>
      <c r="H7" s="66">
        <v>21573631</v>
      </c>
    </row>
    <row r="8" spans="1:8">
      <c r="C8" s="15" t="s">
        <v>121</v>
      </c>
      <c r="D8" s="16">
        <v>108145526</v>
      </c>
      <c r="E8" s="67">
        <v>90707391</v>
      </c>
      <c r="F8" s="67">
        <v>138262670</v>
      </c>
      <c r="G8" s="67">
        <v>94147450</v>
      </c>
      <c r="H8" s="68">
        <v>39953287</v>
      </c>
    </row>
    <row r="11" spans="1:8">
      <c r="C11" s="6" t="s">
        <v>0</v>
      </c>
      <c r="D11" s="62">
        <v>2012</v>
      </c>
      <c r="E11" s="63">
        <v>2013</v>
      </c>
      <c r="F11" s="63">
        <v>2014</v>
      </c>
      <c r="G11" s="63">
        <v>2015</v>
      </c>
      <c r="H11" s="64">
        <v>2016</v>
      </c>
    </row>
    <row r="12" spans="1:8">
      <c r="C12" s="22" t="s">
        <v>12</v>
      </c>
      <c r="D12" s="69">
        <f t="shared" ref="D12:H13" si="0">D7/1000000</f>
        <v>40.044091000000002</v>
      </c>
      <c r="E12" s="70">
        <f t="shared" si="0"/>
        <v>11.586879</v>
      </c>
      <c r="F12" s="70">
        <f t="shared" si="0"/>
        <v>40.21387</v>
      </c>
      <c r="G12" s="70">
        <f t="shared" si="0"/>
        <v>26.903805999999999</v>
      </c>
      <c r="H12" s="71">
        <f t="shared" si="0"/>
        <v>21.573630999999999</v>
      </c>
    </row>
    <row r="13" spans="1:8">
      <c r="C13" s="15" t="s">
        <v>121</v>
      </c>
      <c r="D13" s="72">
        <f t="shared" si="0"/>
        <v>108.145526</v>
      </c>
      <c r="E13" s="73">
        <f t="shared" si="0"/>
        <v>90.707391000000001</v>
      </c>
      <c r="F13" s="73">
        <f t="shared" si="0"/>
        <v>138.26267000000001</v>
      </c>
      <c r="G13" s="73">
        <f t="shared" si="0"/>
        <v>94.147450000000006</v>
      </c>
      <c r="H13" s="74">
        <f t="shared" si="0"/>
        <v>39.953287000000003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B30" sqref="B30"/>
    </sheetView>
  </sheetViews>
  <sheetFormatPr defaultRowHeight="12.75"/>
  <cols>
    <col min="2" max="2" width="32.28515625" bestFit="1" customWidth="1"/>
    <col min="3" max="3" width="10" bestFit="1" customWidth="1"/>
    <col min="5" max="5" width="29.42578125" bestFit="1" customWidth="1"/>
    <col min="6" max="6" width="10" bestFit="1" customWidth="1"/>
  </cols>
  <sheetData>
    <row r="1" spans="1:8">
      <c r="A1" s="93" t="s">
        <v>146</v>
      </c>
      <c r="B1" s="94" t="s">
        <v>154</v>
      </c>
      <c r="C1" s="94"/>
      <c r="D1" s="94"/>
      <c r="E1" s="94"/>
      <c r="F1" s="94"/>
    </row>
    <row r="2" spans="1:8">
      <c r="A2" s="93" t="s">
        <v>147</v>
      </c>
      <c r="B2" s="94" t="s">
        <v>150</v>
      </c>
      <c r="C2" s="94"/>
      <c r="D2" s="94"/>
      <c r="E2" s="94"/>
      <c r="F2" s="94"/>
    </row>
    <row r="3" spans="1:8" ht="12.75" customHeight="1">
      <c r="A3" s="93" t="s">
        <v>148</v>
      </c>
      <c r="B3" s="91" t="s">
        <v>153</v>
      </c>
      <c r="C3" s="91"/>
      <c r="D3" s="91"/>
      <c r="E3" s="91"/>
      <c r="F3" s="91"/>
      <c r="G3" s="91"/>
    </row>
    <row r="4" spans="1:8">
      <c r="B4" s="91"/>
      <c r="C4" s="91"/>
      <c r="D4" s="91"/>
      <c r="E4" s="91"/>
      <c r="F4" s="91"/>
      <c r="G4" s="91"/>
    </row>
    <row r="5" spans="1:8">
      <c r="B5" s="91"/>
      <c r="C5" s="91"/>
      <c r="D5" s="91"/>
      <c r="E5" s="91"/>
      <c r="F5" s="91"/>
      <c r="G5" s="91"/>
    </row>
    <row r="7" spans="1:8">
      <c r="B7" s="1" t="s">
        <v>100</v>
      </c>
      <c r="C7" s="2" t="s">
        <v>1</v>
      </c>
      <c r="E7" s="6" t="s">
        <v>100</v>
      </c>
      <c r="F7" s="20" t="s">
        <v>1</v>
      </c>
      <c r="G7" s="21" t="s">
        <v>2</v>
      </c>
      <c r="H7" s="20"/>
    </row>
    <row r="8" spans="1:8">
      <c r="B8" s="1" t="s">
        <v>101</v>
      </c>
      <c r="C8" s="4">
        <v>146954680</v>
      </c>
      <c r="E8" s="22" t="s">
        <v>101</v>
      </c>
      <c r="F8" s="23">
        <v>146954680</v>
      </c>
      <c r="G8" s="24">
        <f>F8/1000000</f>
        <v>146.95468</v>
      </c>
      <c r="H8" s="25">
        <f>G8/$G$14</f>
        <v>0.24145440389622408</v>
      </c>
    </row>
    <row r="9" spans="1:8">
      <c r="B9" s="10" t="s">
        <v>102</v>
      </c>
      <c r="C9" s="11">
        <v>90491194</v>
      </c>
      <c r="E9" s="12" t="s">
        <v>102</v>
      </c>
      <c r="F9" s="26">
        <v>90491194</v>
      </c>
      <c r="G9" s="24">
        <f t="shared" ref="G9:G14" si="0">F9/1000000</f>
        <v>90.491193999999993</v>
      </c>
      <c r="H9" s="27">
        <f>G9/$G$14</f>
        <v>0.14868187461010135</v>
      </c>
    </row>
    <row r="10" spans="1:8">
      <c r="B10" s="10" t="s">
        <v>103</v>
      </c>
      <c r="C10" s="11">
        <v>90466683</v>
      </c>
      <c r="E10" s="12" t="s">
        <v>103</v>
      </c>
      <c r="F10" s="26">
        <v>90466683</v>
      </c>
      <c r="G10" s="24">
        <f t="shared" si="0"/>
        <v>90.466683000000003</v>
      </c>
      <c r="H10" s="27">
        <f>G10/$G$14</f>
        <v>0.14864160172533239</v>
      </c>
    </row>
    <row r="11" spans="1:8">
      <c r="B11" s="10" t="s">
        <v>104</v>
      </c>
      <c r="C11" s="11">
        <v>71271081</v>
      </c>
      <c r="E11" s="12" t="s">
        <v>104</v>
      </c>
      <c r="F11" s="26">
        <v>71271081</v>
      </c>
      <c r="G11" s="24">
        <f t="shared" si="0"/>
        <v>71.271080999999995</v>
      </c>
      <c r="H11" s="27">
        <f>G11/$G$14</f>
        <v>0.11710220033750883</v>
      </c>
    </row>
    <row r="12" spans="1:8">
      <c r="B12" s="10" t="s">
        <v>105</v>
      </c>
      <c r="C12" s="11">
        <v>68836969</v>
      </c>
      <c r="E12" s="12" t="s">
        <v>105</v>
      </c>
      <c r="F12" s="26">
        <v>68836969</v>
      </c>
      <c r="G12" s="24">
        <f t="shared" si="0"/>
        <v>68.836968999999996</v>
      </c>
      <c r="H12" s="27">
        <f>G12/$G$14</f>
        <v>0.11310282405376852</v>
      </c>
    </row>
    <row r="13" spans="1:8">
      <c r="B13" s="28" t="s">
        <v>106</v>
      </c>
      <c r="C13" s="29">
        <v>39615388</v>
      </c>
      <c r="E13" s="30" t="s">
        <v>107</v>
      </c>
      <c r="F13" s="31">
        <f>SUM(C13:C19)</f>
        <v>140602295</v>
      </c>
      <c r="G13" s="24">
        <f t="shared" si="0"/>
        <v>140.602295</v>
      </c>
      <c r="H13" s="27">
        <f>G13/$G$14</f>
        <v>0.23101709537706488</v>
      </c>
    </row>
    <row r="14" spans="1:8">
      <c r="B14" s="28" t="s">
        <v>108</v>
      </c>
      <c r="C14" s="29">
        <v>30029740</v>
      </c>
      <c r="E14" s="32" t="s">
        <v>1</v>
      </c>
      <c r="F14" s="21">
        <f>SUM(F8:F13)</f>
        <v>608622902</v>
      </c>
      <c r="G14" s="33">
        <f t="shared" si="0"/>
        <v>608.62290199999995</v>
      </c>
      <c r="H14" s="34">
        <f>G14/$G$14</f>
        <v>1</v>
      </c>
    </row>
    <row r="15" spans="1:8">
      <c r="B15" s="28" t="s">
        <v>109</v>
      </c>
      <c r="C15" s="29">
        <v>23129102</v>
      </c>
    </row>
    <row r="16" spans="1:8">
      <c r="B16" s="28" t="s">
        <v>110</v>
      </c>
      <c r="C16" s="29">
        <v>20665861</v>
      </c>
    </row>
    <row r="17" spans="2:3">
      <c r="B17" s="28" t="s">
        <v>111</v>
      </c>
      <c r="C17" s="29">
        <v>15204340</v>
      </c>
    </row>
    <row r="18" spans="2:3">
      <c r="B18" s="28" t="s">
        <v>112</v>
      </c>
      <c r="C18" s="29">
        <v>9233963</v>
      </c>
    </row>
    <row r="19" spans="2:3">
      <c r="B19" s="28" t="s">
        <v>113</v>
      </c>
      <c r="C19" s="29">
        <v>2723901</v>
      </c>
    </row>
    <row r="20" spans="2:3">
      <c r="B20" s="18" t="s">
        <v>99</v>
      </c>
      <c r="C20" s="19">
        <v>608622902</v>
      </c>
    </row>
  </sheetData>
  <mergeCells count="1">
    <mergeCell ref="B3:G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B3" sqref="B3:H4"/>
    </sheetView>
  </sheetViews>
  <sheetFormatPr defaultRowHeight="12.75"/>
  <cols>
    <col min="2" max="2" width="23.140625" bestFit="1" customWidth="1"/>
    <col min="3" max="3" width="46.5703125" bestFit="1" customWidth="1"/>
  </cols>
  <sheetData>
    <row r="1" spans="1:8">
      <c r="A1" s="93" t="s">
        <v>146</v>
      </c>
      <c r="B1" s="94" t="s">
        <v>156</v>
      </c>
      <c r="C1" s="97"/>
      <c r="D1" s="97"/>
      <c r="E1" s="97"/>
      <c r="F1" s="97"/>
      <c r="G1" s="97"/>
      <c r="H1" s="97"/>
    </row>
    <row r="2" spans="1:8">
      <c r="A2" s="93" t="s">
        <v>147</v>
      </c>
      <c r="B2" s="94" t="s">
        <v>150</v>
      </c>
      <c r="C2" s="97"/>
      <c r="D2" s="97"/>
      <c r="E2" s="97"/>
      <c r="F2" s="97"/>
      <c r="G2" s="97"/>
      <c r="H2" s="97"/>
    </row>
    <row r="3" spans="1:8">
      <c r="A3" s="93" t="s">
        <v>148</v>
      </c>
      <c r="B3" s="91" t="s">
        <v>155</v>
      </c>
      <c r="C3" s="91"/>
      <c r="D3" s="91"/>
      <c r="E3" s="91"/>
      <c r="F3" s="91"/>
      <c r="G3" s="91"/>
      <c r="H3" s="91"/>
    </row>
    <row r="4" spans="1:8">
      <c r="B4" s="91"/>
      <c r="C4" s="91"/>
      <c r="D4" s="91"/>
      <c r="E4" s="91"/>
      <c r="F4" s="91"/>
      <c r="G4" s="91"/>
      <c r="H4" s="91"/>
    </row>
    <row r="8" spans="1:8">
      <c r="B8" s="1" t="s">
        <v>114</v>
      </c>
      <c r="C8" s="1" t="s">
        <v>1</v>
      </c>
      <c r="D8" s="21" t="s">
        <v>2</v>
      </c>
      <c r="E8" s="35" t="s">
        <v>115</v>
      </c>
    </row>
    <row r="9" spans="1:8">
      <c r="B9" s="1" t="s">
        <v>116</v>
      </c>
      <c r="C9" s="36">
        <v>405016610</v>
      </c>
      <c r="D9" s="8">
        <f t="shared" ref="D9:D14" si="0">C9/1000000</f>
        <v>405.01661000000001</v>
      </c>
      <c r="E9" s="25">
        <f>D9/$D$14</f>
        <v>0.66546396573160838</v>
      </c>
    </row>
    <row r="10" spans="1:8">
      <c r="B10" s="10" t="s">
        <v>117</v>
      </c>
      <c r="C10" s="13">
        <v>142968827</v>
      </c>
      <c r="D10" s="14">
        <f t="shared" si="0"/>
        <v>142.968827</v>
      </c>
      <c r="E10" s="27">
        <f>D10/$D$14</f>
        <v>0.23490543410408835</v>
      </c>
    </row>
    <row r="11" spans="1:8">
      <c r="B11" s="10" t="s">
        <v>118</v>
      </c>
      <c r="C11" s="13">
        <v>54990560</v>
      </c>
      <c r="D11" s="14">
        <f t="shared" si="0"/>
        <v>54.990560000000002</v>
      </c>
      <c r="E11" s="27">
        <f>D11/$D$14</f>
        <v>9.0352433040713942E-2</v>
      </c>
    </row>
    <row r="12" spans="1:8">
      <c r="B12" s="10" t="s">
        <v>107</v>
      </c>
      <c r="C12" s="13">
        <v>5588612</v>
      </c>
      <c r="D12" s="14">
        <f t="shared" si="0"/>
        <v>5.5886120000000004</v>
      </c>
      <c r="E12" s="27">
        <f>D12/$D$14</f>
        <v>9.1823886048901932E-3</v>
      </c>
    </row>
    <row r="13" spans="1:8">
      <c r="B13" s="10" t="s">
        <v>119</v>
      </c>
      <c r="C13" s="13">
        <v>58293</v>
      </c>
      <c r="D13" s="14">
        <f t="shared" si="0"/>
        <v>5.8292999999999998E-2</v>
      </c>
      <c r="E13" s="27">
        <f>D13/$D$14</f>
        <v>9.577851869925197E-5</v>
      </c>
    </row>
    <row r="14" spans="1:8">
      <c r="B14" s="18" t="s">
        <v>99</v>
      </c>
      <c r="C14" s="37">
        <v>608622902</v>
      </c>
      <c r="D14" s="38">
        <f t="shared" si="0"/>
        <v>608.62290199999995</v>
      </c>
      <c r="E14" s="34">
        <f>D14/$D$14</f>
        <v>1</v>
      </c>
    </row>
    <row r="19" spans="2:5">
      <c r="B19" s="1" t="s">
        <v>114</v>
      </c>
      <c r="C19" s="1" t="s">
        <v>120</v>
      </c>
      <c r="D19" s="2" t="s">
        <v>1</v>
      </c>
    </row>
    <row r="20" spans="2:5">
      <c r="B20" s="1" t="s">
        <v>116</v>
      </c>
      <c r="C20" s="1" t="s">
        <v>121</v>
      </c>
      <c r="D20" s="4">
        <v>1422097</v>
      </c>
      <c r="E20" s="5">
        <f>D20/$D$30</f>
        <v>3.5112066144645277E-3</v>
      </c>
    </row>
    <row r="21" spans="2:5">
      <c r="B21" s="39"/>
      <c r="C21" s="10" t="s">
        <v>95</v>
      </c>
      <c r="D21" s="11">
        <v>25405992</v>
      </c>
      <c r="E21" s="5">
        <f>D21/$D$30</f>
        <v>6.272827181087709E-2</v>
      </c>
    </row>
    <row r="22" spans="2:5">
      <c r="B22" s="39"/>
      <c r="C22" s="10" t="s">
        <v>96</v>
      </c>
      <c r="D22" s="11">
        <v>37368630</v>
      </c>
      <c r="E22" s="5">
        <f>D22/$D$30</f>
        <v>9.2264438241187199E-2</v>
      </c>
    </row>
    <row r="23" spans="2:5">
      <c r="B23" s="39"/>
      <c r="C23" s="10" t="s">
        <v>93</v>
      </c>
      <c r="D23" s="11">
        <v>5422922</v>
      </c>
      <c r="E23" s="5">
        <f>D23/$D$30</f>
        <v>1.3389381734245418E-2</v>
      </c>
    </row>
    <row r="24" spans="2:5">
      <c r="B24" s="39"/>
      <c r="C24" s="10" t="s">
        <v>97</v>
      </c>
      <c r="D24" s="11">
        <v>48545485</v>
      </c>
      <c r="E24" s="5">
        <f>D24/$D$30</f>
        <v>0.119860479302318</v>
      </c>
    </row>
    <row r="25" spans="2:5">
      <c r="B25" s="39"/>
      <c r="C25" s="10" t="s">
        <v>122</v>
      </c>
      <c r="D25" s="11">
        <v>347322</v>
      </c>
      <c r="E25" s="5">
        <f>D25/$D$30</f>
        <v>8.5755001504753104E-4</v>
      </c>
    </row>
    <row r="26" spans="2:5">
      <c r="B26" s="39"/>
      <c r="C26" s="10" t="s">
        <v>57</v>
      </c>
      <c r="D26" s="11">
        <v>60538264</v>
      </c>
      <c r="E26" s="40">
        <f>D26/$D$30</f>
        <v>0.14947106490274559</v>
      </c>
    </row>
    <row r="27" spans="2:5">
      <c r="B27" s="39"/>
      <c r="C27" s="10" t="s">
        <v>65</v>
      </c>
      <c r="D27" s="11">
        <v>3633820</v>
      </c>
      <c r="E27" s="5">
        <f>D27/$D$30</f>
        <v>8.9720270978516162E-3</v>
      </c>
    </row>
    <row r="28" spans="2:5">
      <c r="B28" s="39"/>
      <c r="C28" s="10" t="s">
        <v>98</v>
      </c>
      <c r="D28" s="11">
        <v>218061849</v>
      </c>
      <c r="E28" s="40">
        <f>D28/$D$30</f>
        <v>0.53840223737984472</v>
      </c>
    </row>
    <row r="29" spans="2:5">
      <c r="B29" s="39"/>
      <c r="C29" s="10" t="s">
        <v>80</v>
      </c>
      <c r="D29" s="11">
        <v>4270229</v>
      </c>
      <c r="E29" s="5">
        <f>D29/$D$30</f>
        <v>1.054334290141829E-2</v>
      </c>
    </row>
    <row r="30" spans="2:5">
      <c r="B30" s="1" t="s">
        <v>123</v>
      </c>
      <c r="C30" s="41"/>
      <c r="D30" s="4">
        <v>405016610</v>
      </c>
      <c r="E30" s="5">
        <f>D30/$D$30</f>
        <v>1</v>
      </c>
    </row>
    <row r="31" spans="2:5">
      <c r="B31" s="18" t="s">
        <v>99</v>
      </c>
      <c r="C31" s="42"/>
      <c r="D31" s="19">
        <v>405016610</v>
      </c>
      <c r="E31" s="5">
        <f>D31/$D$30</f>
        <v>1</v>
      </c>
    </row>
    <row r="34" spans="2:7">
      <c r="B34" s="43" t="s">
        <v>114</v>
      </c>
      <c r="C34" s="43" t="s">
        <v>1</v>
      </c>
      <c r="D34" s="44" t="s">
        <v>124</v>
      </c>
      <c r="E34" s="44" t="s">
        <v>125</v>
      </c>
      <c r="F34" s="45" t="s">
        <v>126</v>
      </c>
      <c r="G34" s="44" t="s">
        <v>127</v>
      </c>
    </row>
    <row r="35" spans="2:7">
      <c r="B35" s="46" t="s">
        <v>116</v>
      </c>
      <c r="C35" s="47">
        <f t="shared" ref="C35:C40" si="1">C9/1000000</f>
        <v>405.01661000000001</v>
      </c>
      <c r="D35" s="48">
        <f>D26/1000000</f>
        <v>60.538263999999998</v>
      </c>
      <c r="E35" s="49">
        <f>D28/1000000</f>
        <v>218.061849</v>
      </c>
      <c r="F35" s="50">
        <f>(D30-D28-D26)/1000000</f>
        <v>126.41649700000001</v>
      </c>
      <c r="G35" s="49"/>
    </row>
    <row r="36" spans="2:7">
      <c r="B36" s="51" t="s">
        <v>117</v>
      </c>
      <c r="C36" s="52">
        <f t="shared" si="1"/>
        <v>142.968827</v>
      </c>
      <c r="D36" s="53"/>
      <c r="E36" s="54"/>
      <c r="G36" s="49">
        <f>D10</f>
        <v>142.968827</v>
      </c>
    </row>
    <row r="37" spans="2:7">
      <c r="B37" s="51" t="s">
        <v>128</v>
      </c>
      <c r="C37" s="52">
        <f t="shared" si="1"/>
        <v>54.990560000000002</v>
      </c>
      <c r="D37" s="53"/>
      <c r="E37" s="54"/>
      <c r="G37" s="49">
        <f>D11</f>
        <v>54.990560000000002</v>
      </c>
    </row>
    <row r="38" spans="2:7">
      <c r="B38" s="51" t="s">
        <v>107</v>
      </c>
      <c r="C38" s="52">
        <f t="shared" si="1"/>
        <v>5.5886120000000004</v>
      </c>
      <c r="D38" s="53"/>
      <c r="E38" s="54"/>
      <c r="G38" s="49">
        <f>D12</f>
        <v>5.5886120000000004</v>
      </c>
    </row>
    <row r="39" spans="2:7">
      <c r="B39" s="51" t="s">
        <v>119</v>
      </c>
      <c r="C39" s="52">
        <f t="shared" si="1"/>
        <v>5.8292999999999998E-2</v>
      </c>
      <c r="D39" s="53"/>
      <c r="E39" s="54"/>
      <c r="G39" s="49">
        <f>D13</f>
        <v>5.8292999999999998E-2</v>
      </c>
    </row>
    <row r="40" spans="2:7">
      <c r="B40" s="55" t="s">
        <v>99</v>
      </c>
      <c r="C40" s="56">
        <f t="shared" si="1"/>
        <v>608.62290199999995</v>
      </c>
      <c r="D40" s="57"/>
      <c r="E40" s="58"/>
      <c r="F40" s="55"/>
      <c r="G40" s="59">
        <f>D14</f>
        <v>608.62290199999995</v>
      </c>
    </row>
  </sheetData>
  <mergeCells count="1">
    <mergeCell ref="B3:H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B4" sqref="B4"/>
    </sheetView>
  </sheetViews>
  <sheetFormatPr defaultRowHeight="12.75"/>
  <cols>
    <col min="3" max="3" width="14.7109375" bestFit="1" customWidth="1"/>
    <col min="4" max="4" width="11" bestFit="1" customWidth="1"/>
  </cols>
  <sheetData>
    <row r="1" spans="1:5">
      <c r="A1" s="93" t="s">
        <v>146</v>
      </c>
      <c r="B1" s="94" t="s">
        <v>157</v>
      </c>
    </row>
    <row r="2" spans="1:5">
      <c r="A2" s="93" t="s">
        <v>147</v>
      </c>
      <c r="B2" s="94" t="s">
        <v>150</v>
      </c>
    </row>
    <row r="3" spans="1:5">
      <c r="A3" s="93" t="s">
        <v>148</v>
      </c>
      <c r="B3" s="94" t="s">
        <v>158</v>
      </c>
    </row>
    <row r="5" spans="1:5">
      <c r="C5" s="6" t="s">
        <v>129</v>
      </c>
      <c r="D5" s="60" t="s">
        <v>1</v>
      </c>
      <c r="E5" s="21" t="s">
        <v>2</v>
      </c>
    </row>
    <row r="6" spans="1:5">
      <c r="C6" s="22">
        <v>2012</v>
      </c>
      <c r="D6" s="4">
        <v>866987346</v>
      </c>
      <c r="E6" s="8">
        <f>D6/1000000</f>
        <v>866.987346</v>
      </c>
    </row>
    <row r="7" spans="1:5">
      <c r="C7" s="12">
        <v>2013</v>
      </c>
      <c r="D7" s="11">
        <v>917085027</v>
      </c>
      <c r="E7" s="14">
        <f>D7/1000000</f>
        <v>917.08502699999997</v>
      </c>
    </row>
    <row r="8" spans="1:5">
      <c r="C8" s="12">
        <v>2014</v>
      </c>
      <c r="D8" s="11">
        <v>2024492678</v>
      </c>
      <c r="E8" s="14">
        <f>D8/1000000</f>
        <v>2024.4926780000001</v>
      </c>
    </row>
    <row r="9" spans="1:5">
      <c r="C9" s="12">
        <v>2015</v>
      </c>
      <c r="D9" s="11">
        <v>1363235521</v>
      </c>
      <c r="E9" s="14">
        <f>D9/1000000</f>
        <v>1363.2355210000001</v>
      </c>
    </row>
    <row r="10" spans="1:5">
      <c r="C10" s="15">
        <v>2016</v>
      </c>
      <c r="D10" s="61">
        <v>608622902</v>
      </c>
      <c r="E10" s="17">
        <f>D10/1000000</f>
        <v>608.62290199999995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Fig. 1</vt:lpstr>
      <vt:lpstr>Fig. 2</vt:lpstr>
      <vt:lpstr>Fig. 3</vt:lpstr>
      <vt:lpstr>Fig. 4</vt:lpstr>
      <vt:lpstr>Fig. 5</vt:lpstr>
      <vt:lpstr>Fig.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lylaas</dc:creator>
  <cp:lastModifiedBy>lylaas</cp:lastModifiedBy>
  <dcterms:created xsi:type="dcterms:W3CDTF">2016-07-18T10:03:01Z</dcterms:created>
  <dcterms:modified xsi:type="dcterms:W3CDTF">2016-07-18T10:50:05Z</dcterms:modified>
</cp:coreProperties>
</file>