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/>
  </bookViews>
  <sheets>
    <sheet name="Fig.1" sheetId="1" r:id="rId1"/>
    <sheet name="Fig.2" sheetId="6" r:id="rId2"/>
    <sheet name="Fig.3" sheetId="4" r:id="rId3"/>
    <sheet name="Fig.4" sheetId="2" r:id="rId4"/>
    <sheet name="Fig.5" sheetId="3" r:id="rId5"/>
    <sheet name="Fig.6" sheetId="5" r:id="rId6"/>
  </sheets>
  <calcPr calcId="125725" concurrentCalc="0"/>
</workbook>
</file>

<file path=xl/calcChain.xml><?xml version="1.0" encoding="utf-8"?>
<calcChain xmlns="http://schemas.openxmlformats.org/spreadsheetml/2006/main">
  <c r="E10" i="5"/>
  <c r="E9"/>
  <c r="E8"/>
  <c r="E7"/>
  <c r="E6"/>
  <c r="H11" i="4"/>
  <c r="G11"/>
  <c r="F11"/>
  <c r="E11"/>
  <c r="D11"/>
  <c r="H10"/>
  <c r="G10"/>
  <c r="F10"/>
  <c r="E10"/>
  <c r="D10"/>
  <c r="D13" i="3"/>
  <c r="G39"/>
  <c r="C39"/>
  <c r="D12"/>
  <c r="G38"/>
  <c r="C38"/>
  <c r="D11"/>
  <c r="G37"/>
  <c r="C37"/>
  <c r="D10"/>
  <c r="G36"/>
  <c r="C36"/>
  <c r="D9"/>
  <c r="G35"/>
  <c r="C35"/>
  <c r="F34"/>
  <c r="E34"/>
  <c r="D34"/>
  <c r="C34"/>
  <c r="E13"/>
  <c r="E12"/>
  <c r="E11"/>
  <c r="E10"/>
  <c r="E9"/>
  <c r="D8"/>
  <c r="E8"/>
  <c r="F13" i="2"/>
  <c r="F14"/>
  <c r="G14"/>
  <c r="H14"/>
  <c r="G13"/>
  <c r="H13"/>
  <c r="G12"/>
  <c r="H12"/>
  <c r="G11"/>
  <c r="H11"/>
  <c r="G10"/>
  <c r="H10"/>
  <c r="G9"/>
  <c r="H9"/>
  <c r="G8"/>
  <c r="H8"/>
  <c r="D100" i="1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H15"/>
  <c r="D15"/>
  <c r="H14"/>
  <c r="D14"/>
  <c r="H13"/>
  <c r="D13"/>
  <c r="H12"/>
  <c r="D12"/>
  <c r="H11"/>
  <c r="D11"/>
  <c r="H10"/>
  <c r="D10"/>
  <c r="H9"/>
  <c r="D9"/>
  <c r="H8"/>
  <c r="D8"/>
  <c r="H6"/>
  <c r="H7"/>
  <c r="D7"/>
  <c r="D6"/>
</calcChain>
</file>

<file path=xl/sharedStrings.xml><?xml version="1.0" encoding="utf-8"?>
<sst xmlns="http://schemas.openxmlformats.org/spreadsheetml/2006/main" count="245" uniqueCount="160">
  <si>
    <t>Donor</t>
  </si>
  <si>
    <t>Total</t>
  </si>
  <si>
    <t>US$m</t>
  </si>
  <si>
    <t>US</t>
  </si>
  <si>
    <t>ECHO</t>
  </si>
  <si>
    <t>EU</t>
  </si>
  <si>
    <t>UK</t>
  </si>
  <si>
    <t>Germany</t>
  </si>
  <si>
    <t>Canada</t>
  </si>
  <si>
    <t>CHF</t>
  </si>
  <si>
    <t>Carry-over (donors not specified)</t>
  </si>
  <si>
    <t>CERF</t>
  </si>
  <si>
    <t>Denmark</t>
  </si>
  <si>
    <t>Japan</t>
  </si>
  <si>
    <t>Private</t>
  </si>
  <si>
    <t>Various Donors (details not yet provided)</t>
  </si>
  <si>
    <t>Sweden</t>
  </si>
  <si>
    <t>Norway</t>
  </si>
  <si>
    <t>Switzerland</t>
  </si>
  <si>
    <t>Allocation of unearmarked funds by WFP</t>
  </si>
  <si>
    <t>Ireland</t>
  </si>
  <si>
    <t>Finland</t>
  </si>
  <si>
    <t>Australia</t>
  </si>
  <si>
    <t>Netherlands</t>
  </si>
  <si>
    <t>Luxembourg</t>
  </si>
  <si>
    <t>Belgium</t>
  </si>
  <si>
    <t>European Commission</t>
  </si>
  <si>
    <t>Italy</t>
  </si>
  <si>
    <t>Bilateral (affected government)</t>
  </si>
  <si>
    <t>Allocation of unearmarked funds by UNFPA</t>
  </si>
  <si>
    <t>France</t>
  </si>
  <si>
    <t>Austria</t>
  </si>
  <si>
    <t>World Bank</t>
  </si>
  <si>
    <t>US Fund for UNICEF</t>
  </si>
  <si>
    <t>UNICEF National Committee/United Kingdom</t>
  </si>
  <si>
    <t>Liechtenstein</t>
  </si>
  <si>
    <t>UN Programme on HIV/AIDS</t>
  </si>
  <si>
    <t>UNICEF National Committee/Spain</t>
  </si>
  <si>
    <t>UNICEF National Committee/Luxembourg</t>
  </si>
  <si>
    <t>UNICEF National Committee/Italy</t>
  </si>
  <si>
    <t>UNICEF National Committee/Australia</t>
  </si>
  <si>
    <t>Spain</t>
  </si>
  <si>
    <t>Qatar</t>
  </si>
  <si>
    <t>Community Agribusiness Development Agency</t>
  </si>
  <si>
    <t>Joint Aid Management International</t>
  </si>
  <si>
    <t>Sudan Medical Care</t>
  </si>
  <si>
    <t>Support for Peace and Education Development Program</t>
  </si>
  <si>
    <t>Lacha Community and Economic Development</t>
  </si>
  <si>
    <t>Fashoda Youth Forum</t>
  </si>
  <si>
    <t>Standard Action Liaison Focus</t>
  </si>
  <si>
    <t>The Health Support Organization</t>
  </si>
  <si>
    <t>South Sudan Development Agency</t>
  </si>
  <si>
    <t>Advocates Coalition for Rights and Development</t>
  </si>
  <si>
    <t>Community in Need Aid</t>
  </si>
  <si>
    <t>Confident Children out of Conflict</t>
  </si>
  <si>
    <t>Comitato Collaborazione Medica</t>
  </si>
  <si>
    <t>United Nations High Commissioner for Refugees</t>
  </si>
  <si>
    <t>ACT Alliance / Finn Church Aid</t>
  </si>
  <si>
    <t>Christian Mission Aid</t>
  </si>
  <si>
    <t>Relief International</t>
  </si>
  <si>
    <t>Rural Water and Sanitation Support Agency</t>
  </si>
  <si>
    <t>IBIS</t>
  </si>
  <si>
    <t>Health Link South Sudan</t>
  </si>
  <si>
    <t>Comitato di Coordinamento delle Organizzazione per il Servizio Volontario</t>
  </si>
  <si>
    <t>United Nations Population Fund</t>
  </si>
  <si>
    <t>Nonviolent Peaceforce</t>
  </si>
  <si>
    <t>World Relief</t>
  </si>
  <si>
    <t>Collegio Universitario Aspirante e Medici Missionari</t>
  </si>
  <si>
    <t>Hold the Child Organisation</t>
  </si>
  <si>
    <t>Polish Humanitarian Action</t>
  </si>
  <si>
    <t>Samaritan's Purse</t>
  </si>
  <si>
    <t>Danish De-mining Group</t>
  </si>
  <si>
    <t>Solidarités International</t>
  </si>
  <si>
    <t>Vétérinaires sans Frontières (Switzerland)</t>
  </si>
  <si>
    <t>Universal Network for Knowledge and Empowerment Agency</t>
  </si>
  <si>
    <t>World Vision South Sudan</t>
  </si>
  <si>
    <t>OXFAM GB</t>
  </si>
  <si>
    <t xml:space="preserve">Save the Children </t>
  </si>
  <si>
    <t>Norwegian Refugee Council</t>
  </si>
  <si>
    <t>World Health Organization</t>
  </si>
  <si>
    <t>ACT Alliance / Lutheran World Federation</t>
  </si>
  <si>
    <t>ACF - USA</t>
  </si>
  <si>
    <t>Nile Hope</t>
  </si>
  <si>
    <t>INTERSOS</t>
  </si>
  <si>
    <t>Universal Intervention and Development Organization</t>
  </si>
  <si>
    <t>MEDAIR</t>
  </si>
  <si>
    <t>Concern Worldwide</t>
  </si>
  <si>
    <t>International Rescue Committee</t>
  </si>
  <si>
    <t>Agency for Technical Cooperation and Development</t>
  </si>
  <si>
    <t>International Medical Corps UK</t>
  </si>
  <si>
    <t>GOAL</t>
  </si>
  <si>
    <t>CARE International</t>
  </si>
  <si>
    <t>Office for the Coordination of Humanitarian Affairs</t>
  </si>
  <si>
    <t>Danish Refugee Council</t>
  </si>
  <si>
    <t>Food &amp; Agriculture Organization of the United Nations</t>
  </si>
  <si>
    <t>International Organization for Migration</t>
  </si>
  <si>
    <t>United Nations Children's Fund</t>
  </si>
  <si>
    <t>World Food Programme</t>
  </si>
  <si>
    <t>Grand Total</t>
  </si>
  <si>
    <t>IASC Standard Sector</t>
  </si>
  <si>
    <t>Food</t>
  </si>
  <si>
    <t>Sector not yet specified</t>
  </si>
  <si>
    <t>Health</t>
  </si>
  <si>
    <t>Coordination and support services</t>
  </si>
  <si>
    <t>Multi-sector</t>
  </si>
  <si>
    <t>Water and Sanitation</t>
  </si>
  <si>
    <t>Other</t>
  </si>
  <si>
    <t>Agriculture</t>
  </si>
  <si>
    <t>Economic recovery and infrastructure</t>
  </si>
  <si>
    <t>Shelter and non-food items</t>
  </si>
  <si>
    <t>Education</t>
  </si>
  <si>
    <t>Protection/Human rights/Rule of law</t>
  </si>
  <si>
    <t>Mine action</t>
  </si>
  <si>
    <t>Appealing Agency  type</t>
  </si>
  <si>
    <t>%</t>
  </si>
  <si>
    <t>UN Agencies</t>
  </si>
  <si>
    <t>NGOs</t>
  </si>
  <si>
    <t>Red Cross / Red Crescent</t>
  </si>
  <si>
    <t>Government</t>
  </si>
  <si>
    <t>Appealing agency top org.</t>
  </si>
  <si>
    <t>Common Humanitarian Fund</t>
  </si>
  <si>
    <t>United Nations Department of Safety and Security</t>
  </si>
  <si>
    <t>UN Agencies Total</t>
  </si>
  <si>
    <t>UNHCR</t>
  </si>
  <si>
    <t>WFP</t>
  </si>
  <si>
    <t>Other UN Agencies</t>
  </si>
  <si>
    <t>US$ m</t>
  </si>
  <si>
    <t>RCRC</t>
  </si>
  <si>
    <t>Central Emergency Response Fund</t>
  </si>
  <si>
    <t>Emergency year</t>
  </si>
  <si>
    <t>Title:</t>
  </si>
  <si>
    <t>UN co-ordinated appeals for South Sudan, 2012-2016</t>
  </si>
  <si>
    <t>Source:</t>
  </si>
  <si>
    <t>Funding</t>
  </si>
  <si>
    <t>Unmet needs</t>
  </si>
  <si>
    <t>Requirements</t>
  </si>
  <si>
    <t>South Sudan Appeal</t>
  </si>
  <si>
    <t>South Sudan RRP</t>
  </si>
  <si>
    <t>Unmet requirements</t>
  </si>
  <si>
    <t>Republic of South Sudan 2012</t>
  </si>
  <si>
    <t>South Sudan RRP 2012</t>
  </si>
  <si>
    <t>Republic of South Sudan 2013</t>
  </si>
  <si>
    <t>South Sudan RRP 2013</t>
  </si>
  <si>
    <t>Republic of South Sudan 2014</t>
  </si>
  <si>
    <t>South Sudan RRP 2014</t>
  </si>
  <si>
    <t>Republic of South Sudan 2015</t>
  </si>
  <si>
    <t>South Sudan RRP 2015</t>
  </si>
  <si>
    <t>Republic of South Sudan 2016</t>
  </si>
  <si>
    <t>South Sudan RRP 2016</t>
  </si>
  <si>
    <t>Humanitarian assistance by donor to South Sudan, 2016</t>
  </si>
  <si>
    <t>Notes:</t>
  </si>
  <si>
    <t xml:space="preserve">US: United States; EU includes ECHO: European Commission’s Humanitarian Aid and Civil Protection department and EU: European Commission; CHF: Common Humanitarian Fund; CERF: Central Emergency Response Fund. Private includes individuals and organisations. </t>
  </si>
  <si>
    <t>Development Initiatives based on UN OCHA FTS data. Data downloaded on 26 July 2016</t>
  </si>
  <si>
    <t>Pooled funding to South Sudan, 2012–2016</t>
  </si>
  <si>
    <t>Funding to South Sudan by sector, 2016</t>
  </si>
  <si>
    <t xml:space="preserve">If funding is given in an unearmarked manner and not yet allocated by the recipient agency to a particular project and sector, FTS shows the funding under the heading ‘Sector not yet specified’. ‘All other sectors’ includes: Water and sanitation; Economic recovery and infrastucture; Agriculture; Mine action; Shelter and non-food items; Protection/Human rights/Rule of law.
</t>
  </si>
  <si>
    <t>Humanitarian funding to South Sudan by funding channel, 2016</t>
  </si>
  <si>
    <t>RCRC: International Red Cross and Red Crescent Movement; UNHCR: United Nations High Commissioner for Refugees; WFP: World Food Programme. ‘Others’ include FAO: Food &amp; Agriculture Organization of the United Nations; OCHA: Office for the Coordination of Humanitarian Affairs; UNICEF: United Nations Children’s Fund; United Nations Population Fund; and WHO: World Health Organization.</t>
  </si>
  <si>
    <t>Humanitarian funding to South Sudan, 2012–2016</t>
  </si>
  <si>
    <t>2016 data is up to and including 26 July 2016.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</si>
</sst>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  <numFmt numFmtId="166" formatCode="0.0%"/>
    <numFmt numFmtId="167" formatCode="&quot; &quot;#,##0.0&quot; &quot;;&quot;-&quot;#,##0.0&quot; &quot;;&quot; -&quot;00&quot; &quot;;&quot; &quot;@&quot; &quot;"/>
    <numFmt numFmtId="168" formatCode="&quot; &quot;#,##0.00&quot; &quot;;&quot;-&quot;#,##0.00&quot; &quot;;&quot; -&quot;00&quot; &quot;;&quot; &quot;@&quot; &quot;"/>
    <numFmt numFmtId="169" formatCode="&quot; &quot;#,##0&quot; &quot;;&quot;-&quot;#,##0&quot; &quot;;&quot; -&quot;00&quot; &quot;;&quot; &quot;@&quot; &quot;"/>
    <numFmt numFmtId="170" formatCode="0.0"/>
  </numFmts>
  <fonts count="10"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Border="0" applyProtection="0"/>
    <xf numFmtId="0" fontId="5" fillId="0" borderId="0" applyNumberFormat="0" applyBorder="0" applyProtection="0"/>
    <xf numFmtId="168" fontId="2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1" xfId="0" applyNumberFormat="1" applyBorder="1"/>
    <xf numFmtId="164" fontId="0" fillId="0" borderId="3" xfId="1" applyNumberFormat="1" applyFont="1" applyBorder="1"/>
    <xf numFmtId="9" fontId="0" fillId="0" borderId="0" xfId="2" applyFont="1"/>
    <xf numFmtId="0" fontId="0" fillId="0" borderId="4" xfId="0" applyBorder="1"/>
    <xf numFmtId="0" fontId="0" fillId="0" borderId="5" xfId="0" applyNumberFormat="1" applyBorder="1"/>
    <xf numFmtId="164" fontId="0" fillId="0" borderId="0" xfId="0" applyNumberFormat="1"/>
    <xf numFmtId="165" fontId="0" fillId="0" borderId="0" xfId="0" applyNumberFormat="1"/>
    <xf numFmtId="0" fontId="0" fillId="0" borderId="6" xfId="0" applyBorder="1"/>
    <xf numFmtId="0" fontId="0" fillId="0" borderId="6" xfId="0" applyNumberFormat="1" applyBorder="1"/>
    <xf numFmtId="164" fontId="0" fillId="0" borderId="7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64" fontId="0" fillId="0" borderId="11" xfId="1" applyNumberFormat="1" applyFont="1" applyBorder="1"/>
    <xf numFmtId="0" fontId="0" fillId="0" borderId="12" xfId="0" applyBorder="1"/>
    <xf numFmtId="0" fontId="0" fillId="0" borderId="12" xfId="0" applyNumberFormat="1" applyBorder="1"/>
    <xf numFmtId="164" fontId="0" fillId="0" borderId="2" xfId="1" applyNumberFormat="1" applyFont="1" applyBorder="1"/>
    <xf numFmtId="0" fontId="3" fillId="0" borderId="1" xfId="0" applyFont="1" applyBorder="1"/>
    <xf numFmtId="0" fontId="0" fillId="0" borderId="3" xfId="0" applyBorder="1"/>
    <xf numFmtId="0" fontId="0" fillId="0" borderId="3" xfId="0" applyNumberFormat="1" applyBorder="1"/>
    <xf numFmtId="164" fontId="0" fillId="0" borderId="0" xfId="1" applyNumberFormat="1" applyFont="1"/>
    <xf numFmtId="9" fontId="0" fillId="0" borderId="3" xfId="2" applyFont="1" applyBorder="1"/>
    <xf numFmtId="0" fontId="0" fillId="0" borderId="7" xfId="0" applyNumberFormat="1" applyBorder="1"/>
    <xf numFmtId="9" fontId="0" fillId="0" borderId="7" xfId="2" applyFon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0" borderId="8" xfId="0" applyFill="1" applyBorder="1"/>
    <xf numFmtId="0" fontId="0" fillId="0" borderId="11" xfId="0" applyBorder="1"/>
    <xf numFmtId="0" fontId="0" fillId="0" borderId="13" xfId="0" applyFill="1" applyBorder="1"/>
    <xf numFmtId="164" fontId="0" fillId="0" borderId="13" xfId="1" applyNumberFormat="1" applyFont="1" applyBorder="1"/>
    <xf numFmtId="9" fontId="0" fillId="0" borderId="2" xfId="2" applyFont="1" applyBorder="1"/>
    <xf numFmtId="166" fontId="0" fillId="0" borderId="0" xfId="2" applyNumberFormat="1" applyFont="1"/>
    <xf numFmtId="0" fontId="0" fillId="0" borderId="12" xfId="0" applyFill="1" applyBorder="1"/>
    <xf numFmtId="0" fontId="0" fillId="0" borderId="12" xfId="0" applyNumberFormat="1" applyFill="1" applyBorder="1"/>
    <xf numFmtId="0" fontId="0" fillId="0" borderId="2" xfId="0" applyFill="1" applyBorder="1"/>
    <xf numFmtId="0" fontId="3" fillId="0" borderId="14" xfId="0" applyFont="1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2" xfId="0" applyNumberFormat="1" applyBorder="1"/>
    <xf numFmtId="0" fontId="0" fillId="0" borderId="17" xfId="0" applyBorder="1"/>
    <xf numFmtId="0" fontId="4" fillId="0" borderId="18" xfId="0" applyFont="1" applyBorder="1"/>
    <xf numFmtId="0" fontId="4" fillId="0" borderId="19" xfId="0" applyFont="1" applyBorder="1"/>
    <xf numFmtId="0" fontId="4" fillId="0" borderId="19" xfId="0" applyFont="1" applyFill="1" applyBorder="1"/>
    <xf numFmtId="0" fontId="0" fillId="0" borderId="18" xfId="0" applyBorder="1"/>
    <xf numFmtId="43" fontId="0" fillId="0" borderId="3" xfId="1" applyFont="1" applyBorder="1"/>
    <xf numFmtId="167" fontId="2" fillId="0" borderId="20" xfId="1" applyNumberFormat="1" applyFont="1" applyBorder="1"/>
    <xf numFmtId="167" fontId="2" fillId="0" borderId="21" xfId="1" applyNumberFormat="1" applyFont="1" applyBorder="1"/>
    <xf numFmtId="167" fontId="0" fillId="0" borderId="0" xfId="0" applyNumberFormat="1"/>
    <xf numFmtId="0" fontId="0" fillId="0" borderId="22" xfId="0" applyBorder="1"/>
    <xf numFmtId="43" fontId="0" fillId="0" borderId="7" xfId="1" applyFont="1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43" fontId="0" fillId="0" borderId="2" xfId="1" applyFont="1" applyBorder="1"/>
    <xf numFmtId="0" fontId="0" fillId="0" borderId="24" xfId="0" applyBorder="1"/>
    <xf numFmtId="0" fontId="0" fillId="0" borderId="19" xfId="0" applyBorder="1"/>
    <xf numFmtId="167" fontId="2" fillId="0" borderId="2" xfId="1" applyNumberFormat="1" applyFont="1" applyBorder="1"/>
    <xf numFmtId="0" fontId="0" fillId="0" borderId="25" xfId="0" applyBorder="1"/>
    <xf numFmtId="0" fontId="0" fillId="0" borderId="25" xfId="0" applyNumberFormat="1" applyBorder="1"/>
    <xf numFmtId="0" fontId="0" fillId="0" borderId="0" xfId="0" applyNumberFormat="1"/>
    <xf numFmtId="0" fontId="0" fillId="0" borderId="26" xfId="0" applyNumberFormat="1" applyBorder="1"/>
    <xf numFmtId="0" fontId="0" fillId="0" borderId="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4" fontId="0" fillId="0" borderId="4" xfId="1" applyNumberFormat="1" applyFont="1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164" fontId="0" fillId="0" borderId="9" xfId="1" applyNumberFormat="1" applyFont="1" applyBorder="1"/>
    <xf numFmtId="164" fontId="0" fillId="0" borderId="30" xfId="1" applyNumberFormat="1" applyFont="1" applyBorder="1"/>
    <xf numFmtId="164" fontId="0" fillId="0" borderId="31" xfId="1" applyNumberFormat="1" applyFont="1" applyBorder="1"/>
    <xf numFmtId="0" fontId="0" fillId="0" borderId="32" xfId="0" applyBorder="1"/>
    <xf numFmtId="0" fontId="0" fillId="0" borderId="14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4" fillId="0" borderId="0" xfId="4" applyFont="1" applyFill="1" applyAlignment="1" applyProtection="1"/>
    <xf numFmtId="0" fontId="0" fillId="0" borderId="0" xfId="4" applyFont="1" applyFill="1" applyAlignment="1" applyProtection="1"/>
    <xf numFmtId="0" fontId="5" fillId="0" borderId="18" xfId="5" applyFont="1" applyFill="1" applyBorder="1" applyAlignment="1" applyProtection="1"/>
    <xf numFmtId="0" fontId="6" fillId="0" borderId="35" xfId="5" applyFont="1" applyFill="1" applyBorder="1" applyAlignment="1" applyProtection="1"/>
    <xf numFmtId="0" fontId="6" fillId="0" borderId="36" xfId="5" applyFont="1" applyFill="1" applyBorder="1" applyAlignment="1" applyProtection="1"/>
    <xf numFmtId="0" fontId="6" fillId="0" borderId="37" xfId="5" applyFont="1" applyFill="1" applyBorder="1" applyAlignment="1" applyProtection="1"/>
    <xf numFmtId="0" fontId="5" fillId="0" borderId="38" xfId="5" applyFont="1" applyFill="1" applyBorder="1" applyAlignment="1" applyProtection="1"/>
    <xf numFmtId="0" fontId="6" fillId="0" borderId="39" xfId="5" applyFont="1" applyFill="1" applyBorder="1" applyAlignment="1" applyProtection="1"/>
    <xf numFmtId="0" fontId="6" fillId="0" borderId="40" xfId="5" applyFont="1" applyFill="1" applyBorder="1" applyAlignment="1" applyProtection="1"/>
    <xf numFmtId="0" fontId="6" fillId="0" borderId="41" xfId="5" applyFont="1" applyFill="1" applyBorder="1" applyAlignment="1" applyProtection="1"/>
    <xf numFmtId="0" fontId="7" fillId="0" borderId="22" xfId="5" applyFont="1" applyFill="1" applyBorder="1" applyAlignment="1" applyProtection="1"/>
    <xf numFmtId="169" fontId="7" fillId="0" borderId="21" xfId="6" applyNumberFormat="1" applyFont="1" applyBorder="1"/>
    <xf numFmtId="169" fontId="7" fillId="0" borderId="0" xfId="6" applyNumberFormat="1" applyFont="1"/>
    <xf numFmtId="169" fontId="7" fillId="0" borderId="20" xfId="6" applyNumberFormat="1" applyFont="1" applyBorder="1"/>
    <xf numFmtId="0" fontId="5" fillId="0" borderId="22" xfId="5" applyFont="1" applyFill="1" applyBorder="1" applyAlignment="1" applyProtection="1"/>
    <xf numFmtId="0" fontId="5" fillId="0" borderId="20" xfId="5" applyFont="1" applyFill="1" applyBorder="1" applyAlignment="1" applyProtection="1"/>
    <xf numFmtId="0" fontId="5" fillId="0" borderId="21" xfId="5" applyFont="1" applyFill="1" applyBorder="1" applyAlignment="1" applyProtection="1"/>
    <xf numFmtId="0" fontId="5" fillId="0" borderId="0" xfId="5" applyFont="1" applyFill="1" applyAlignment="1" applyProtection="1"/>
    <xf numFmtId="3" fontId="7" fillId="0" borderId="0" xfId="5" applyNumberFormat="1" applyFont="1" applyFill="1" applyAlignment="1" applyProtection="1"/>
    <xf numFmtId="3" fontId="7" fillId="0" borderId="0" xfId="6" applyNumberFormat="1" applyFont="1" applyFill="1" applyAlignment="1">
      <alignment horizontal="left"/>
    </xf>
    <xf numFmtId="169" fontId="7" fillId="0" borderId="39" xfId="6" applyNumberFormat="1" applyFont="1" applyBorder="1"/>
    <xf numFmtId="169" fontId="7" fillId="0" borderId="40" xfId="6" applyNumberFormat="1" applyFont="1" applyBorder="1"/>
    <xf numFmtId="169" fontId="7" fillId="0" borderId="41" xfId="6" applyNumberFormat="1" applyFont="1" applyBorder="1"/>
    <xf numFmtId="0" fontId="7" fillId="0" borderId="23" xfId="5" applyFont="1" applyFill="1" applyBorder="1" applyAlignment="1" applyProtection="1"/>
    <xf numFmtId="0" fontId="7" fillId="0" borderId="19" xfId="5" applyFont="1" applyFill="1" applyBorder="1" applyAlignment="1" applyProtection="1"/>
    <xf numFmtId="170" fontId="7" fillId="0" borderId="21" xfId="5" applyNumberFormat="1" applyFont="1" applyFill="1" applyBorder="1" applyAlignment="1" applyProtection="1"/>
    <xf numFmtId="0" fontId="7" fillId="0" borderId="21" xfId="5" applyFont="1" applyFill="1" applyBorder="1" applyAlignment="1" applyProtection="1"/>
    <xf numFmtId="0" fontId="7" fillId="0" borderId="38" xfId="5" applyFont="1" applyFill="1" applyBorder="1" applyAlignment="1" applyProtection="1"/>
    <xf numFmtId="170" fontId="7" fillId="0" borderId="39" xfId="5" applyNumberFormat="1" applyFont="1" applyFill="1" applyBorder="1" applyAlignment="1" applyProtection="1"/>
    <xf numFmtId="0" fontId="7" fillId="0" borderId="39" xfId="5" applyFont="1" applyFill="1" applyBorder="1" applyAlignment="1" applyProtection="1"/>
    <xf numFmtId="0" fontId="0" fillId="0" borderId="0" xfId="4" applyFont="1" applyFill="1" applyAlignment="1" applyProtection="1">
      <alignment horizontal="left" vertical="center" wrapText="1"/>
    </xf>
    <xf numFmtId="0" fontId="1" fillId="0" borderId="0" xfId="4" applyFont="1" applyFill="1" applyAlignment="1" applyProtection="1">
      <alignment horizontal="center" vertical="center" wrapText="1"/>
    </xf>
    <xf numFmtId="3" fontId="9" fillId="0" borderId="0" xfId="0" applyNumberFormat="1" applyFont="1"/>
    <xf numFmtId="169" fontId="7" fillId="0" borderId="42" xfId="6" applyNumberFormat="1" applyFont="1" applyBorder="1"/>
    <xf numFmtId="3" fontId="9" fillId="0" borderId="30" xfId="0" applyNumberFormat="1" applyFont="1" applyBorder="1"/>
    <xf numFmtId="170" fontId="7" fillId="0" borderId="22" xfId="5" applyNumberFormat="1" applyFont="1" applyFill="1" applyBorder="1" applyAlignment="1" applyProtection="1"/>
    <xf numFmtId="0" fontId="7" fillId="0" borderId="43" xfId="5" applyFont="1" applyFill="1" applyBorder="1" applyAlignment="1" applyProtection="1"/>
    <xf numFmtId="170" fontId="7" fillId="0" borderId="7" xfId="5" applyNumberFormat="1" applyFont="1" applyFill="1" applyBorder="1" applyAlignment="1" applyProtection="1"/>
    <xf numFmtId="170" fontId="7" fillId="0" borderId="11" xfId="5" applyNumberFormat="1" applyFont="1" applyFill="1" applyBorder="1" applyAlignment="1" applyProtection="1"/>
    <xf numFmtId="9" fontId="0" fillId="0" borderId="0" xfId="2" applyFont="1" applyFill="1"/>
    <xf numFmtId="0" fontId="0" fillId="0" borderId="0" xfId="0" applyFill="1"/>
    <xf numFmtId="9" fontId="1" fillId="0" borderId="0" xfId="2" applyFont="1" applyFill="1"/>
    <xf numFmtId="0" fontId="8" fillId="0" borderId="0" xfId="4" applyFont="1" applyFill="1" applyAlignment="1" applyProtection="1">
      <alignment horizontal="left" vertical="center" wrapText="1"/>
    </xf>
    <xf numFmtId="0" fontId="1" fillId="0" borderId="0" xfId="4" applyFont="1" applyFill="1" applyAlignment="1" applyProtection="1">
      <alignment horizontal="left" vertical="center" wrapText="1"/>
    </xf>
  </cellXfs>
  <cellStyles count="7">
    <cellStyle name="Comma" xfId="1" builtinId="3"/>
    <cellStyle name="Comma 2" xfId="6"/>
    <cellStyle name="Normal" xfId="0" builtinId="0"/>
    <cellStyle name="Normal 2" xfId="5"/>
    <cellStyle name="Normal 3" xfId="4"/>
    <cellStyle name="Percent" xfId="2" builtinId="5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rgbClr val="FFC000"/>
              </a:solidFill>
            </c:spPr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Fig.1!$F$6:$F$15</c:f>
              <c:strCache>
                <c:ptCount val="10"/>
                <c:pt idx="0">
                  <c:v>US</c:v>
                </c:pt>
                <c:pt idx="1">
                  <c:v>EU</c:v>
                </c:pt>
                <c:pt idx="2">
                  <c:v>UK</c:v>
                </c:pt>
                <c:pt idx="3">
                  <c:v>Germany</c:v>
                </c:pt>
                <c:pt idx="4">
                  <c:v>Canada</c:v>
                </c:pt>
                <c:pt idx="5">
                  <c:v>CHF</c:v>
                </c:pt>
                <c:pt idx="6">
                  <c:v>CERF</c:v>
                </c:pt>
                <c:pt idx="7">
                  <c:v>Denmark</c:v>
                </c:pt>
                <c:pt idx="8">
                  <c:v>Japan</c:v>
                </c:pt>
                <c:pt idx="9">
                  <c:v>Private</c:v>
                </c:pt>
              </c:strCache>
            </c:strRef>
          </c:cat>
          <c:val>
            <c:numRef>
              <c:f>Fig.1!$H$6:$H$15</c:f>
              <c:numCache>
                <c:formatCode>_-* #,##0.0_-;\-* #,##0.0_-;_-* "-"??_-;_-@_-</c:formatCode>
                <c:ptCount val="10"/>
                <c:pt idx="0">
                  <c:v>147.540752</c:v>
                </c:pt>
                <c:pt idx="1">
                  <c:v>95.668187000000003</c:v>
                </c:pt>
                <c:pt idx="2">
                  <c:v>70.765264999999999</c:v>
                </c:pt>
                <c:pt idx="3">
                  <c:v>44.227742999999997</c:v>
                </c:pt>
                <c:pt idx="4">
                  <c:v>43.767944999999997</c:v>
                </c:pt>
                <c:pt idx="5">
                  <c:v>39.953287000000003</c:v>
                </c:pt>
                <c:pt idx="6">
                  <c:v>21.573630999999999</c:v>
                </c:pt>
                <c:pt idx="7">
                  <c:v>20.733578999999999</c:v>
                </c:pt>
                <c:pt idx="8">
                  <c:v>20.176079000000001</c:v>
                </c:pt>
                <c:pt idx="9">
                  <c:v>20.138997</c:v>
                </c:pt>
              </c:numCache>
            </c:numRef>
          </c:val>
        </c:ser>
        <c:gapWidth val="50"/>
        <c:axId val="93997696"/>
        <c:axId val="94019968"/>
      </c:barChart>
      <c:catAx>
        <c:axId val="9399769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019968"/>
        <c:crosses val="autoZero"/>
        <c:auto val="1"/>
        <c:lblAlgn val="ctr"/>
        <c:lblOffset val="100"/>
      </c:catAx>
      <c:valAx>
        <c:axId val="9401996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997696"/>
        <c:crosses val="autoZero"/>
        <c:crossBetween val="between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Fig.3!$C$10</c:f>
              <c:strCache>
                <c:ptCount val="1"/>
                <c:pt idx="0">
                  <c:v>Central Emergency Response Fund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Fig.3!$D$9:$H$9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Fig.3!$D$10:$H$10</c:f>
              <c:numCache>
                <c:formatCode>_-* #,##0.0_-;\-* #,##0.0_-;_-* "-"??_-;_-@_-</c:formatCode>
                <c:ptCount val="5"/>
                <c:pt idx="0">
                  <c:v>40.044091000000002</c:v>
                </c:pt>
                <c:pt idx="1">
                  <c:v>11.586879</c:v>
                </c:pt>
                <c:pt idx="2">
                  <c:v>40.21387</c:v>
                </c:pt>
                <c:pt idx="3">
                  <c:v>26.903805999999999</c:v>
                </c:pt>
                <c:pt idx="4">
                  <c:v>21.573630999999999</c:v>
                </c:pt>
              </c:numCache>
            </c:numRef>
          </c:val>
        </c:ser>
        <c:ser>
          <c:idx val="1"/>
          <c:order val="1"/>
          <c:tx>
            <c:strRef>
              <c:f>Fig.3!$C$11</c:f>
              <c:strCache>
                <c:ptCount val="1"/>
                <c:pt idx="0">
                  <c:v>Common Humanitarian Fund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Fig.3!$D$9:$H$9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Fig.3!$D$11:$H$11</c:f>
              <c:numCache>
                <c:formatCode>_-* #,##0.0_-;\-* #,##0.0_-;_-* "-"??_-;_-@_-</c:formatCode>
                <c:ptCount val="5"/>
                <c:pt idx="0">
                  <c:v>108.145526</c:v>
                </c:pt>
                <c:pt idx="1">
                  <c:v>90.707391000000001</c:v>
                </c:pt>
                <c:pt idx="2">
                  <c:v>138.26267000000001</c:v>
                </c:pt>
                <c:pt idx="3">
                  <c:v>94.147450000000006</c:v>
                </c:pt>
                <c:pt idx="4">
                  <c:v>39.953287000000003</c:v>
                </c:pt>
              </c:numCache>
            </c:numRef>
          </c:val>
        </c:ser>
        <c:gapWidth val="50"/>
        <c:overlap val="100"/>
        <c:axId val="93963776"/>
        <c:axId val="93965312"/>
      </c:barChart>
      <c:catAx>
        <c:axId val="939637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965312"/>
        <c:crosses val="autoZero"/>
        <c:auto val="1"/>
        <c:lblAlgn val="ctr"/>
        <c:lblOffset val="100"/>
      </c:catAx>
      <c:valAx>
        <c:axId val="9396531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9637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666688538932633E-2"/>
          <c:y val="0.89583624963546227"/>
          <c:w val="0.8583350831146106"/>
          <c:h val="7.6389253426655035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showCatName val="1"/>
            <c:showPercent val="1"/>
            <c:showLeaderLines val="1"/>
          </c:dLbls>
          <c:cat>
            <c:strRef>
              <c:f>Fig.4!$E$8:$E$13</c:f>
              <c:strCache>
                <c:ptCount val="6"/>
                <c:pt idx="0">
                  <c:v>Food</c:v>
                </c:pt>
                <c:pt idx="1">
                  <c:v>Sector not yet specified</c:v>
                </c:pt>
                <c:pt idx="2">
                  <c:v>Health</c:v>
                </c:pt>
                <c:pt idx="3">
                  <c:v>Coordination and support services</c:v>
                </c:pt>
                <c:pt idx="4">
                  <c:v>Multi-sector</c:v>
                </c:pt>
                <c:pt idx="5">
                  <c:v>Other</c:v>
                </c:pt>
              </c:strCache>
            </c:strRef>
          </c:cat>
          <c:val>
            <c:numRef>
              <c:f>Fig.4!$G$8:$G$13</c:f>
              <c:numCache>
                <c:formatCode>_-* #,##0.0_-;\-* #,##0.0_-;_-* "-"??_-;_-@_-</c:formatCode>
                <c:ptCount val="6"/>
                <c:pt idx="0">
                  <c:v>146.95468</c:v>
                </c:pt>
                <c:pt idx="1">
                  <c:v>90.491193999999993</c:v>
                </c:pt>
                <c:pt idx="2">
                  <c:v>90.466683000000003</c:v>
                </c:pt>
                <c:pt idx="3">
                  <c:v>76.365695000000002</c:v>
                </c:pt>
                <c:pt idx="4">
                  <c:v>68.836968999999996</c:v>
                </c:pt>
                <c:pt idx="5">
                  <c:v>147.19745599999999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4999617510122809"/>
          <c:y val="4.3912175648702596E-2"/>
          <c:w val="0.57137850231032683"/>
          <c:h val="0.66364593647351111"/>
        </c:manualLayout>
      </c:layout>
      <c:barChart>
        <c:barDir val="bar"/>
        <c:grouping val="stacked"/>
        <c:ser>
          <c:idx val="0"/>
          <c:order val="0"/>
          <c:tx>
            <c:strRef>
              <c:f>Fig.5!$D$33</c:f>
              <c:strCache>
                <c:ptCount val="1"/>
                <c:pt idx="0">
                  <c:v>UNHCR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Fig.5!$B$34:$B$38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Fig.5!$D$34:$D$38</c:f>
              <c:numCache>
                <c:formatCode>General</c:formatCode>
                <c:ptCount val="5"/>
                <c:pt idx="0" formatCode="&quot; &quot;#,##0.0&quot; &quot;;&quot;-&quot;#,##0.0&quot; &quot;;&quot; -&quot;00&quot; &quot;;&quot; &quot;@&quot; &quot;">
                  <c:v>64.352147000000002</c:v>
                </c:pt>
              </c:numCache>
            </c:numRef>
          </c:val>
        </c:ser>
        <c:ser>
          <c:idx val="1"/>
          <c:order val="1"/>
          <c:tx>
            <c:strRef>
              <c:f>Fig.5!$E$33</c:f>
              <c:strCache>
                <c:ptCount val="1"/>
                <c:pt idx="0">
                  <c:v>WFP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Fig.5!$B$34:$B$38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Fig.5!$E$34:$E$38</c:f>
              <c:numCache>
                <c:formatCode>General</c:formatCode>
                <c:ptCount val="5"/>
                <c:pt idx="0" formatCode="&quot; &quot;#,##0.0&quot; &quot;;&quot;-&quot;#,##0.0&quot; &quot;;&quot; -&quot;00&quot; &quot;;&quot; &quot;@&quot; &quot;">
                  <c:v>223.156463</c:v>
                </c:pt>
              </c:numCache>
            </c:numRef>
          </c:val>
        </c:ser>
        <c:ser>
          <c:idx val="2"/>
          <c:order val="2"/>
          <c:tx>
            <c:strRef>
              <c:f>Fig.5!$F$33</c:f>
              <c:strCache>
                <c:ptCount val="1"/>
                <c:pt idx="0">
                  <c:v>Other UN Agencies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Fig.5!$B$34:$B$38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Fig.5!$F$34:$F$38</c:f>
              <c:numCache>
                <c:formatCode>General</c:formatCode>
                <c:ptCount val="5"/>
                <c:pt idx="0" formatCode="&quot; &quot;#,##0.0&quot; &quot;;&quot;-&quot;#,##0.0&quot; &quot;;&quot; -&quot;00&quot; &quot;;&quot; &quot;@&quot; &quot;">
                  <c:v>128.872592</c:v>
                </c:pt>
              </c:numCache>
            </c:numRef>
          </c:val>
        </c:ser>
        <c:ser>
          <c:idx val="3"/>
          <c:order val="3"/>
          <c:dLbls>
            <c:dLbl>
              <c:idx val="3"/>
              <c:layout>
                <c:manualLayout>
                  <c:x val="4.7222222222222297E-2"/>
                  <c:y val="0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5.2777777777777812E-2"/>
                  <c:y val="0"/>
                </c:manualLayout>
              </c:layout>
              <c:dLblPos val="ctr"/>
              <c:showVal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Fig.5!$B$34:$B$38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Fig.5!$G$34:$G$38</c:f>
              <c:numCache>
                <c:formatCode>" "#,##0.0" ";"-"#,##0.0" ";" -"00" ";" "@" "</c:formatCode>
                <c:ptCount val="5"/>
                <c:pt idx="1">
                  <c:v>142.988899</c:v>
                </c:pt>
                <c:pt idx="2">
                  <c:v>55.295670999999999</c:v>
                </c:pt>
                <c:pt idx="3">
                  <c:v>5.5886120000000004</c:v>
                </c:pt>
                <c:pt idx="4">
                  <c:v>5.8292999999999998E-2</c:v>
                </c:pt>
              </c:numCache>
            </c:numRef>
          </c:val>
        </c:ser>
        <c:gapWidth val="50"/>
        <c:overlap val="100"/>
        <c:axId val="94435200"/>
        <c:axId val="94436736"/>
      </c:barChart>
      <c:catAx>
        <c:axId val="94435200"/>
        <c:scaling>
          <c:orientation val="minMax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436736"/>
        <c:crosses val="autoZero"/>
        <c:auto val="1"/>
        <c:lblAlgn val="ctr"/>
        <c:lblOffset val="100"/>
      </c:catAx>
      <c:valAx>
        <c:axId val="94436736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</c:title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435200"/>
        <c:crosses val="autoZero"/>
        <c:crossBetween val="between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2916727117653022"/>
          <c:y val="0.89583635877850598"/>
          <c:w val="0.33333403676299267"/>
          <c:h val="7.6389268706681723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1"/>
          <c:order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Fig.6!$C$6:$C$10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Fig.6!$E$6:$E$10</c:f>
              <c:numCache>
                <c:formatCode>_-* #,##0.0_-;\-* #,##0.0_-;_-* "-"??_-;_-@_-</c:formatCode>
                <c:ptCount val="5"/>
                <c:pt idx="0">
                  <c:v>866.987346</c:v>
                </c:pt>
                <c:pt idx="1">
                  <c:v>917.08502699999997</c:v>
                </c:pt>
                <c:pt idx="2">
                  <c:v>2024.4926780000001</c:v>
                </c:pt>
                <c:pt idx="3">
                  <c:v>1363.2355210000001</c:v>
                </c:pt>
                <c:pt idx="4">
                  <c:v>620.31267700000001</c:v>
                </c:pt>
              </c:numCache>
            </c:numRef>
          </c:val>
        </c:ser>
        <c:gapWidth val="50"/>
        <c:axId val="94556544"/>
        <c:axId val="94558080"/>
      </c:barChart>
      <c:catAx>
        <c:axId val="945565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558080"/>
        <c:crosses val="autoZero"/>
        <c:auto val="1"/>
        <c:lblAlgn val="ctr"/>
        <c:lblOffset val="100"/>
      </c:catAx>
      <c:valAx>
        <c:axId val="9455808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556544"/>
        <c:crosses val="autoZero"/>
        <c:crossBetween val="between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16</xdr:row>
      <xdr:rowOff>9525</xdr:rowOff>
    </xdr:from>
    <xdr:to>
      <xdr:col>12</xdr:col>
      <xdr:colOff>342900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12</xdr:row>
      <xdr:rowOff>104775</xdr:rowOff>
    </xdr:from>
    <xdr:to>
      <xdr:col>10</xdr:col>
      <xdr:colOff>523875</xdr:colOff>
      <xdr:row>29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15</xdr:row>
      <xdr:rowOff>152400</xdr:rowOff>
    </xdr:from>
    <xdr:to>
      <xdr:col>9</xdr:col>
      <xdr:colOff>180975</xdr:colOff>
      <xdr:row>32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41</xdr:row>
      <xdr:rowOff>57150</xdr:rowOff>
    </xdr:from>
    <xdr:to>
      <xdr:col>8</xdr:col>
      <xdr:colOff>123825</xdr:colOff>
      <xdr:row>61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4</xdr:row>
      <xdr:rowOff>76200</xdr:rowOff>
    </xdr:from>
    <xdr:to>
      <xdr:col>13</xdr:col>
      <xdr:colOff>161925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"/>
  <sheetViews>
    <sheetView tabSelected="1" workbookViewId="0">
      <selection activeCell="I6" sqref="I6:I7"/>
    </sheetView>
  </sheetViews>
  <sheetFormatPr defaultRowHeight="12.75"/>
  <cols>
    <col min="2" max="2" width="64.140625" bestFit="1" customWidth="1"/>
    <col min="3" max="3" width="10" bestFit="1" customWidth="1"/>
    <col min="6" max="6" width="10" bestFit="1" customWidth="1"/>
    <col min="9" max="9" width="12.85546875" bestFit="1" customWidth="1"/>
    <col min="10" max="10" width="14" bestFit="1" customWidth="1"/>
  </cols>
  <sheetData>
    <row r="1" spans="1:10">
      <c r="A1" s="80" t="s">
        <v>130</v>
      </c>
      <c r="B1" s="81" t="s">
        <v>149</v>
      </c>
    </row>
    <row r="2" spans="1:10">
      <c r="A2" s="80" t="s">
        <v>132</v>
      </c>
      <c r="B2" s="81" t="s">
        <v>152</v>
      </c>
    </row>
    <row r="3" spans="1:10">
      <c r="A3" s="80" t="s">
        <v>150</v>
      </c>
      <c r="B3" s="81" t="s">
        <v>151</v>
      </c>
    </row>
    <row r="4" spans="1:10">
      <c r="A4" s="80"/>
      <c r="B4" s="81"/>
    </row>
    <row r="5" spans="1:10">
      <c r="B5" s="1" t="s">
        <v>0</v>
      </c>
      <c r="C5" s="1" t="s">
        <v>1</v>
      </c>
      <c r="D5" s="2" t="s">
        <v>2</v>
      </c>
      <c r="F5" s="1" t="s">
        <v>0</v>
      </c>
      <c r="G5" s="1" t="s">
        <v>1</v>
      </c>
      <c r="H5" s="3" t="s">
        <v>2</v>
      </c>
    </row>
    <row r="6" spans="1:10">
      <c r="B6" s="1" t="s">
        <v>3</v>
      </c>
      <c r="C6" s="4">
        <v>147540752</v>
      </c>
      <c r="D6" s="5">
        <f>C6/1000000</f>
        <v>147.540752</v>
      </c>
      <c r="E6" s="6"/>
      <c r="F6" s="7" t="s">
        <v>3</v>
      </c>
      <c r="G6" s="8">
        <v>147540752</v>
      </c>
      <c r="H6" s="5">
        <f t="shared" ref="H6:H15" si="0">G6/1000000</f>
        <v>147.540752</v>
      </c>
      <c r="I6" s="9"/>
      <c r="J6" s="10"/>
    </row>
    <row r="7" spans="1:10">
      <c r="B7" s="11" t="s">
        <v>4</v>
      </c>
      <c r="C7" s="12">
        <v>93766229</v>
      </c>
      <c r="D7" s="13">
        <f t="shared" ref="D7:D70" si="1">C7/1000000</f>
        <v>93.766228999999996</v>
      </c>
      <c r="E7" s="6"/>
      <c r="F7" s="14" t="s">
        <v>5</v>
      </c>
      <c r="G7" s="12">
        <v>95668187</v>
      </c>
      <c r="H7" s="13">
        <f t="shared" si="0"/>
        <v>95.668187000000003</v>
      </c>
      <c r="I7" s="6"/>
      <c r="J7" s="6"/>
    </row>
    <row r="8" spans="1:10">
      <c r="B8" s="11" t="s">
        <v>6</v>
      </c>
      <c r="C8" s="12">
        <v>70765265</v>
      </c>
      <c r="D8" s="13">
        <f t="shared" si="1"/>
        <v>70.765264999999999</v>
      </c>
      <c r="E8" s="6"/>
      <c r="F8" s="14" t="s">
        <v>6</v>
      </c>
      <c r="G8" s="12">
        <v>70765265</v>
      </c>
      <c r="H8" s="13">
        <f t="shared" si="0"/>
        <v>70.765264999999999</v>
      </c>
      <c r="I8" s="6"/>
    </row>
    <row r="9" spans="1:10">
      <c r="B9" s="11" t="s">
        <v>7</v>
      </c>
      <c r="C9" s="12">
        <v>44227743</v>
      </c>
      <c r="D9" s="13">
        <f t="shared" si="1"/>
        <v>44.227742999999997</v>
      </c>
      <c r="E9" s="6"/>
      <c r="F9" s="14" t="s">
        <v>7</v>
      </c>
      <c r="G9" s="12">
        <v>44227743</v>
      </c>
      <c r="H9" s="13">
        <f t="shared" si="0"/>
        <v>44.227742999999997</v>
      </c>
    </row>
    <row r="10" spans="1:10">
      <c r="B10" s="11" t="s">
        <v>8</v>
      </c>
      <c r="C10" s="12">
        <v>43767945</v>
      </c>
      <c r="D10" s="13">
        <f t="shared" si="1"/>
        <v>43.767944999999997</v>
      </c>
      <c r="E10" s="6"/>
      <c r="F10" s="14" t="s">
        <v>8</v>
      </c>
      <c r="G10" s="12">
        <v>43767945</v>
      </c>
      <c r="H10" s="13">
        <f t="shared" si="0"/>
        <v>43.767944999999997</v>
      </c>
    </row>
    <row r="11" spans="1:10">
      <c r="B11" s="11" t="s">
        <v>9</v>
      </c>
      <c r="C11" s="12">
        <v>39953287</v>
      </c>
      <c r="D11" s="13">
        <f t="shared" si="1"/>
        <v>39.953287000000003</v>
      </c>
      <c r="E11" s="6"/>
      <c r="F11" s="14" t="s">
        <v>9</v>
      </c>
      <c r="G11" s="12">
        <v>39953287</v>
      </c>
      <c r="H11" s="13">
        <f t="shared" si="0"/>
        <v>39.953287000000003</v>
      </c>
    </row>
    <row r="12" spans="1:10">
      <c r="B12" s="11" t="s">
        <v>10</v>
      </c>
      <c r="C12" s="12">
        <v>38409670</v>
      </c>
      <c r="D12" s="13">
        <f t="shared" si="1"/>
        <v>38.409669999999998</v>
      </c>
      <c r="E12" s="6"/>
      <c r="F12" s="14" t="s">
        <v>11</v>
      </c>
      <c r="G12" s="12">
        <v>21573631</v>
      </c>
      <c r="H12" s="13">
        <f t="shared" si="0"/>
        <v>21.573630999999999</v>
      </c>
    </row>
    <row r="13" spans="1:10">
      <c r="B13" s="11" t="s">
        <v>11</v>
      </c>
      <c r="C13" s="12">
        <v>21573631</v>
      </c>
      <c r="D13" s="13">
        <f t="shared" si="1"/>
        <v>21.573630999999999</v>
      </c>
      <c r="E13" s="6"/>
      <c r="F13" s="14" t="s">
        <v>12</v>
      </c>
      <c r="G13" s="12">
        <v>20733579</v>
      </c>
      <c r="H13" s="13">
        <f t="shared" si="0"/>
        <v>20.733578999999999</v>
      </c>
    </row>
    <row r="14" spans="1:10">
      <c r="B14" s="11" t="s">
        <v>12</v>
      </c>
      <c r="C14" s="12">
        <v>20733579</v>
      </c>
      <c r="D14" s="13">
        <f t="shared" si="1"/>
        <v>20.733578999999999</v>
      </c>
      <c r="E14" s="6"/>
      <c r="F14" s="14" t="s">
        <v>13</v>
      </c>
      <c r="G14" s="12">
        <v>20176079</v>
      </c>
      <c r="H14" s="13">
        <f t="shared" si="0"/>
        <v>20.176079000000001</v>
      </c>
    </row>
    <row r="15" spans="1:10">
      <c r="B15" s="11" t="s">
        <v>13</v>
      </c>
      <c r="C15" s="12">
        <v>20176079</v>
      </c>
      <c r="D15" s="13">
        <f t="shared" si="1"/>
        <v>20.176079000000001</v>
      </c>
      <c r="E15" s="6"/>
      <c r="F15" s="15" t="s">
        <v>14</v>
      </c>
      <c r="G15" s="16">
        <v>20138997</v>
      </c>
      <c r="H15" s="17">
        <f t="shared" si="0"/>
        <v>20.138997</v>
      </c>
    </row>
    <row r="16" spans="1:10">
      <c r="B16" s="11" t="s">
        <v>14</v>
      </c>
      <c r="C16" s="12">
        <v>20138997</v>
      </c>
      <c r="D16" s="13">
        <f t="shared" si="1"/>
        <v>20.138997</v>
      </c>
      <c r="E16" s="6"/>
    </row>
    <row r="17" spans="2:5">
      <c r="B17" s="11" t="s">
        <v>15</v>
      </c>
      <c r="C17" s="12">
        <v>15216028</v>
      </c>
      <c r="D17" s="13">
        <f t="shared" si="1"/>
        <v>15.216028</v>
      </c>
      <c r="E17" s="6"/>
    </row>
    <row r="18" spans="2:5">
      <c r="B18" s="11" t="s">
        <v>16</v>
      </c>
      <c r="C18" s="12">
        <v>13599661</v>
      </c>
      <c r="D18" s="13">
        <f t="shared" si="1"/>
        <v>13.599660999999999</v>
      </c>
      <c r="E18" s="6"/>
    </row>
    <row r="19" spans="2:5">
      <c r="B19" s="11" t="s">
        <v>17</v>
      </c>
      <c r="C19" s="12">
        <v>13246286</v>
      </c>
      <c r="D19" s="13">
        <f t="shared" si="1"/>
        <v>13.246286</v>
      </c>
      <c r="E19" s="6"/>
    </row>
    <row r="20" spans="2:5">
      <c r="B20" s="11" t="s">
        <v>18</v>
      </c>
      <c r="C20" s="12">
        <v>12888367</v>
      </c>
      <c r="D20" s="13">
        <f t="shared" si="1"/>
        <v>12.888367000000001</v>
      </c>
      <c r="E20" s="6"/>
    </row>
    <row r="21" spans="2:5">
      <c r="B21" s="11" t="s">
        <v>19</v>
      </c>
      <c r="C21" s="12">
        <v>10700000</v>
      </c>
      <c r="D21" s="13">
        <f t="shared" si="1"/>
        <v>10.7</v>
      </c>
      <c r="E21" s="6"/>
    </row>
    <row r="22" spans="2:5">
      <c r="B22" s="11" t="s">
        <v>20</v>
      </c>
      <c r="C22" s="12">
        <v>8276049</v>
      </c>
      <c r="D22" s="13">
        <f t="shared" si="1"/>
        <v>8.2760490000000004</v>
      </c>
      <c r="E22" s="6"/>
    </row>
    <row r="23" spans="2:5">
      <c r="B23" s="11" t="s">
        <v>21</v>
      </c>
      <c r="C23" s="12">
        <v>5372807</v>
      </c>
      <c r="D23" s="13">
        <f t="shared" si="1"/>
        <v>5.3728069999999999</v>
      </c>
      <c r="E23" s="6"/>
    </row>
    <row r="24" spans="2:5">
      <c r="B24" s="11" t="s">
        <v>22</v>
      </c>
      <c r="C24" s="12">
        <v>4118994</v>
      </c>
      <c r="D24" s="13">
        <f t="shared" si="1"/>
        <v>4.1189939999999998</v>
      </c>
      <c r="E24" s="6"/>
    </row>
    <row r="25" spans="2:5">
      <c r="B25" s="11" t="s">
        <v>23</v>
      </c>
      <c r="C25" s="12">
        <v>3495923</v>
      </c>
      <c r="D25" s="13">
        <f t="shared" si="1"/>
        <v>3.4959229999999999</v>
      </c>
      <c r="E25" s="6"/>
    </row>
    <row r="26" spans="2:5">
      <c r="B26" s="11" t="s">
        <v>24</v>
      </c>
      <c r="C26" s="12">
        <v>2832045</v>
      </c>
      <c r="D26" s="13">
        <f t="shared" si="1"/>
        <v>2.8320449999999999</v>
      </c>
      <c r="E26" s="6"/>
    </row>
    <row r="27" spans="2:5">
      <c r="B27" s="11" t="s">
        <v>25</v>
      </c>
      <c r="C27" s="12">
        <v>2212389</v>
      </c>
      <c r="D27" s="13">
        <f t="shared" si="1"/>
        <v>2.2123889999999999</v>
      </c>
      <c r="E27" s="6"/>
    </row>
    <row r="28" spans="2:5">
      <c r="B28" s="11" t="s">
        <v>26</v>
      </c>
      <c r="C28" s="12">
        <v>1901958</v>
      </c>
      <c r="D28" s="13">
        <f t="shared" si="1"/>
        <v>1.901958</v>
      </c>
      <c r="E28" s="6"/>
    </row>
    <row r="29" spans="2:5">
      <c r="B29" s="11" t="s">
        <v>27</v>
      </c>
      <c r="C29" s="12">
        <v>1659292</v>
      </c>
      <c r="D29" s="13">
        <f t="shared" si="1"/>
        <v>1.659292</v>
      </c>
      <c r="E29" s="6"/>
    </row>
    <row r="30" spans="2:5">
      <c r="B30" s="11" t="s">
        <v>28</v>
      </c>
      <c r="C30" s="12">
        <v>1526074</v>
      </c>
      <c r="D30" s="13">
        <f t="shared" si="1"/>
        <v>1.5260739999999999</v>
      </c>
      <c r="E30" s="6"/>
    </row>
    <row r="31" spans="2:5">
      <c r="B31" s="11" t="s">
        <v>29</v>
      </c>
      <c r="C31" s="12">
        <v>740000</v>
      </c>
      <c r="D31" s="13">
        <f t="shared" si="1"/>
        <v>0.74</v>
      </c>
      <c r="E31" s="6"/>
    </row>
    <row r="32" spans="2:5">
      <c r="B32" s="11" t="s">
        <v>30</v>
      </c>
      <c r="C32" s="12">
        <v>327869</v>
      </c>
      <c r="D32" s="13">
        <f t="shared" si="1"/>
        <v>0.32786900000000002</v>
      </c>
      <c r="E32" s="6"/>
    </row>
    <row r="33" spans="2:5">
      <c r="B33" s="11" t="s">
        <v>31</v>
      </c>
      <c r="C33" s="12">
        <v>273224</v>
      </c>
      <c r="D33" s="13">
        <f t="shared" si="1"/>
        <v>0.27322400000000002</v>
      </c>
      <c r="E33" s="6"/>
    </row>
    <row r="34" spans="2:5">
      <c r="B34" s="11" t="s">
        <v>32</v>
      </c>
      <c r="C34" s="12">
        <v>223353</v>
      </c>
      <c r="D34" s="13">
        <f t="shared" si="1"/>
        <v>0.223353</v>
      </c>
      <c r="E34" s="6"/>
    </row>
    <row r="35" spans="2:5">
      <c r="B35" s="11" t="s">
        <v>33</v>
      </c>
      <c r="C35" s="12">
        <v>118750</v>
      </c>
      <c r="D35" s="13">
        <f t="shared" si="1"/>
        <v>0.11874999999999999</v>
      </c>
      <c r="E35" s="6"/>
    </row>
    <row r="36" spans="2:5">
      <c r="B36" s="11" t="s">
        <v>34</v>
      </c>
      <c r="C36" s="12">
        <v>101010</v>
      </c>
      <c r="D36" s="13">
        <f t="shared" si="1"/>
        <v>0.10101</v>
      </c>
      <c r="E36" s="6"/>
    </row>
    <row r="37" spans="2:5">
      <c r="B37" s="11" t="s">
        <v>35</v>
      </c>
      <c r="C37" s="12">
        <v>98151</v>
      </c>
      <c r="D37" s="13">
        <f t="shared" si="1"/>
        <v>9.8151000000000002E-2</v>
      </c>
      <c r="E37" s="6"/>
    </row>
    <row r="38" spans="2:5">
      <c r="B38" s="11" t="s">
        <v>36</v>
      </c>
      <c r="C38" s="12">
        <v>80250</v>
      </c>
      <c r="D38" s="13">
        <f t="shared" si="1"/>
        <v>8.0250000000000002E-2</v>
      </c>
      <c r="E38" s="6"/>
    </row>
    <row r="39" spans="2:5">
      <c r="B39" s="11" t="s">
        <v>37</v>
      </c>
      <c r="C39" s="12">
        <v>71712</v>
      </c>
      <c r="D39" s="13">
        <f t="shared" si="1"/>
        <v>7.1711999999999998E-2</v>
      </c>
      <c r="E39" s="6"/>
    </row>
    <row r="40" spans="2:5">
      <c r="B40" s="11" t="s">
        <v>38</v>
      </c>
      <c r="C40" s="12">
        <v>43835</v>
      </c>
      <c r="D40" s="13">
        <f t="shared" si="1"/>
        <v>4.3834999999999999E-2</v>
      </c>
      <c r="E40" s="6"/>
    </row>
    <row r="41" spans="2:5">
      <c r="B41" s="11" t="s">
        <v>39</v>
      </c>
      <c r="C41" s="12">
        <v>36512</v>
      </c>
      <c r="D41" s="13">
        <f t="shared" si="1"/>
        <v>3.6512000000000003E-2</v>
      </c>
      <c r="E41" s="6"/>
    </row>
    <row r="42" spans="2:5">
      <c r="B42" s="11" t="s">
        <v>40</v>
      </c>
      <c r="C42" s="12">
        <v>28128</v>
      </c>
      <c r="D42" s="13">
        <f t="shared" si="1"/>
        <v>2.8128E-2</v>
      </c>
      <c r="E42" s="6"/>
    </row>
    <row r="43" spans="2:5">
      <c r="B43" s="11" t="s">
        <v>41</v>
      </c>
      <c r="C43" s="12">
        <v>13115</v>
      </c>
      <c r="D43" s="13">
        <f t="shared" si="1"/>
        <v>1.3115E-2</v>
      </c>
      <c r="E43" s="6"/>
    </row>
    <row r="44" spans="2:5">
      <c r="B44" s="11" t="s">
        <v>42</v>
      </c>
      <c r="C44" s="12">
        <v>11005</v>
      </c>
      <c r="D44" s="13">
        <f t="shared" si="1"/>
        <v>1.1004999999999999E-2</v>
      </c>
      <c r="E44" s="6"/>
    </row>
    <row r="45" spans="2:5">
      <c r="B45" s="11" t="s">
        <v>43</v>
      </c>
      <c r="C45" s="12">
        <v>-80000</v>
      </c>
      <c r="D45" s="13">
        <f t="shared" si="1"/>
        <v>-0.08</v>
      </c>
      <c r="E45" s="6"/>
    </row>
    <row r="46" spans="2:5">
      <c r="B46" s="11" t="s">
        <v>44</v>
      </c>
      <c r="C46" s="12">
        <v>-90164</v>
      </c>
      <c r="D46" s="13">
        <f t="shared" si="1"/>
        <v>-9.0163999999999994E-2</v>
      </c>
      <c r="E46" s="6"/>
    </row>
    <row r="47" spans="2:5">
      <c r="B47" s="11" t="s">
        <v>45</v>
      </c>
      <c r="C47" s="12">
        <v>-100000</v>
      </c>
      <c r="D47" s="13">
        <f t="shared" si="1"/>
        <v>-0.1</v>
      </c>
      <c r="E47" s="6"/>
    </row>
    <row r="48" spans="2:5">
      <c r="B48" s="11" t="s">
        <v>46</v>
      </c>
      <c r="C48" s="12">
        <v>-100000</v>
      </c>
      <c r="D48" s="13">
        <f t="shared" si="1"/>
        <v>-0.1</v>
      </c>
      <c r="E48" s="6"/>
    </row>
    <row r="49" spans="2:5">
      <c r="B49" s="11" t="s">
        <v>47</v>
      </c>
      <c r="C49" s="12">
        <v>-100002</v>
      </c>
      <c r="D49" s="13">
        <f t="shared" si="1"/>
        <v>-0.10000199999999999</v>
      </c>
      <c r="E49" s="6"/>
    </row>
    <row r="50" spans="2:5">
      <c r="B50" s="11" t="s">
        <v>48</v>
      </c>
      <c r="C50" s="12">
        <v>-119995</v>
      </c>
      <c r="D50" s="13">
        <f t="shared" si="1"/>
        <v>-0.119995</v>
      </c>
      <c r="E50" s="6"/>
    </row>
    <row r="51" spans="2:5">
      <c r="B51" s="11" t="s">
        <v>49</v>
      </c>
      <c r="C51" s="12">
        <v>-120002</v>
      </c>
      <c r="D51" s="13">
        <f t="shared" si="1"/>
        <v>-0.120002</v>
      </c>
      <c r="E51" s="6"/>
    </row>
    <row r="52" spans="2:5">
      <c r="B52" s="11" t="s">
        <v>50</v>
      </c>
      <c r="C52" s="12">
        <v>-125009</v>
      </c>
      <c r="D52" s="13">
        <f t="shared" si="1"/>
        <v>-0.12500900000000001</v>
      </c>
      <c r="E52" s="6"/>
    </row>
    <row r="53" spans="2:5">
      <c r="B53" s="11" t="s">
        <v>51</v>
      </c>
      <c r="C53" s="12">
        <v>-145075</v>
      </c>
      <c r="D53" s="13">
        <f t="shared" si="1"/>
        <v>-0.14507500000000001</v>
      </c>
      <c r="E53" s="6"/>
    </row>
    <row r="54" spans="2:5">
      <c r="B54" s="11" t="s">
        <v>52</v>
      </c>
      <c r="C54" s="12">
        <v>-150000</v>
      </c>
      <c r="D54" s="13">
        <f t="shared" si="1"/>
        <v>-0.15</v>
      </c>
      <c r="E54" s="6"/>
    </row>
    <row r="55" spans="2:5">
      <c r="B55" s="11" t="s">
        <v>53</v>
      </c>
      <c r="C55" s="12">
        <v>-160019</v>
      </c>
      <c r="D55" s="13">
        <f t="shared" si="1"/>
        <v>-0.16001899999999999</v>
      </c>
      <c r="E55" s="6"/>
    </row>
    <row r="56" spans="2:5">
      <c r="B56" s="11" t="s">
        <v>54</v>
      </c>
      <c r="C56" s="12">
        <v>-189984</v>
      </c>
      <c r="D56" s="13">
        <f t="shared" si="1"/>
        <v>-0.18998399999999999</v>
      </c>
      <c r="E56" s="6"/>
    </row>
    <row r="57" spans="2:5">
      <c r="B57" s="11" t="s">
        <v>55</v>
      </c>
      <c r="C57" s="12">
        <v>-199563</v>
      </c>
      <c r="D57" s="13">
        <f t="shared" si="1"/>
        <v>-0.19956299999999999</v>
      </c>
      <c r="E57" s="6"/>
    </row>
    <row r="58" spans="2:5">
      <c r="B58" s="11" t="s">
        <v>56</v>
      </c>
      <c r="C58" s="12">
        <v>-199842</v>
      </c>
      <c r="D58" s="13">
        <f t="shared" si="1"/>
        <v>-0.19984199999999999</v>
      </c>
      <c r="E58" s="6"/>
    </row>
    <row r="59" spans="2:5">
      <c r="B59" s="11" t="s">
        <v>57</v>
      </c>
      <c r="C59" s="12">
        <v>-200000</v>
      </c>
      <c r="D59" s="13">
        <f t="shared" si="1"/>
        <v>-0.2</v>
      </c>
      <c r="E59" s="6"/>
    </row>
    <row r="60" spans="2:5">
      <c r="B60" s="11" t="s">
        <v>58</v>
      </c>
      <c r="C60" s="12">
        <v>-200000</v>
      </c>
      <c r="D60" s="13">
        <f t="shared" si="1"/>
        <v>-0.2</v>
      </c>
      <c r="E60" s="6"/>
    </row>
    <row r="61" spans="2:5">
      <c r="B61" s="11" t="s">
        <v>59</v>
      </c>
      <c r="C61" s="12">
        <v>-200000</v>
      </c>
      <c r="D61" s="13">
        <f t="shared" si="1"/>
        <v>-0.2</v>
      </c>
      <c r="E61" s="6"/>
    </row>
    <row r="62" spans="2:5">
      <c r="B62" s="11" t="s">
        <v>60</v>
      </c>
      <c r="C62" s="12">
        <v>-200000</v>
      </c>
      <c r="D62" s="13">
        <f t="shared" si="1"/>
        <v>-0.2</v>
      </c>
      <c r="E62" s="6"/>
    </row>
    <row r="63" spans="2:5">
      <c r="B63" s="11" t="s">
        <v>61</v>
      </c>
      <c r="C63" s="12">
        <v>-200343</v>
      </c>
      <c r="D63" s="13">
        <f t="shared" si="1"/>
        <v>-0.20034299999999999</v>
      </c>
      <c r="E63" s="6"/>
    </row>
    <row r="64" spans="2:5">
      <c r="B64" s="11" t="s">
        <v>62</v>
      </c>
      <c r="C64" s="12">
        <v>-221000</v>
      </c>
      <c r="D64" s="13">
        <f t="shared" si="1"/>
        <v>-0.221</v>
      </c>
      <c r="E64" s="6"/>
    </row>
    <row r="65" spans="2:5">
      <c r="B65" s="11" t="s">
        <v>63</v>
      </c>
      <c r="C65" s="12">
        <v>-224582</v>
      </c>
      <c r="D65" s="13">
        <f t="shared" si="1"/>
        <v>-0.224582</v>
      </c>
      <c r="E65" s="6"/>
    </row>
    <row r="66" spans="2:5">
      <c r="B66" s="11" t="s">
        <v>64</v>
      </c>
      <c r="C66" s="12">
        <v>-229857</v>
      </c>
      <c r="D66" s="13">
        <f t="shared" si="1"/>
        <v>-0.22985700000000001</v>
      </c>
      <c r="E66" s="6"/>
    </row>
    <row r="67" spans="2:5">
      <c r="B67" s="11" t="s">
        <v>65</v>
      </c>
      <c r="C67" s="12">
        <v>-250078</v>
      </c>
      <c r="D67" s="13">
        <f t="shared" si="1"/>
        <v>-0.25007800000000002</v>
      </c>
      <c r="E67" s="6"/>
    </row>
    <row r="68" spans="2:5">
      <c r="B68" s="11" t="s">
        <v>66</v>
      </c>
      <c r="C68" s="12">
        <v>-263699</v>
      </c>
      <c r="D68" s="13">
        <f t="shared" si="1"/>
        <v>-0.26369900000000002</v>
      </c>
      <c r="E68" s="6"/>
    </row>
    <row r="69" spans="2:5">
      <c r="B69" s="11" t="s">
        <v>67</v>
      </c>
      <c r="C69" s="12">
        <v>-276978</v>
      </c>
      <c r="D69" s="13">
        <f t="shared" si="1"/>
        <v>-0.276978</v>
      </c>
      <c r="E69" s="6"/>
    </row>
    <row r="70" spans="2:5">
      <c r="B70" s="11" t="s">
        <v>68</v>
      </c>
      <c r="C70" s="12">
        <v>-287190</v>
      </c>
      <c r="D70" s="13">
        <f t="shared" si="1"/>
        <v>-0.28719</v>
      </c>
      <c r="E70" s="6"/>
    </row>
    <row r="71" spans="2:5">
      <c r="B71" s="11" t="s">
        <v>69</v>
      </c>
      <c r="C71" s="12">
        <v>-350000</v>
      </c>
      <c r="D71" s="13">
        <f t="shared" ref="D71:D100" si="2">C71/1000000</f>
        <v>-0.35</v>
      </c>
      <c r="E71" s="6"/>
    </row>
    <row r="72" spans="2:5">
      <c r="B72" s="11" t="s">
        <v>70</v>
      </c>
      <c r="C72" s="12">
        <v>-398740</v>
      </c>
      <c r="D72" s="13">
        <f t="shared" si="2"/>
        <v>-0.39873999999999998</v>
      </c>
      <c r="E72" s="6"/>
    </row>
    <row r="73" spans="2:5">
      <c r="B73" s="11" t="s">
        <v>71</v>
      </c>
      <c r="C73" s="12">
        <v>-400000</v>
      </c>
      <c r="D73" s="13">
        <f t="shared" si="2"/>
        <v>-0.4</v>
      </c>
      <c r="E73" s="6"/>
    </row>
    <row r="74" spans="2:5">
      <c r="B74" s="11" t="s">
        <v>72</v>
      </c>
      <c r="C74" s="12">
        <v>-400000</v>
      </c>
      <c r="D74" s="13">
        <f t="shared" si="2"/>
        <v>-0.4</v>
      </c>
      <c r="E74" s="6"/>
    </row>
    <row r="75" spans="2:5">
      <c r="B75" s="11" t="s">
        <v>73</v>
      </c>
      <c r="C75" s="12">
        <v>-400000</v>
      </c>
      <c r="D75" s="13">
        <f t="shared" si="2"/>
        <v>-0.4</v>
      </c>
      <c r="E75" s="6"/>
    </row>
    <row r="76" spans="2:5">
      <c r="B76" s="11" t="s">
        <v>74</v>
      </c>
      <c r="C76" s="12">
        <v>-451721</v>
      </c>
      <c r="D76" s="13">
        <f t="shared" si="2"/>
        <v>-0.45172099999999998</v>
      </c>
      <c r="E76" s="6"/>
    </row>
    <row r="77" spans="2:5">
      <c r="B77" s="11" t="s">
        <v>75</v>
      </c>
      <c r="C77" s="12">
        <v>-490000</v>
      </c>
      <c r="D77" s="13">
        <f t="shared" si="2"/>
        <v>-0.49</v>
      </c>
      <c r="E77" s="6"/>
    </row>
    <row r="78" spans="2:5">
      <c r="B78" s="11" t="s">
        <v>76</v>
      </c>
      <c r="C78" s="12">
        <v>-500000</v>
      </c>
      <c r="D78" s="13">
        <f t="shared" si="2"/>
        <v>-0.5</v>
      </c>
      <c r="E78" s="6"/>
    </row>
    <row r="79" spans="2:5">
      <c r="B79" s="11" t="s">
        <v>77</v>
      </c>
      <c r="C79" s="12">
        <v>-502210</v>
      </c>
      <c r="D79" s="13">
        <f t="shared" si="2"/>
        <v>-0.50221000000000005</v>
      </c>
      <c r="E79" s="6"/>
    </row>
    <row r="80" spans="2:5">
      <c r="B80" s="11" t="s">
        <v>78</v>
      </c>
      <c r="C80" s="12">
        <v>-545995</v>
      </c>
      <c r="D80" s="13">
        <f t="shared" si="2"/>
        <v>-0.54599500000000001</v>
      </c>
      <c r="E80" s="6"/>
    </row>
    <row r="81" spans="2:5">
      <c r="B81" s="11" t="s">
        <v>79</v>
      </c>
      <c r="C81" s="12">
        <v>-633196</v>
      </c>
      <c r="D81" s="13">
        <f t="shared" si="2"/>
        <v>-0.63319599999999998</v>
      </c>
      <c r="E81" s="6"/>
    </row>
    <row r="82" spans="2:5">
      <c r="B82" s="11" t="s">
        <v>80</v>
      </c>
      <c r="C82" s="12">
        <v>-633995</v>
      </c>
      <c r="D82" s="13">
        <f t="shared" si="2"/>
        <v>-0.63399499999999998</v>
      </c>
      <c r="E82" s="6"/>
    </row>
    <row r="83" spans="2:5">
      <c r="B83" s="11" t="s">
        <v>81</v>
      </c>
      <c r="C83" s="12">
        <v>-760648</v>
      </c>
      <c r="D83" s="13">
        <f t="shared" si="2"/>
        <v>-0.76064799999999999</v>
      </c>
      <c r="E83" s="6"/>
    </row>
    <row r="84" spans="2:5">
      <c r="B84" s="11" t="s">
        <v>82</v>
      </c>
      <c r="C84" s="12">
        <v>-797209</v>
      </c>
      <c r="D84" s="13">
        <f t="shared" si="2"/>
        <v>-0.79720899999999995</v>
      </c>
      <c r="E84" s="6"/>
    </row>
    <row r="85" spans="2:5">
      <c r="B85" s="11" t="s">
        <v>83</v>
      </c>
      <c r="C85" s="12">
        <v>-831352</v>
      </c>
      <c r="D85" s="13">
        <f t="shared" si="2"/>
        <v>-0.83135199999999998</v>
      </c>
      <c r="E85" s="6"/>
    </row>
    <row r="86" spans="2:5">
      <c r="B86" s="11" t="s">
        <v>84</v>
      </c>
      <c r="C86" s="12">
        <v>-851136</v>
      </c>
      <c r="D86" s="13">
        <f t="shared" si="2"/>
        <v>-0.851136</v>
      </c>
      <c r="E86" s="6"/>
    </row>
    <row r="87" spans="2:5">
      <c r="B87" s="11" t="s">
        <v>85</v>
      </c>
      <c r="C87" s="12">
        <v>-900000</v>
      </c>
      <c r="D87" s="13">
        <f t="shared" si="2"/>
        <v>-0.9</v>
      </c>
      <c r="E87" s="6"/>
    </row>
    <row r="88" spans="2:5">
      <c r="B88" s="11" t="s">
        <v>86</v>
      </c>
      <c r="C88" s="12">
        <v>-905274</v>
      </c>
      <c r="D88" s="13">
        <f t="shared" si="2"/>
        <v>-0.90527400000000002</v>
      </c>
      <c r="E88" s="6"/>
    </row>
    <row r="89" spans="2:5">
      <c r="B89" s="11" t="s">
        <v>87</v>
      </c>
      <c r="C89" s="12">
        <v>-965286</v>
      </c>
      <c r="D89" s="13">
        <f t="shared" si="2"/>
        <v>-0.96528599999999998</v>
      </c>
      <c r="E89" s="6"/>
    </row>
    <row r="90" spans="2:5">
      <c r="B90" s="11" t="s">
        <v>88</v>
      </c>
      <c r="C90" s="12">
        <v>-999999</v>
      </c>
      <c r="D90" s="13">
        <f t="shared" si="2"/>
        <v>-0.99999899999999997</v>
      </c>
      <c r="E90" s="6"/>
    </row>
    <row r="91" spans="2:5">
      <c r="B91" s="11" t="s">
        <v>89</v>
      </c>
      <c r="C91" s="12">
        <v>-1058872</v>
      </c>
      <c r="D91" s="13">
        <f t="shared" si="2"/>
        <v>-1.058872</v>
      </c>
      <c r="E91" s="6"/>
    </row>
    <row r="92" spans="2:5">
      <c r="B92" s="11" t="s">
        <v>90</v>
      </c>
      <c r="C92" s="12">
        <v>-1077133</v>
      </c>
      <c r="D92" s="13">
        <f t="shared" si="2"/>
        <v>-1.0771329999999999</v>
      </c>
      <c r="E92" s="6"/>
    </row>
    <row r="93" spans="2:5">
      <c r="B93" s="11" t="s">
        <v>91</v>
      </c>
      <c r="C93" s="12">
        <v>-1102593</v>
      </c>
      <c r="D93" s="13">
        <f t="shared" si="2"/>
        <v>-1.1025929999999999</v>
      </c>
      <c r="E93" s="6"/>
    </row>
    <row r="94" spans="2:5">
      <c r="B94" s="11" t="s">
        <v>92</v>
      </c>
      <c r="C94" s="12">
        <v>-1122505</v>
      </c>
      <c r="D94" s="13">
        <f t="shared" si="2"/>
        <v>-1.1225050000000001</v>
      </c>
      <c r="E94" s="6"/>
    </row>
    <row r="95" spans="2:5">
      <c r="B95" s="11" t="s">
        <v>93</v>
      </c>
      <c r="C95" s="12">
        <v>-1947000</v>
      </c>
      <c r="D95" s="13">
        <f t="shared" si="2"/>
        <v>-1.9470000000000001</v>
      </c>
      <c r="E95" s="6"/>
    </row>
    <row r="96" spans="2:5">
      <c r="B96" s="11" t="s">
        <v>94</v>
      </c>
      <c r="C96" s="12">
        <v>-2000000</v>
      </c>
      <c r="D96" s="13">
        <f t="shared" si="2"/>
        <v>-2</v>
      </c>
      <c r="E96" s="6"/>
    </row>
    <row r="97" spans="2:5">
      <c r="B97" s="11" t="s">
        <v>95</v>
      </c>
      <c r="C97" s="12">
        <v>-4119000</v>
      </c>
      <c r="D97" s="13">
        <f t="shared" si="2"/>
        <v>-4.1189999999999998</v>
      </c>
      <c r="E97" s="6"/>
    </row>
    <row r="98" spans="2:5">
      <c r="B98" s="11" t="s">
        <v>96</v>
      </c>
      <c r="C98" s="12">
        <v>-4362602</v>
      </c>
      <c r="D98" s="13">
        <f t="shared" si="2"/>
        <v>-4.3626019999999999</v>
      </c>
      <c r="E98" s="6"/>
    </row>
    <row r="99" spans="2:5">
      <c r="B99" s="11" t="s">
        <v>97</v>
      </c>
      <c r="C99" s="12">
        <v>-5813439</v>
      </c>
      <c r="D99" s="13">
        <f t="shared" si="2"/>
        <v>-5.8134389999999998</v>
      </c>
      <c r="E99" s="6"/>
    </row>
    <row r="100" spans="2:5">
      <c r="B100" s="18" t="s">
        <v>98</v>
      </c>
      <c r="C100" s="19">
        <v>620312677</v>
      </c>
      <c r="D100" s="20">
        <f t="shared" si="2"/>
        <v>620.31267700000001</v>
      </c>
      <c r="E10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topLeftCell="A10" workbookViewId="0">
      <selection activeCell="C35" sqref="C35"/>
    </sheetView>
  </sheetViews>
  <sheetFormatPr defaultColWidth="11.42578125" defaultRowHeight="12.75"/>
  <cols>
    <col min="1" max="1" width="11.42578125" customWidth="1"/>
    <col min="2" max="2" width="32.140625" bestFit="1" customWidth="1"/>
    <col min="3" max="3" width="21.85546875" bestFit="1" customWidth="1"/>
    <col min="4" max="4" width="23.28515625" bestFit="1" customWidth="1"/>
    <col min="5" max="6" width="18.85546875" bestFit="1" customWidth="1"/>
    <col min="7" max="7" width="24.85546875" bestFit="1" customWidth="1"/>
    <col min="8" max="8" width="20.42578125" bestFit="1" customWidth="1"/>
    <col min="9" max="9" width="11.42578125" customWidth="1"/>
  </cols>
  <sheetData>
    <row r="1" spans="1:21">
      <c r="A1" s="80" t="s">
        <v>130</v>
      </c>
      <c r="B1" s="81" t="s">
        <v>131</v>
      </c>
    </row>
    <row r="2" spans="1:21">
      <c r="A2" s="80" t="s">
        <v>132</v>
      </c>
      <c r="B2" s="81" t="s">
        <v>152</v>
      </c>
    </row>
    <row r="3" spans="1:21">
      <c r="A3" s="80"/>
      <c r="B3" s="81"/>
    </row>
    <row r="5" spans="1:21" ht="15">
      <c r="B5" s="82"/>
      <c r="C5" s="83" t="s">
        <v>133</v>
      </c>
      <c r="D5" s="84" t="s">
        <v>134</v>
      </c>
      <c r="E5" s="83" t="s">
        <v>133</v>
      </c>
      <c r="F5" s="84" t="s">
        <v>134</v>
      </c>
      <c r="G5" s="83" t="s">
        <v>135</v>
      </c>
      <c r="H5" s="85" t="s">
        <v>135</v>
      </c>
    </row>
    <row r="6" spans="1:21" ht="15">
      <c r="B6" s="86"/>
      <c r="C6" s="87" t="s">
        <v>136</v>
      </c>
      <c r="D6" s="88" t="s">
        <v>136</v>
      </c>
      <c r="E6" s="87" t="s">
        <v>137</v>
      </c>
      <c r="F6" s="88" t="s">
        <v>137</v>
      </c>
      <c r="G6" s="87" t="s">
        <v>136</v>
      </c>
      <c r="H6" s="89" t="s">
        <v>137</v>
      </c>
    </row>
    <row r="7" spans="1:21">
      <c r="B7" s="53"/>
      <c r="C7" s="56"/>
      <c r="E7" s="56"/>
      <c r="G7" s="56"/>
      <c r="H7" s="55"/>
    </row>
    <row r="8" spans="1:21">
      <c r="B8" s="90">
        <v>2012</v>
      </c>
      <c r="C8" s="91">
        <v>787.27773400000001</v>
      </c>
      <c r="D8" s="92">
        <v>389.61447900000002</v>
      </c>
      <c r="E8" s="91"/>
      <c r="F8" s="92"/>
      <c r="G8" s="91">
        <v>1176.8922130000001</v>
      </c>
      <c r="H8" s="93"/>
    </row>
    <row r="9" spans="1:21" ht="15">
      <c r="B9" s="94"/>
      <c r="C9" s="91"/>
      <c r="D9" s="92"/>
      <c r="E9" s="91"/>
      <c r="F9" s="92"/>
      <c r="G9" s="91"/>
      <c r="H9" s="93"/>
    </row>
    <row r="10" spans="1:21" ht="15">
      <c r="B10" s="94"/>
      <c r="C10" s="91"/>
      <c r="D10" s="92"/>
      <c r="E10" s="91"/>
      <c r="F10" s="92"/>
      <c r="G10" s="91"/>
      <c r="H10" s="95"/>
    </row>
    <row r="11" spans="1:21">
      <c r="B11" s="90">
        <v>2013</v>
      </c>
      <c r="C11" s="91">
        <v>771.92035899999996</v>
      </c>
      <c r="D11" s="92">
        <v>300.11707100000001</v>
      </c>
      <c r="E11" s="91"/>
      <c r="F11" s="92"/>
      <c r="G11" s="91">
        <v>1072.0374300000001</v>
      </c>
      <c r="H11" s="93"/>
    </row>
    <row r="12" spans="1:21" ht="15">
      <c r="B12" s="94"/>
      <c r="C12" s="91"/>
      <c r="D12" s="92"/>
      <c r="E12" s="91"/>
      <c r="F12" s="92"/>
      <c r="G12" s="91"/>
      <c r="H12" s="93"/>
    </row>
    <row r="13" spans="1:21" ht="15">
      <c r="B13" s="94"/>
      <c r="C13" s="91"/>
      <c r="D13" s="92"/>
      <c r="E13" s="91"/>
      <c r="F13" s="92"/>
      <c r="G13" s="96"/>
      <c r="H13" s="95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</row>
    <row r="14" spans="1:21" ht="15">
      <c r="B14" s="90">
        <v>2014</v>
      </c>
      <c r="C14" s="91">
        <v>1592.1162420000001</v>
      </c>
      <c r="D14" s="92">
        <v>209.637182</v>
      </c>
      <c r="E14" s="91"/>
      <c r="F14" s="92"/>
      <c r="G14" s="91">
        <v>1801.753424</v>
      </c>
      <c r="H14" s="93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</row>
    <row r="15" spans="1:21" ht="15">
      <c r="B15" s="94"/>
      <c r="C15" s="91"/>
      <c r="D15" s="92"/>
      <c r="E15" s="91">
        <v>355.37756400000001</v>
      </c>
      <c r="F15" s="92">
        <v>302.29204499999997</v>
      </c>
      <c r="G15" s="91"/>
      <c r="H15" s="93">
        <v>657.66960900000004</v>
      </c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</row>
    <row r="16" spans="1:21" ht="15">
      <c r="B16" s="94"/>
      <c r="C16" s="91"/>
      <c r="D16" s="92"/>
      <c r="E16" s="91"/>
      <c r="F16" s="92"/>
      <c r="G16" s="96"/>
      <c r="H16" s="95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</row>
    <row r="17" spans="2:21">
      <c r="B17" s="90">
        <v>2015</v>
      </c>
      <c r="C17" s="91">
        <v>1080.8143769999999</v>
      </c>
      <c r="D17" s="92">
        <v>554.70671800000002</v>
      </c>
      <c r="E17" s="91"/>
      <c r="F17" s="92"/>
      <c r="G17" s="91">
        <v>1635.5210950000001</v>
      </c>
      <c r="H17" s="93"/>
    </row>
    <row r="18" spans="2:21" ht="15">
      <c r="B18" s="94"/>
      <c r="C18" s="91"/>
      <c r="D18" s="92"/>
      <c r="E18" s="91">
        <v>186.18659</v>
      </c>
      <c r="F18" s="92">
        <v>471.60748899999999</v>
      </c>
      <c r="G18" s="91"/>
      <c r="H18" s="93">
        <v>657.79407900000001</v>
      </c>
    </row>
    <row r="19" spans="2:21" ht="15">
      <c r="B19" s="94"/>
      <c r="C19" s="91"/>
      <c r="D19" s="92"/>
      <c r="E19" s="91"/>
      <c r="F19" s="92"/>
      <c r="G19" s="96"/>
      <c r="H19" s="95"/>
      <c r="I19" s="97"/>
      <c r="J19" s="97"/>
      <c r="K19" s="97"/>
      <c r="L19" s="97"/>
      <c r="M19" s="97"/>
      <c r="N19" s="97"/>
      <c r="O19" s="98"/>
      <c r="P19" s="99"/>
      <c r="Q19" s="97"/>
      <c r="R19" s="97"/>
      <c r="S19" s="97"/>
      <c r="T19" s="97"/>
      <c r="U19" s="97"/>
    </row>
    <row r="20" spans="2:21" ht="15">
      <c r="B20" s="90">
        <v>2016</v>
      </c>
      <c r="C20" s="91">
        <v>520.72477500000002</v>
      </c>
      <c r="D20" s="112">
        <v>765.13543000000004</v>
      </c>
      <c r="E20" s="91"/>
      <c r="F20" s="92"/>
      <c r="G20" s="91">
        <v>1285.860205</v>
      </c>
      <c r="H20" s="93"/>
      <c r="I20" s="97"/>
      <c r="J20" s="97"/>
      <c r="K20" s="97"/>
      <c r="L20" s="97"/>
      <c r="M20" s="97"/>
      <c r="N20" s="97"/>
      <c r="O20" s="98"/>
      <c r="P20" s="99"/>
      <c r="Q20" s="97"/>
      <c r="R20" s="97"/>
      <c r="S20" s="97"/>
      <c r="T20" s="97"/>
      <c r="U20" s="97"/>
    </row>
    <row r="21" spans="2:21" ht="15">
      <c r="B21" s="86"/>
      <c r="C21" s="100"/>
      <c r="D21" s="101"/>
      <c r="E21" s="100">
        <v>108.612318</v>
      </c>
      <c r="F21" s="101">
        <v>592.99440700000002</v>
      </c>
      <c r="G21" s="100"/>
      <c r="H21" s="102">
        <v>701.60672499999998</v>
      </c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8"/>
      <c r="U21" s="99"/>
    </row>
    <row r="22" spans="2:21" ht="15"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8"/>
      <c r="U22" s="99"/>
    </row>
    <row r="23" spans="2:21" ht="15">
      <c r="K23" s="97"/>
      <c r="L23" s="97"/>
      <c r="M23" s="97"/>
      <c r="N23" s="97"/>
      <c r="O23" s="97"/>
      <c r="P23" s="97"/>
      <c r="Q23" s="97"/>
      <c r="R23" s="97"/>
      <c r="S23" s="97"/>
      <c r="T23" s="98"/>
      <c r="U23" s="99"/>
    </row>
    <row r="24" spans="2:21" ht="15">
      <c r="B24" s="97"/>
      <c r="C24" s="97"/>
      <c r="D24" s="97"/>
      <c r="E24" s="97"/>
      <c r="F24" s="97"/>
      <c r="G24" s="97"/>
      <c r="H24" s="97"/>
      <c r="K24" s="97"/>
      <c r="L24" s="97"/>
      <c r="M24" s="97"/>
      <c r="N24" s="97"/>
      <c r="O24" s="97"/>
      <c r="P24" s="97"/>
      <c r="Q24" s="97"/>
      <c r="R24" s="97"/>
      <c r="S24" s="97"/>
      <c r="T24" s="98"/>
      <c r="U24" s="99"/>
    </row>
    <row r="25" spans="2:21" ht="15">
      <c r="B25" s="103"/>
      <c r="C25" s="104" t="s">
        <v>133</v>
      </c>
      <c r="D25" s="103" t="s">
        <v>138</v>
      </c>
      <c r="E25" s="116" t="s">
        <v>1</v>
      </c>
      <c r="F25" s="97"/>
      <c r="G25" s="104"/>
      <c r="H25" s="104" t="s">
        <v>133</v>
      </c>
      <c r="I25" s="104" t="s">
        <v>138</v>
      </c>
      <c r="J25" s="104" t="s">
        <v>1</v>
      </c>
      <c r="K25" s="97"/>
      <c r="L25" s="97"/>
      <c r="M25" s="97"/>
      <c r="N25" s="97"/>
      <c r="O25" s="97"/>
      <c r="P25" s="97"/>
      <c r="Q25" s="97"/>
      <c r="R25" s="97"/>
      <c r="S25" s="97"/>
      <c r="T25" s="98"/>
      <c r="U25" s="99"/>
    </row>
    <row r="26" spans="2:21" ht="15">
      <c r="B26" s="90" t="s">
        <v>139</v>
      </c>
      <c r="C26" s="105">
        <v>787.27773400000001</v>
      </c>
      <c r="D26" s="115">
        <v>389.61447900000002</v>
      </c>
      <c r="E26" s="117">
        <v>1176.8922130000001</v>
      </c>
      <c r="F26" s="97"/>
      <c r="G26" s="106" t="s">
        <v>140</v>
      </c>
      <c r="H26" s="106"/>
      <c r="I26" s="106"/>
      <c r="J26" s="106"/>
      <c r="K26" s="97"/>
      <c r="L26" s="97"/>
      <c r="M26" s="97"/>
      <c r="N26" s="97"/>
      <c r="O26" s="97"/>
      <c r="P26" s="97"/>
      <c r="Q26" s="97"/>
      <c r="R26" s="97"/>
      <c r="S26" s="97"/>
      <c r="T26" s="98"/>
      <c r="U26" s="99"/>
    </row>
    <row r="27" spans="2:21" ht="15">
      <c r="B27" s="90" t="s">
        <v>141</v>
      </c>
      <c r="C27" s="105">
        <v>771.92035899999996</v>
      </c>
      <c r="D27" s="115">
        <v>300.11707100000001</v>
      </c>
      <c r="E27" s="117">
        <v>1072.0374300000001</v>
      </c>
      <c r="F27" s="97"/>
      <c r="G27" s="106" t="s">
        <v>142</v>
      </c>
      <c r="H27" s="106"/>
      <c r="I27" s="106"/>
      <c r="J27" s="106"/>
      <c r="K27" s="97"/>
      <c r="L27" s="97"/>
      <c r="M27" s="97"/>
      <c r="N27" s="97"/>
      <c r="O27" s="97"/>
      <c r="P27" s="97"/>
      <c r="Q27" s="97"/>
      <c r="R27" s="97"/>
      <c r="S27" s="97"/>
      <c r="T27" s="98"/>
      <c r="U27" s="99"/>
    </row>
    <row r="28" spans="2:21" ht="15">
      <c r="B28" s="90" t="s">
        <v>143</v>
      </c>
      <c r="C28" s="105">
        <v>1592.1162420000001</v>
      </c>
      <c r="D28" s="115">
        <v>209.637182</v>
      </c>
      <c r="E28" s="117">
        <v>1801.753424</v>
      </c>
      <c r="F28" s="97"/>
      <c r="G28" s="106" t="s">
        <v>144</v>
      </c>
      <c r="H28" s="105">
        <v>355.37756400000001</v>
      </c>
      <c r="I28" s="105">
        <v>302.29204499999997</v>
      </c>
      <c r="J28" s="105">
        <v>657.66960900000004</v>
      </c>
      <c r="K28" s="97"/>
      <c r="L28" s="97"/>
      <c r="M28" s="97"/>
      <c r="N28" s="97"/>
      <c r="O28" s="97"/>
      <c r="P28" s="97"/>
      <c r="Q28" s="97"/>
      <c r="R28" s="97"/>
      <c r="S28" s="97"/>
      <c r="T28" s="98"/>
      <c r="U28" s="99"/>
    </row>
    <row r="29" spans="2:21" ht="15">
      <c r="B29" s="90" t="s">
        <v>145</v>
      </c>
      <c r="C29" s="105">
        <v>1080.8143769999999</v>
      </c>
      <c r="D29" s="115">
        <v>554.70671800000002</v>
      </c>
      <c r="E29" s="117">
        <v>1635.5210950000001</v>
      </c>
      <c r="F29" s="97"/>
      <c r="G29" s="106" t="s">
        <v>146</v>
      </c>
      <c r="H29" s="105">
        <v>186.18659</v>
      </c>
      <c r="I29" s="105">
        <v>471.60748899999999</v>
      </c>
      <c r="J29" s="105">
        <v>657.79407900000001</v>
      </c>
      <c r="T29" s="98"/>
      <c r="U29" s="99"/>
    </row>
    <row r="30" spans="2:21" ht="15">
      <c r="B30" s="107" t="s">
        <v>147</v>
      </c>
      <c r="C30" s="113">
        <v>520.72477500000002</v>
      </c>
      <c r="D30" s="114">
        <v>765.13543000000004</v>
      </c>
      <c r="E30" s="118">
        <v>1285.860205</v>
      </c>
      <c r="F30" s="97"/>
      <c r="G30" s="109" t="s">
        <v>148</v>
      </c>
      <c r="H30" s="108">
        <v>108.612318</v>
      </c>
      <c r="I30" s="108">
        <v>592.99440700000002</v>
      </c>
      <c r="J30" s="108">
        <v>701.60672499999998</v>
      </c>
      <c r="T30" s="98"/>
      <c r="U30" s="99"/>
    </row>
    <row r="31" spans="2:21" ht="15">
      <c r="B31" s="97"/>
      <c r="C31" s="97"/>
      <c r="D31" s="97"/>
      <c r="E31" s="97"/>
      <c r="F31" s="97"/>
      <c r="G31" s="97"/>
      <c r="H31" s="97"/>
      <c r="T31" s="98"/>
      <c r="U31" s="99"/>
    </row>
    <row r="32" spans="2:21" ht="15">
      <c r="B32" s="97"/>
      <c r="C32" s="97"/>
      <c r="D32" s="97"/>
      <c r="E32" s="97"/>
      <c r="F32" s="97"/>
      <c r="G32" s="97"/>
      <c r="H32" s="97"/>
      <c r="I32" s="97"/>
      <c r="J32" s="97"/>
      <c r="T32" s="98"/>
      <c r="U32" s="99"/>
    </row>
    <row r="33" spans="2:21" ht="15">
      <c r="B33" s="97"/>
      <c r="C33" s="97"/>
      <c r="D33" s="97"/>
      <c r="E33" s="97"/>
      <c r="F33" s="97"/>
      <c r="G33" s="97"/>
      <c r="H33" s="97"/>
      <c r="I33" s="97"/>
      <c r="J33" s="97"/>
      <c r="T33" s="98"/>
      <c r="U33" s="99"/>
    </row>
    <row r="34" spans="2:21" ht="15">
      <c r="I34" s="97"/>
      <c r="J34" s="97"/>
    </row>
    <row r="66" spans="9:12">
      <c r="I66" s="92"/>
      <c r="J66" s="92"/>
      <c r="K66" s="92"/>
      <c r="L66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3" sqref="B3"/>
    </sheetView>
  </sheetViews>
  <sheetFormatPr defaultRowHeight="12.75"/>
  <cols>
    <col min="3" max="3" width="31.140625" bestFit="1" customWidth="1"/>
  </cols>
  <sheetData>
    <row r="1" spans="1:8">
      <c r="A1" s="80" t="s">
        <v>130</v>
      </c>
      <c r="B1" s="81" t="s">
        <v>153</v>
      </c>
    </row>
    <row r="2" spans="1:8">
      <c r="A2" s="80" t="s">
        <v>132</v>
      </c>
      <c r="B2" s="81" t="s">
        <v>152</v>
      </c>
    </row>
    <row r="4" spans="1:8">
      <c r="C4" s="1" t="s">
        <v>0</v>
      </c>
      <c r="D4" s="1">
        <v>2012</v>
      </c>
      <c r="E4" s="62">
        <v>2013</v>
      </c>
      <c r="F4" s="62">
        <v>2014</v>
      </c>
      <c r="G4" s="62">
        <v>2015</v>
      </c>
      <c r="H4" s="62">
        <v>2016</v>
      </c>
    </row>
    <row r="5" spans="1:8">
      <c r="C5" s="1" t="s">
        <v>128</v>
      </c>
      <c r="D5" s="4">
        <v>40044091</v>
      </c>
      <c r="E5" s="63">
        <v>11586879</v>
      </c>
      <c r="F5" s="63">
        <v>40213870</v>
      </c>
      <c r="G5" s="63">
        <v>26903806</v>
      </c>
      <c r="H5" s="63">
        <v>21573631</v>
      </c>
    </row>
    <row r="6" spans="1:8">
      <c r="C6" s="11" t="s">
        <v>120</v>
      </c>
      <c r="D6" s="12">
        <v>108145526</v>
      </c>
      <c r="E6" s="64">
        <v>90707391</v>
      </c>
      <c r="F6" s="64">
        <v>138262670</v>
      </c>
      <c r="G6" s="64">
        <v>94147450</v>
      </c>
      <c r="H6" s="64">
        <v>39953287</v>
      </c>
    </row>
    <row r="7" spans="1:8">
      <c r="C7" s="18" t="s">
        <v>98</v>
      </c>
      <c r="D7" s="19">
        <v>148189617</v>
      </c>
      <c r="E7" s="65">
        <v>102294270</v>
      </c>
      <c r="F7" s="65">
        <v>178476540</v>
      </c>
      <c r="G7" s="65">
        <v>121051256</v>
      </c>
      <c r="H7" s="65">
        <v>61526918</v>
      </c>
    </row>
    <row r="9" spans="1:8">
      <c r="C9" s="7" t="s">
        <v>0</v>
      </c>
      <c r="D9" s="66">
        <v>2012</v>
      </c>
      <c r="E9" s="67">
        <v>2013</v>
      </c>
      <c r="F9" s="67">
        <v>2014</v>
      </c>
      <c r="G9" s="67">
        <v>2015</v>
      </c>
      <c r="H9" s="68">
        <v>2016</v>
      </c>
    </row>
    <row r="10" spans="1:8">
      <c r="C10" s="69" t="s">
        <v>128</v>
      </c>
      <c r="D10" s="70">
        <f t="shared" ref="D10:H11" si="0">D5/1000000</f>
        <v>40.044091000000002</v>
      </c>
      <c r="E10" s="71">
        <f t="shared" si="0"/>
        <v>11.586879</v>
      </c>
      <c r="F10" s="71">
        <f t="shared" si="0"/>
        <v>40.21387</v>
      </c>
      <c r="G10" s="71">
        <f t="shared" si="0"/>
        <v>26.903805999999999</v>
      </c>
      <c r="H10" s="72">
        <f t="shared" si="0"/>
        <v>21.573630999999999</v>
      </c>
    </row>
    <row r="11" spans="1:8">
      <c r="C11" s="15" t="s">
        <v>120</v>
      </c>
      <c r="D11" s="73">
        <f t="shared" si="0"/>
        <v>108.145526</v>
      </c>
      <c r="E11" s="74">
        <f t="shared" si="0"/>
        <v>90.707391000000001</v>
      </c>
      <c r="F11" s="74">
        <f t="shared" si="0"/>
        <v>138.26267000000001</v>
      </c>
      <c r="G11" s="74">
        <f t="shared" si="0"/>
        <v>94.147450000000006</v>
      </c>
      <c r="H11" s="75">
        <f t="shared" si="0"/>
        <v>39.953287000000003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D16" sqref="D16"/>
    </sheetView>
  </sheetViews>
  <sheetFormatPr defaultRowHeight="12.75"/>
  <cols>
    <col min="2" max="2" width="32.28515625" bestFit="1" customWidth="1"/>
    <col min="3" max="3" width="10" bestFit="1" customWidth="1"/>
    <col min="5" max="5" width="29.42578125" bestFit="1" customWidth="1"/>
    <col min="6" max="6" width="10" bestFit="1" customWidth="1"/>
  </cols>
  <sheetData>
    <row r="1" spans="1:8" ht="15.75" customHeight="1">
      <c r="A1" s="80" t="s">
        <v>130</v>
      </c>
      <c r="B1" s="81" t="s">
        <v>154</v>
      </c>
      <c r="C1" s="81"/>
      <c r="D1" s="81"/>
      <c r="E1" s="81"/>
      <c r="F1" s="81"/>
    </row>
    <row r="2" spans="1:8" ht="15.75" customHeight="1">
      <c r="A2" s="80" t="s">
        <v>132</v>
      </c>
      <c r="B2" s="81" t="s">
        <v>152</v>
      </c>
      <c r="C2" s="81"/>
      <c r="D2" s="81"/>
      <c r="E2" s="81"/>
      <c r="F2" s="81"/>
    </row>
    <row r="3" spans="1:8" ht="12.75" customHeight="1">
      <c r="A3" s="80" t="s">
        <v>150</v>
      </c>
      <c r="B3" s="122" t="s">
        <v>155</v>
      </c>
      <c r="C3" s="122"/>
      <c r="D3" s="122"/>
      <c r="E3" s="122"/>
      <c r="F3" s="122"/>
      <c r="G3" s="122"/>
    </row>
    <row r="4" spans="1:8">
      <c r="B4" s="122"/>
      <c r="C4" s="122"/>
      <c r="D4" s="122"/>
      <c r="E4" s="122"/>
      <c r="F4" s="122"/>
      <c r="G4" s="122"/>
    </row>
    <row r="5" spans="1:8">
      <c r="B5" s="122"/>
      <c r="C5" s="122"/>
      <c r="D5" s="122"/>
      <c r="E5" s="122"/>
      <c r="F5" s="122"/>
      <c r="G5" s="122"/>
    </row>
    <row r="6" spans="1:8">
      <c r="B6" s="110"/>
      <c r="C6" s="110"/>
      <c r="D6" s="110"/>
      <c r="E6" s="110"/>
      <c r="F6" s="110"/>
      <c r="G6" s="110"/>
    </row>
    <row r="7" spans="1:8">
      <c r="B7" s="21" t="s">
        <v>99</v>
      </c>
      <c r="C7" s="21" t="s">
        <v>1</v>
      </c>
      <c r="E7" s="7" t="s">
        <v>99</v>
      </c>
      <c r="F7" s="22" t="s">
        <v>1</v>
      </c>
      <c r="G7" s="2" t="s">
        <v>2</v>
      </c>
      <c r="H7" s="22"/>
    </row>
    <row r="8" spans="1:8">
      <c r="B8" s="1" t="s">
        <v>100</v>
      </c>
      <c r="C8" s="4">
        <v>146954680</v>
      </c>
      <c r="E8" s="1" t="s">
        <v>100</v>
      </c>
      <c r="F8" s="23">
        <v>146954680</v>
      </c>
      <c r="G8" s="24">
        <f t="shared" ref="G8:G14" si="0">F8/1000000</f>
        <v>146.95468</v>
      </c>
      <c r="H8" s="25">
        <f t="shared" ref="H8:H14" si="1">G8/$G$14</f>
        <v>0.23690420242693186</v>
      </c>
    </row>
    <row r="9" spans="1:8">
      <c r="B9" s="11" t="s">
        <v>101</v>
      </c>
      <c r="C9" s="12">
        <v>90491194</v>
      </c>
      <c r="E9" s="11" t="s">
        <v>101</v>
      </c>
      <c r="F9" s="26">
        <v>90491194</v>
      </c>
      <c r="G9" s="24">
        <f t="shared" si="0"/>
        <v>90.491193999999993</v>
      </c>
      <c r="H9" s="27">
        <f t="shared" si="1"/>
        <v>0.14587996885319174</v>
      </c>
    </row>
    <row r="10" spans="1:8">
      <c r="B10" s="11" t="s">
        <v>102</v>
      </c>
      <c r="C10" s="12">
        <v>90466683</v>
      </c>
      <c r="E10" s="11" t="s">
        <v>102</v>
      </c>
      <c r="F10" s="26">
        <v>90466683</v>
      </c>
      <c r="G10" s="24">
        <f t="shared" si="0"/>
        <v>90.466683000000003</v>
      </c>
      <c r="H10" s="27">
        <f t="shared" si="1"/>
        <v>0.14584045490980671</v>
      </c>
    </row>
    <row r="11" spans="1:8">
      <c r="B11" s="11" t="s">
        <v>103</v>
      </c>
      <c r="C11" s="12">
        <v>76365695</v>
      </c>
      <c r="E11" s="11" t="s">
        <v>103</v>
      </c>
      <c r="F11" s="26">
        <v>76365695</v>
      </c>
      <c r="G11" s="24">
        <f t="shared" si="0"/>
        <v>76.365695000000002</v>
      </c>
      <c r="H11" s="27">
        <f t="shared" si="1"/>
        <v>0.12310839006116266</v>
      </c>
    </row>
    <row r="12" spans="1:8">
      <c r="B12" s="11" t="s">
        <v>104</v>
      </c>
      <c r="C12" s="12">
        <v>68836969</v>
      </c>
      <c r="E12" s="11" t="s">
        <v>104</v>
      </c>
      <c r="F12" s="26">
        <v>68836969</v>
      </c>
      <c r="G12" s="24">
        <f t="shared" si="0"/>
        <v>68.836968999999996</v>
      </c>
      <c r="H12" s="27">
        <f t="shared" si="1"/>
        <v>0.11097140450669847</v>
      </c>
    </row>
    <row r="13" spans="1:8">
      <c r="B13" s="28" t="s">
        <v>105</v>
      </c>
      <c r="C13" s="29">
        <v>39635460</v>
      </c>
      <c r="E13" s="30" t="s">
        <v>106</v>
      </c>
      <c r="F13" s="31">
        <f>SUM(C13:C19)</f>
        <v>147197456</v>
      </c>
      <c r="G13" s="24">
        <f t="shared" si="0"/>
        <v>147.19745599999999</v>
      </c>
      <c r="H13" s="27">
        <f t="shared" si="1"/>
        <v>0.23729557924220851</v>
      </c>
    </row>
    <row r="14" spans="1:8">
      <c r="B14" s="28" t="s">
        <v>107</v>
      </c>
      <c r="C14" s="29">
        <v>32485835</v>
      </c>
      <c r="E14" s="32" t="s">
        <v>1</v>
      </c>
      <c r="F14" s="2">
        <f>SUM(F8:F13)</f>
        <v>620312677</v>
      </c>
      <c r="G14" s="33">
        <f t="shared" si="0"/>
        <v>620.31267700000001</v>
      </c>
      <c r="H14" s="34">
        <f t="shared" si="1"/>
        <v>1</v>
      </c>
    </row>
    <row r="15" spans="1:8">
      <c r="B15" s="28" t="s">
        <v>108</v>
      </c>
      <c r="C15" s="29">
        <v>23129102</v>
      </c>
      <c r="D15" s="6"/>
    </row>
    <row r="16" spans="1:8">
      <c r="B16" s="28" t="s">
        <v>109</v>
      </c>
      <c r="C16" s="29">
        <v>20665861</v>
      </c>
      <c r="D16" s="6"/>
    </row>
    <row r="17" spans="2:4">
      <c r="B17" s="28" t="s">
        <v>110</v>
      </c>
      <c r="C17" s="29">
        <v>15204340</v>
      </c>
      <c r="D17" s="6"/>
    </row>
    <row r="18" spans="2:4">
      <c r="B18" s="28" t="s">
        <v>111</v>
      </c>
      <c r="C18" s="29">
        <v>13352957</v>
      </c>
      <c r="D18" s="6"/>
    </row>
    <row r="19" spans="2:4">
      <c r="B19" s="28" t="s">
        <v>112</v>
      </c>
      <c r="C19" s="29">
        <v>2723901</v>
      </c>
      <c r="D19" s="35"/>
    </row>
    <row r="20" spans="2:4">
      <c r="B20" s="36" t="s">
        <v>98</v>
      </c>
      <c r="C20" s="37">
        <v>620312677</v>
      </c>
    </row>
  </sheetData>
  <mergeCells count="1">
    <mergeCell ref="B3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F31" sqref="E19:F31"/>
    </sheetView>
  </sheetViews>
  <sheetFormatPr defaultRowHeight="12.75"/>
  <cols>
    <col min="2" max="2" width="23.140625" bestFit="1" customWidth="1"/>
    <col min="3" max="3" width="46.5703125" bestFit="1" customWidth="1"/>
  </cols>
  <sheetData>
    <row r="1" spans="1:9" ht="15" customHeight="1">
      <c r="A1" s="80" t="s">
        <v>130</v>
      </c>
      <c r="B1" s="81" t="s">
        <v>156</v>
      </c>
      <c r="C1" s="81"/>
      <c r="D1" s="81"/>
      <c r="E1" s="81"/>
      <c r="F1" s="81"/>
      <c r="G1" s="81"/>
      <c r="H1" s="81"/>
    </row>
    <row r="2" spans="1:9">
      <c r="A2" s="80" t="s">
        <v>132</v>
      </c>
      <c r="B2" s="81" t="s">
        <v>152</v>
      </c>
      <c r="C2" s="81"/>
      <c r="D2" s="81"/>
      <c r="E2" s="81"/>
      <c r="F2" s="81"/>
      <c r="G2" s="81"/>
      <c r="H2" s="81"/>
    </row>
    <row r="3" spans="1:9" ht="12.75" customHeight="1">
      <c r="A3" s="80" t="s">
        <v>150</v>
      </c>
      <c r="B3" s="123" t="s">
        <v>157</v>
      </c>
      <c r="C3" s="123"/>
      <c r="D3" s="123"/>
      <c r="E3" s="123"/>
      <c r="F3" s="123"/>
      <c r="G3" s="123"/>
      <c r="H3" s="123"/>
      <c r="I3" s="123"/>
    </row>
    <row r="4" spans="1:9">
      <c r="B4" s="123"/>
      <c r="C4" s="123"/>
      <c r="D4" s="123"/>
      <c r="E4" s="123"/>
      <c r="F4" s="123"/>
      <c r="G4" s="123"/>
      <c r="H4" s="123"/>
      <c r="I4" s="123"/>
    </row>
    <row r="5" spans="1:9">
      <c r="B5" s="123"/>
      <c r="C5" s="123"/>
      <c r="D5" s="123"/>
      <c r="E5" s="123"/>
      <c r="F5" s="123"/>
      <c r="G5" s="123"/>
      <c r="H5" s="123"/>
      <c r="I5" s="123"/>
    </row>
    <row r="6" spans="1:9">
      <c r="B6" s="111"/>
      <c r="C6" s="111"/>
      <c r="D6" s="111"/>
      <c r="E6" s="111"/>
      <c r="F6" s="111"/>
      <c r="G6" s="111"/>
      <c r="H6" s="111"/>
      <c r="I6" s="111"/>
    </row>
    <row r="7" spans="1:9">
      <c r="B7" s="21" t="s">
        <v>113</v>
      </c>
      <c r="C7" s="21" t="s">
        <v>1</v>
      </c>
      <c r="D7" s="2" t="s">
        <v>2</v>
      </c>
      <c r="E7" s="38" t="s">
        <v>114</v>
      </c>
    </row>
    <row r="8" spans="1:9">
      <c r="B8" s="1" t="s">
        <v>115</v>
      </c>
      <c r="C8" s="4">
        <v>416381202</v>
      </c>
      <c r="D8" s="5">
        <f t="shared" ref="D8:D13" si="0">C8/1000000</f>
        <v>416.38120199999997</v>
      </c>
      <c r="E8" s="25">
        <f t="shared" ref="E8:E13" si="1">D8/$D$13</f>
        <v>0.67124406358053512</v>
      </c>
    </row>
    <row r="9" spans="1:9">
      <c r="B9" s="11" t="s">
        <v>116</v>
      </c>
      <c r="C9" s="12">
        <v>142988899</v>
      </c>
      <c r="D9" s="13">
        <f t="shared" si="0"/>
        <v>142.988899</v>
      </c>
      <c r="E9" s="27">
        <f t="shared" si="1"/>
        <v>0.23051100566174629</v>
      </c>
    </row>
    <row r="10" spans="1:9">
      <c r="B10" s="11" t="s">
        <v>117</v>
      </c>
      <c r="C10" s="12">
        <v>55295671</v>
      </c>
      <c r="D10" s="13">
        <f t="shared" si="0"/>
        <v>55.295670999999999</v>
      </c>
      <c r="E10" s="27">
        <f t="shared" si="1"/>
        <v>8.9141610433346022E-2</v>
      </c>
    </row>
    <row r="11" spans="1:9">
      <c r="B11" s="11" t="s">
        <v>106</v>
      </c>
      <c r="C11" s="12">
        <v>5588612</v>
      </c>
      <c r="D11" s="13">
        <f t="shared" si="0"/>
        <v>5.5886120000000004</v>
      </c>
      <c r="E11" s="27">
        <f t="shared" si="1"/>
        <v>9.0093467491717903E-3</v>
      </c>
    </row>
    <row r="12" spans="1:9">
      <c r="B12" s="11" t="s">
        <v>118</v>
      </c>
      <c r="C12" s="12">
        <v>58293</v>
      </c>
      <c r="D12" s="13">
        <f t="shared" si="0"/>
        <v>5.8292999999999998E-2</v>
      </c>
      <c r="E12" s="27">
        <f t="shared" si="1"/>
        <v>9.3973575200688664E-5</v>
      </c>
    </row>
    <row r="13" spans="1:9">
      <c r="B13" s="18" t="s">
        <v>98</v>
      </c>
      <c r="C13" s="19">
        <v>620312677</v>
      </c>
      <c r="D13" s="20">
        <f t="shared" si="0"/>
        <v>620.31267700000001</v>
      </c>
      <c r="E13" s="34">
        <f t="shared" si="1"/>
        <v>1</v>
      </c>
    </row>
    <row r="18" spans="2:6">
      <c r="B18" s="21" t="s">
        <v>113</v>
      </c>
      <c r="C18" s="21" t="s">
        <v>119</v>
      </c>
      <c r="D18" s="39" t="s">
        <v>1</v>
      </c>
    </row>
    <row r="19" spans="2:6">
      <c r="B19" s="1" t="s">
        <v>115</v>
      </c>
      <c r="C19" s="1" t="s">
        <v>120</v>
      </c>
      <c r="D19" s="23">
        <v>1422097</v>
      </c>
      <c r="E19" s="119"/>
      <c r="F19" s="120"/>
    </row>
    <row r="20" spans="2:6">
      <c r="B20" s="40"/>
      <c r="C20" s="11" t="s">
        <v>94</v>
      </c>
      <c r="D20" s="26">
        <v>27862087</v>
      </c>
      <c r="E20" s="119"/>
      <c r="F20" s="120"/>
    </row>
    <row r="21" spans="2:6">
      <c r="B21" s="40"/>
      <c r="C21" s="11" t="s">
        <v>95</v>
      </c>
      <c r="D21" s="26">
        <v>37368630</v>
      </c>
      <c r="E21" s="119"/>
      <c r="F21" s="120"/>
    </row>
    <row r="22" spans="2:6">
      <c r="B22" s="40"/>
      <c r="C22" s="11" t="s">
        <v>92</v>
      </c>
      <c r="D22" s="26">
        <v>5422922</v>
      </c>
      <c r="E22" s="119"/>
      <c r="F22" s="120"/>
    </row>
    <row r="23" spans="2:6">
      <c r="B23" s="40"/>
      <c r="C23" s="11" t="s">
        <v>96</v>
      </c>
      <c r="D23" s="26">
        <v>48545485</v>
      </c>
      <c r="E23" s="119"/>
      <c r="F23" s="120"/>
    </row>
    <row r="24" spans="2:6">
      <c r="B24" s="40"/>
      <c r="C24" s="11" t="s">
        <v>121</v>
      </c>
      <c r="D24" s="26">
        <v>347322</v>
      </c>
      <c r="E24" s="119"/>
      <c r="F24" s="120"/>
    </row>
    <row r="25" spans="2:6">
      <c r="B25" s="40"/>
      <c r="C25" s="11" t="s">
        <v>56</v>
      </c>
      <c r="D25" s="26">
        <v>64352147</v>
      </c>
      <c r="E25" s="121"/>
      <c r="F25" s="120"/>
    </row>
    <row r="26" spans="2:6">
      <c r="B26" s="40"/>
      <c r="C26" s="11" t="s">
        <v>64</v>
      </c>
      <c r="D26" s="26">
        <v>3633820</v>
      </c>
      <c r="E26" s="119"/>
      <c r="F26" s="120"/>
    </row>
    <row r="27" spans="2:6">
      <c r="B27" s="40"/>
      <c r="C27" s="11" t="s">
        <v>97</v>
      </c>
      <c r="D27" s="26">
        <v>223156463</v>
      </c>
      <c r="E27" s="121"/>
      <c r="F27" s="120"/>
    </row>
    <row r="28" spans="2:6">
      <c r="B28" s="40"/>
      <c r="C28" s="11" t="s">
        <v>79</v>
      </c>
      <c r="D28" s="26">
        <v>4270229</v>
      </c>
      <c r="E28" s="119"/>
      <c r="F28" s="120"/>
    </row>
    <row r="29" spans="2:6">
      <c r="B29" s="41" t="s">
        <v>122</v>
      </c>
      <c r="C29" s="42"/>
      <c r="D29" s="43">
        <v>416381202</v>
      </c>
      <c r="E29" s="119"/>
      <c r="F29" s="120"/>
    </row>
    <row r="30" spans="2:6">
      <c r="B30" s="18" t="s">
        <v>98</v>
      </c>
      <c r="C30" s="44"/>
      <c r="D30" s="43">
        <v>416381202</v>
      </c>
      <c r="E30" s="119"/>
      <c r="F30" s="120"/>
    </row>
    <row r="31" spans="2:6">
      <c r="E31" s="120"/>
      <c r="F31" s="120"/>
    </row>
    <row r="33" spans="2:7">
      <c r="B33" s="45" t="s">
        <v>113</v>
      </c>
      <c r="C33" s="45" t="s">
        <v>1</v>
      </c>
      <c r="D33" s="46" t="s">
        <v>123</v>
      </c>
      <c r="E33" s="46" t="s">
        <v>124</v>
      </c>
      <c r="F33" s="47" t="s">
        <v>125</v>
      </c>
      <c r="G33" s="46" t="s">
        <v>126</v>
      </c>
    </row>
    <row r="34" spans="2:7">
      <c r="B34" s="48" t="s">
        <v>115</v>
      </c>
      <c r="C34" s="49">
        <f t="shared" ref="C34:C39" si="2">C8/1000000</f>
        <v>416.38120199999997</v>
      </c>
      <c r="D34" s="50">
        <f>D25/1000000</f>
        <v>64.352147000000002</v>
      </c>
      <c r="E34" s="51">
        <f>D27/1000000</f>
        <v>223.156463</v>
      </c>
      <c r="F34" s="52">
        <f>(D29-D27-D25)/1000000</f>
        <v>128.872592</v>
      </c>
      <c r="G34" s="51"/>
    </row>
    <row r="35" spans="2:7">
      <c r="B35" s="53" t="s">
        <v>116</v>
      </c>
      <c r="C35" s="54">
        <f t="shared" si="2"/>
        <v>142.988899</v>
      </c>
      <c r="D35" s="55"/>
      <c r="E35" s="56"/>
      <c r="G35" s="51">
        <f>D9</f>
        <v>142.988899</v>
      </c>
    </row>
    <row r="36" spans="2:7">
      <c r="B36" s="53" t="s">
        <v>127</v>
      </c>
      <c r="C36" s="54">
        <f t="shared" si="2"/>
        <v>55.295670999999999</v>
      </c>
      <c r="D36" s="55"/>
      <c r="E36" s="56"/>
      <c r="G36" s="51">
        <f>D10</f>
        <v>55.295670999999999</v>
      </c>
    </row>
    <row r="37" spans="2:7">
      <c r="B37" s="53" t="s">
        <v>106</v>
      </c>
      <c r="C37" s="54">
        <f t="shared" si="2"/>
        <v>5.5886120000000004</v>
      </c>
      <c r="D37" s="55"/>
      <c r="E37" s="56"/>
      <c r="G37" s="51">
        <f>D11</f>
        <v>5.5886120000000004</v>
      </c>
    </row>
    <row r="38" spans="2:7">
      <c r="B38" s="53" t="s">
        <v>118</v>
      </c>
      <c r="C38" s="54">
        <f t="shared" si="2"/>
        <v>5.8292999999999998E-2</v>
      </c>
      <c r="D38" s="55"/>
      <c r="E38" s="56"/>
      <c r="G38" s="51">
        <f>D12</f>
        <v>5.8292999999999998E-2</v>
      </c>
    </row>
    <row r="39" spans="2:7">
      <c r="B39" s="57" t="s">
        <v>98</v>
      </c>
      <c r="C39" s="58">
        <f t="shared" si="2"/>
        <v>620.31267700000001</v>
      </c>
      <c r="D39" s="59"/>
      <c r="E39" s="60"/>
      <c r="F39" s="57"/>
      <c r="G39" s="61">
        <f>D13</f>
        <v>620.31267700000001</v>
      </c>
    </row>
  </sheetData>
  <mergeCells count="1">
    <mergeCell ref="B3:I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4" sqref="B4"/>
    </sheetView>
  </sheetViews>
  <sheetFormatPr defaultRowHeight="12.75"/>
  <cols>
    <col min="3" max="3" width="14.7109375" bestFit="1" customWidth="1"/>
    <col min="4" max="4" width="11" bestFit="1" customWidth="1"/>
  </cols>
  <sheetData>
    <row r="1" spans="1:5">
      <c r="A1" s="80" t="s">
        <v>130</v>
      </c>
      <c r="B1" s="81" t="s">
        <v>158</v>
      </c>
    </row>
    <row r="2" spans="1:5">
      <c r="A2" s="80" t="s">
        <v>132</v>
      </c>
      <c r="B2" s="81" t="s">
        <v>152</v>
      </c>
    </row>
    <row r="3" spans="1:5">
      <c r="A3" s="80" t="s">
        <v>150</v>
      </c>
      <c r="B3" s="81" t="s">
        <v>159</v>
      </c>
    </row>
    <row r="5" spans="1:5">
      <c r="C5" s="7" t="s">
        <v>129</v>
      </c>
      <c r="D5" s="76" t="s">
        <v>1</v>
      </c>
      <c r="E5" s="2" t="s">
        <v>2</v>
      </c>
    </row>
    <row r="6" spans="1:5">
      <c r="C6" s="1">
        <v>2012</v>
      </c>
      <c r="D6" s="77">
        <v>866987346</v>
      </c>
      <c r="E6" s="5">
        <f>D6/1000000</f>
        <v>866.987346</v>
      </c>
    </row>
    <row r="7" spans="1:5">
      <c r="C7" s="11">
        <v>2013</v>
      </c>
      <c r="D7" s="78">
        <v>917085027</v>
      </c>
      <c r="E7" s="13">
        <f>D7/1000000</f>
        <v>917.08502699999997</v>
      </c>
    </row>
    <row r="8" spans="1:5">
      <c r="C8" s="11">
        <v>2014</v>
      </c>
      <c r="D8" s="78">
        <v>2024492678</v>
      </c>
      <c r="E8" s="13">
        <f>D8/1000000</f>
        <v>2024.4926780000001</v>
      </c>
    </row>
    <row r="9" spans="1:5">
      <c r="C9" s="11">
        <v>2015</v>
      </c>
      <c r="D9" s="78">
        <v>1363235521</v>
      </c>
      <c r="E9" s="13">
        <f>D9/1000000</f>
        <v>1363.2355210000001</v>
      </c>
    </row>
    <row r="10" spans="1:5">
      <c r="C10" s="11">
        <v>2016</v>
      </c>
      <c r="D10" s="78">
        <v>620312677</v>
      </c>
      <c r="E10" s="17">
        <f>D10/1000000</f>
        <v>620.31267700000001</v>
      </c>
    </row>
    <row r="11" spans="1:5">
      <c r="C11" s="18" t="s">
        <v>98</v>
      </c>
      <c r="D11" s="79">
        <v>5792113249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Fig.1</vt:lpstr>
      <vt:lpstr>Fig.2</vt:lpstr>
      <vt:lpstr>Fig.3</vt:lpstr>
      <vt:lpstr>Fig.4</vt:lpstr>
      <vt:lpstr>Fig.5</vt:lpstr>
      <vt:lpstr>Fig.6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lylaas</dc:creator>
  <cp:lastModifiedBy>rebeccah</cp:lastModifiedBy>
  <dcterms:created xsi:type="dcterms:W3CDTF">2016-07-27T15:48:52Z</dcterms:created>
  <dcterms:modified xsi:type="dcterms:W3CDTF">2016-07-28T14:23:55Z</dcterms:modified>
</cp:coreProperties>
</file>