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pr-dc01\data\Company Data\Projects\BDBRBR-2017-2019\3-New development finance architecture\Project-content\ODA update Dec 2018\Excels for upload to website\"/>
    </mc:Choice>
  </mc:AlternateContent>
  <xr:revisionPtr revIDLastSave="0" documentId="13_ncr:1_{D539B83A-35AB-4DC6-B54E-1C2CCAB2E460}" xr6:coauthVersionLast="40" xr6:coauthVersionMax="40" xr10:uidLastSave="{00000000-0000-0000-0000-000000000000}"/>
  <bookViews>
    <workbookView xWindow="-120" yWindow="-120" windowWidth="19440" windowHeight="11160" firstSheet="1" activeTab="8" xr2:uid="{160DD40B-E42D-4AF4-80FF-F4CE13590197}"/>
  </bookViews>
  <sheets>
    <sheet name="Figure 1" sheetId="1" r:id="rId1"/>
    <sheet name="Figure 2" sheetId="7" r:id="rId2"/>
    <sheet name="Figure 3" sheetId="8" r:id="rId3"/>
    <sheet name="Figure 4" sheetId="3" r:id="rId4"/>
    <sheet name="Figure 5" sheetId="2" r:id="rId5"/>
    <sheet name="Figure 6" sheetId="4" r:id="rId6"/>
    <sheet name="Figure 7" sheetId="5" r:id="rId7"/>
    <sheet name="Figure 8" sheetId="6" r:id="rId8"/>
    <sheet name="Table 1" sheetId="10" r:id="rId9"/>
    <sheet name="Sheet8" sheetId="9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8" i="8" l="1"/>
  <c r="BG9" i="8" s="1"/>
  <c r="BF8" i="8"/>
  <c r="BE8" i="8"/>
  <c r="BD8" i="8"/>
  <c r="BC8" i="8"/>
  <c r="BC9" i="8" s="1"/>
  <c r="BB8" i="8"/>
  <c r="BA8" i="8"/>
  <c r="AZ8" i="8"/>
  <c r="AY8" i="8"/>
  <c r="AY9" i="8" s="1"/>
  <c r="AX8" i="8"/>
  <c r="AW8" i="8"/>
  <c r="AV8" i="8"/>
  <c r="AU8" i="8"/>
  <c r="AU9" i="8" s="1"/>
  <c r="AT8" i="8"/>
  <c r="AS8" i="8"/>
  <c r="AR8" i="8"/>
  <c r="AQ8" i="8"/>
  <c r="AQ9" i="8" s="1"/>
  <c r="AP8" i="8"/>
  <c r="AO8" i="8"/>
  <c r="AN8" i="8"/>
  <c r="AM8" i="8"/>
  <c r="AM9" i="8" s="1"/>
  <c r="AL8" i="8"/>
  <c r="AK8" i="8"/>
  <c r="AJ8" i="8"/>
  <c r="AI8" i="8"/>
  <c r="AI9" i="8" s="1"/>
  <c r="AH8" i="8"/>
  <c r="AG8" i="8"/>
  <c r="AF8" i="8"/>
  <c r="AE8" i="8"/>
  <c r="AE9" i="8" s="1"/>
  <c r="AD8" i="8"/>
  <c r="AC8" i="8"/>
  <c r="AB8" i="8"/>
  <c r="AA8" i="8"/>
  <c r="AA9" i="8" s="1"/>
  <c r="Z8" i="8"/>
  <c r="Y8" i="8"/>
  <c r="X8" i="8"/>
  <c r="W8" i="8"/>
  <c r="W9" i="8" s="1"/>
  <c r="V8" i="8"/>
  <c r="U8" i="8"/>
  <c r="T8" i="8"/>
  <c r="S8" i="8"/>
  <c r="S9" i="8" s="1"/>
  <c r="R8" i="8"/>
  <c r="Q8" i="8"/>
  <c r="P8" i="8"/>
  <c r="O8" i="8"/>
  <c r="O9" i="8" s="1"/>
  <c r="N8" i="8"/>
  <c r="M8" i="8"/>
  <c r="L8" i="8"/>
  <c r="K8" i="8"/>
  <c r="K9" i="8" s="1"/>
  <c r="J8" i="8"/>
  <c r="I8" i="8"/>
  <c r="H8" i="8"/>
  <c r="G8" i="8"/>
  <c r="G9" i="8" s="1"/>
  <c r="F8" i="8"/>
  <c r="E8" i="8"/>
  <c r="D8" i="8"/>
  <c r="C8" i="8"/>
  <c r="C9" i="8" s="1"/>
  <c r="B8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BG6" i="8"/>
  <c r="BF6" i="8"/>
  <c r="BE6" i="8"/>
  <c r="BD6" i="8"/>
  <c r="BD9" i="8" s="1"/>
  <c r="BC6" i="8"/>
  <c r="BB6" i="8"/>
  <c r="BA6" i="8"/>
  <c r="AZ6" i="8"/>
  <c r="AZ9" i="8" s="1"/>
  <c r="AY6" i="8"/>
  <c r="AX6" i="8"/>
  <c r="AW6" i="8"/>
  <c r="AV6" i="8"/>
  <c r="AV9" i="8" s="1"/>
  <c r="AU6" i="8"/>
  <c r="AT6" i="8"/>
  <c r="AS6" i="8"/>
  <c r="AR6" i="8"/>
  <c r="AR9" i="8" s="1"/>
  <c r="AQ6" i="8"/>
  <c r="AP6" i="8"/>
  <c r="AO6" i="8"/>
  <c r="AN6" i="8"/>
  <c r="AN9" i="8" s="1"/>
  <c r="AM6" i="8"/>
  <c r="AL6" i="8"/>
  <c r="AK6" i="8"/>
  <c r="AJ6" i="8"/>
  <c r="AJ9" i="8" s="1"/>
  <c r="AI6" i="8"/>
  <c r="AH6" i="8"/>
  <c r="AG6" i="8"/>
  <c r="AF6" i="8"/>
  <c r="AF9" i="8" s="1"/>
  <c r="AE6" i="8"/>
  <c r="AD6" i="8"/>
  <c r="AC6" i="8"/>
  <c r="AB6" i="8"/>
  <c r="AB9" i="8" s="1"/>
  <c r="AA6" i="8"/>
  <c r="Z6" i="8"/>
  <c r="Y6" i="8"/>
  <c r="X6" i="8"/>
  <c r="X9" i="8" s="1"/>
  <c r="W6" i="8"/>
  <c r="V6" i="8"/>
  <c r="U6" i="8"/>
  <c r="T6" i="8"/>
  <c r="T9" i="8" s="1"/>
  <c r="S6" i="8"/>
  <c r="R6" i="8"/>
  <c r="Q6" i="8"/>
  <c r="P6" i="8"/>
  <c r="P9" i="8" s="1"/>
  <c r="O6" i="8"/>
  <c r="N6" i="8"/>
  <c r="M6" i="8"/>
  <c r="L6" i="8"/>
  <c r="L9" i="8" s="1"/>
  <c r="K6" i="8"/>
  <c r="J6" i="8"/>
  <c r="I6" i="8"/>
  <c r="H6" i="8"/>
  <c r="H9" i="8" s="1"/>
  <c r="G6" i="8"/>
  <c r="F6" i="8"/>
  <c r="E6" i="8"/>
  <c r="D6" i="8"/>
  <c r="D9" i="8" s="1"/>
  <c r="C6" i="8"/>
  <c r="B6" i="8"/>
  <c r="E9" i="8" l="1"/>
  <c r="I9" i="8"/>
  <c r="M9" i="8"/>
  <c r="Q9" i="8"/>
  <c r="U9" i="8"/>
  <c r="Y9" i="8"/>
  <c r="AC9" i="8"/>
  <c r="AG9" i="8"/>
  <c r="AK9" i="8"/>
  <c r="AO9" i="8"/>
  <c r="AS9" i="8"/>
  <c r="AW9" i="8"/>
  <c r="BA9" i="8"/>
  <c r="BE9" i="8"/>
  <c r="B9" i="8"/>
  <c r="F9" i="8"/>
  <c r="J9" i="8"/>
  <c r="N9" i="8"/>
  <c r="R9" i="8"/>
  <c r="V9" i="8"/>
  <c r="Z9" i="8"/>
  <c r="AD9" i="8"/>
  <c r="AH9" i="8"/>
  <c r="AL9" i="8"/>
  <c r="AP9" i="8"/>
  <c r="AT9" i="8"/>
  <c r="AX9" i="8"/>
  <c r="BB9" i="8"/>
  <c r="BF9" i="8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D13" i="7"/>
  <c r="E13" i="7" s="1"/>
  <c r="C13" i="7"/>
  <c r="B13" i="7"/>
  <c r="C12" i="7"/>
  <c r="B12" i="7"/>
  <c r="C11" i="7"/>
  <c r="D11" i="7" s="1"/>
  <c r="G11" i="7" s="1"/>
  <c r="B11" i="7"/>
  <c r="C10" i="7"/>
  <c r="D10" i="7" s="1"/>
  <c r="B10" i="7"/>
  <c r="D12" i="7" l="1"/>
  <c r="D14" i="7"/>
  <c r="F14" i="7" s="1"/>
  <c r="D16" i="7"/>
  <c r="E16" i="7" s="1"/>
  <c r="D18" i="7"/>
  <c r="D20" i="7"/>
  <c r="D22" i="7"/>
  <c r="F22" i="7" s="1"/>
  <c r="D24" i="7"/>
  <c r="E24" i="7" s="1"/>
  <c r="D26" i="7"/>
  <c r="D28" i="7"/>
  <c r="D30" i="7"/>
  <c r="F30" i="7" s="1"/>
  <c r="D32" i="7"/>
  <c r="E32" i="7" s="1"/>
  <c r="D34" i="7"/>
  <c r="D36" i="7"/>
  <c r="D38" i="7"/>
  <c r="G38" i="7" s="1"/>
  <c r="D15" i="7"/>
  <c r="E15" i="7" s="1"/>
  <c r="D17" i="7"/>
  <c r="E17" i="7" s="1"/>
  <c r="D19" i="7"/>
  <c r="D21" i="7"/>
  <c r="G21" i="7" s="1"/>
  <c r="D23" i="7"/>
  <c r="G23" i="7" s="1"/>
  <c r="D25" i="7"/>
  <c r="F25" i="7" s="1"/>
  <c r="D27" i="7"/>
  <c r="D29" i="7"/>
  <c r="E29" i="7" s="1"/>
  <c r="D31" i="7"/>
  <c r="G31" i="7" s="1"/>
  <c r="D33" i="7"/>
  <c r="E33" i="7" s="1"/>
  <c r="D35" i="7"/>
  <c r="D37" i="7"/>
  <c r="E37" i="7" s="1"/>
  <c r="G17" i="7"/>
  <c r="F17" i="7"/>
  <c r="G19" i="7"/>
  <c r="F19" i="7"/>
  <c r="E19" i="7"/>
  <c r="E23" i="7"/>
  <c r="G27" i="7"/>
  <c r="F27" i="7"/>
  <c r="E27" i="7"/>
  <c r="G33" i="7"/>
  <c r="F33" i="7"/>
  <c r="G15" i="7"/>
  <c r="F21" i="7"/>
  <c r="E21" i="7"/>
  <c r="G25" i="7"/>
  <c r="E25" i="7"/>
  <c r="G29" i="7"/>
  <c r="F29" i="7"/>
  <c r="F31" i="7"/>
  <c r="G35" i="7"/>
  <c r="F35" i="7"/>
  <c r="E35" i="7"/>
  <c r="G37" i="7"/>
  <c r="F37" i="7"/>
  <c r="E10" i="7"/>
  <c r="G10" i="7"/>
  <c r="F10" i="7"/>
  <c r="G12" i="7"/>
  <c r="E12" i="7"/>
  <c r="F12" i="7"/>
  <c r="E14" i="7"/>
  <c r="G14" i="7"/>
  <c r="F18" i="7"/>
  <c r="E18" i="7"/>
  <c r="G18" i="7"/>
  <c r="F20" i="7"/>
  <c r="E20" i="7"/>
  <c r="G20" i="7"/>
  <c r="E22" i="7"/>
  <c r="G22" i="7"/>
  <c r="F26" i="7"/>
  <c r="E26" i="7"/>
  <c r="G26" i="7"/>
  <c r="F28" i="7"/>
  <c r="E28" i="7"/>
  <c r="G28" i="7"/>
  <c r="E30" i="7"/>
  <c r="G30" i="7"/>
  <c r="F34" i="7"/>
  <c r="E34" i="7"/>
  <c r="G34" i="7"/>
  <c r="F36" i="7"/>
  <c r="E36" i="7"/>
  <c r="G36" i="7"/>
  <c r="F38" i="7"/>
  <c r="E38" i="7"/>
  <c r="E11" i="7"/>
  <c r="F11" i="7"/>
  <c r="F13" i="7"/>
  <c r="G13" i="7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F32" i="7" l="1"/>
  <c r="F24" i="7"/>
  <c r="F16" i="7"/>
  <c r="E31" i="7"/>
  <c r="F15" i="7"/>
  <c r="G32" i="7"/>
  <c r="G24" i="7"/>
  <c r="G16" i="7"/>
  <c r="F23" i="7"/>
</calcChain>
</file>

<file path=xl/sharedStrings.xml><?xml version="1.0" encoding="utf-8"?>
<sst xmlns="http://schemas.openxmlformats.org/spreadsheetml/2006/main" count="362" uniqueCount="178">
  <si>
    <t xml:space="preserve">Source: OECD DAC 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</si>
  <si>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</si>
  <si>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</si>
  <si>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</si>
  <si>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</si>
  <si>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</si>
  <si>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</si>
  <si>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</si>
  <si>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</si>
  <si>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</si>
  <si>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</si>
  <si>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</si>
  <si>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</si>
  <si>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</si>
  <si>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</si>
  <si>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</si>
  <si>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</si>
  <si>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</si>
  <si>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</si>
  <si>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</si>
  <si>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</si>
  <si>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</si>
  <si>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</si>
  <si>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</si>
  <si>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</si>
  <si>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</si>
  <si>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</si>
  <si>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</si>
  <si>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</si>
  <si>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</si>
  <si>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</si>
  <si>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</si>
  <si>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</si>
  <si>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</si>
  <si>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</si>
  <si>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</si>
  <si>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</si>
  <si>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</si>
  <si>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</si>
  <si>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</si>
  <si>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</si>
  <si>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</si>
  <si>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</si>
  <si>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</si>
  <si>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</si>
  <si>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</si>
  <si>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</si>
  <si>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</si>
  <si>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</si>
  <si>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</si>
  <si>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</si>
  <si>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</si>
  <si>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</si>
  <si>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</si>
  <si>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</si>
  <si>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</si>
  <si>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</si>
  <si>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</si>
  <si>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</si>
  <si>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Total net ODA</t>
  </si>
  <si>
    <t>ODA excl. in-donor refugee costs</t>
  </si>
  <si>
    <t>In-donor refugee costs</t>
  </si>
  <si>
    <t>ODA % GNI</t>
  </si>
  <si>
    <t>IDRC % of total net ODA</t>
  </si>
  <si>
    <t>Figure 1. Total net ODA fell in 2017 for the first time in five years</t>
  </si>
  <si>
    <t>Figure 5. Eight of the top ten recipients of ODA in 2016 are also top 10 recipients in 2017</t>
  </si>
  <si>
    <t>Data in US$</t>
  </si>
  <si>
    <t>Recipients</t>
  </si>
  <si>
    <t>lower value</t>
  </si>
  <si>
    <t>growth from 2016</t>
  </si>
  <si>
    <t>reduction from 2016</t>
  </si>
  <si>
    <t>Ethiopia</t>
  </si>
  <si>
    <t/>
  </si>
  <si>
    <t>Bangladesh</t>
  </si>
  <si>
    <t>Afghanistan</t>
  </si>
  <si>
    <t>Nigeria</t>
  </si>
  <si>
    <t>India</t>
  </si>
  <si>
    <t>Turkey</t>
  </si>
  <si>
    <t>Syrian Arab Republic</t>
  </si>
  <si>
    <t>Tanzania</t>
  </si>
  <si>
    <t>Iraq</t>
  </si>
  <si>
    <t>Kenya</t>
  </si>
  <si>
    <t>Viet Nam</t>
  </si>
  <si>
    <t>Jordan</t>
  </si>
  <si>
    <t>Democratic Republic of the Congo</t>
  </si>
  <si>
    <t>Pakistan</t>
  </si>
  <si>
    <t>South Sudan</t>
  </si>
  <si>
    <t>Yemen</t>
  </si>
  <si>
    <t>Uganda</t>
  </si>
  <si>
    <t>West Bank and Gaza Strip</t>
  </si>
  <si>
    <t>Mozambique</t>
  </si>
  <si>
    <t>Somalia</t>
  </si>
  <si>
    <t>Myanmar</t>
  </si>
  <si>
    <t>Malawi</t>
  </si>
  <si>
    <t>Mali</t>
  </si>
  <si>
    <t>Morocco</t>
  </si>
  <si>
    <t>Lebanon</t>
  </si>
  <si>
    <t>Nepal</t>
  </si>
  <si>
    <t>Ghana</t>
  </si>
  <si>
    <t>Rwanda</t>
  </si>
  <si>
    <t>Cameroon</t>
  </si>
  <si>
    <t xml:space="preserve">Figure 4. The proportion of ODA not leaving donor countries continues to be high </t>
  </si>
  <si>
    <t>2013 ($)</t>
  </si>
  <si>
    <t>2017 ($)</t>
  </si>
  <si>
    <t>2013 (% of total ODA)</t>
  </si>
  <si>
    <t>2017 (% of total ODA)</t>
  </si>
  <si>
    <t>Country-specific, transferred</t>
  </si>
  <si>
    <t>Country-specific, not transferred</t>
  </si>
  <si>
    <t>Non-country-specific, transferred</t>
  </si>
  <si>
    <t>Non-country-specific, not transferred</t>
  </si>
  <si>
    <t>Figure 6. Following minimal growth in recent years, ODA to countries at risk of being left behind grew 12% in 2017, whilst ODA to LDCs and fragile states grew by 11% and 9% respectively</t>
  </si>
  <si>
    <t>LDCs</t>
  </si>
  <si>
    <t>CBLBs</t>
  </si>
  <si>
    <t>Fragile states</t>
  </si>
  <si>
    <t>Figure 7. Growth in the use of loans continues to outpace grants, even in countries considered to be at risk of or in debt distress</t>
  </si>
  <si>
    <t>Grants</t>
  </si>
  <si>
    <t>Loans</t>
  </si>
  <si>
    <t>Loan %</t>
  </si>
  <si>
    <t xml:space="preserve">Figure 8. ODA to health is larger than any other single sector...but ODA to other key human capital related sectors has lagged behind </t>
  </si>
  <si>
    <t>Education</t>
  </si>
  <si>
    <t>Health</t>
  </si>
  <si>
    <t>Other social services</t>
  </si>
  <si>
    <t>Infrastructure</t>
  </si>
  <si>
    <t>Humanitarian</t>
  </si>
  <si>
    <t>Governance &amp; security</t>
  </si>
  <si>
    <t>In-donor refugees</t>
  </si>
  <si>
    <t>Other / unspecified</t>
  </si>
  <si>
    <t>Agriculture &amp; food security</t>
  </si>
  <si>
    <t>Business &amp; industry</t>
  </si>
  <si>
    <t>Donor admin costs</t>
  </si>
  <si>
    <t>Water &amp; sanitation</t>
  </si>
  <si>
    <t>Environment</t>
  </si>
  <si>
    <t>General budget support</t>
  </si>
  <si>
    <t>Debt relief</t>
  </si>
  <si>
    <t xml:space="preserve">Figure 2. ODA as a percentage of GNI fell in 21 out of 29 DAC members in 2017 </t>
  </si>
  <si>
    <t>Donors sorted based on 2017 values</t>
  </si>
  <si>
    <t>DAC donors only:</t>
  </si>
  <si>
    <t>Net ODA % GNI</t>
  </si>
  <si>
    <t>2017 greater than 2016?</t>
  </si>
  <si>
    <t>Sweden</t>
  </si>
  <si>
    <t>Luxembourg</t>
  </si>
  <si>
    <t>Norway</t>
  </si>
  <si>
    <t>Denmark</t>
  </si>
  <si>
    <t>United Kingdom</t>
  </si>
  <si>
    <t>Germany</t>
  </si>
  <si>
    <t>Netherlands</t>
  </si>
  <si>
    <t>Switzerland</t>
  </si>
  <si>
    <t>Belgium</t>
  </si>
  <si>
    <t>France</t>
  </si>
  <si>
    <t>Finland</t>
  </si>
  <si>
    <t>Austria</t>
  </si>
  <si>
    <t>Ireland</t>
  </si>
  <si>
    <t>Italy</t>
  </si>
  <si>
    <t>Iceland</t>
  </si>
  <si>
    <t>Canada</t>
  </si>
  <si>
    <t>New Zealand</t>
  </si>
  <si>
    <t>Japan</t>
  </si>
  <si>
    <t>Australia</t>
  </si>
  <si>
    <t>Spain</t>
  </si>
  <si>
    <t>United States</t>
  </si>
  <si>
    <t>Portugal</t>
  </si>
  <si>
    <t>Slovenia</t>
  </si>
  <si>
    <t>Greece</t>
  </si>
  <si>
    <t>Korea</t>
  </si>
  <si>
    <t>Czech Republic</t>
  </si>
  <si>
    <t>Poland</t>
  </si>
  <si>
    <t>Slovak Republic</t>
  </si>
  <si>
    <t>Hungary</t>
  </si>
  <si>
    <t>Figure 3. The proportion of ODA given as core multilateral funding has remained steady</t>
  </si>
  <si>
    <t>Total Net ODA</t>
  </si>
  <si>
    <t>Bilateral net ODA</t>
  </si>
  <si>
    <t>Multilateral ODA</t>
  </si>
  <si>
    <t>Multilateral ODA % of total</t>
  </si>
  <si>
    <t>Table 1. Large rises in ODA from France and Japan were offset by falls elsewhere</t>
  </si>
  <si>
    <t>Donor</t>
  </si>
  <si>
    <t>$ change</t>
  </si>
  <si>
    <t>% change</t>
  </si>
  <si>
    <t>DAC Countries,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</si>
</sst>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53F43"/>
      <name val="Arial"/>
      <family val="2"/>
    </font>
    <font>
      <sz val="11"/>
      <color theme="1"/>
      <name val="Arial"/>
      <family val="2"/>
    </font>
    <font>
      <b/>
      <sz val="11"/>
      <color rgb="FF453F43"/>
      <name val="Arial"/>
      <family val="2"/>
    </font>
    <font>
      <sz val="11"/>
      <color rgb="FF453F43"/>
      <name val="Calibri"/>
      <family val="2"/>
      <scheme val="minor"/>
    </font>
    <font>
      <sz val="10"/>
      <color rgb="FF453F43"/>
      <name val="Arial"/>
      <family val="2"/>
    </font>
    <font>
      <sz val="10"/>
      <name val="Arial"/>
      <family val="2"/>
    </font>
    <font>
      <b/>
      <sz val="10"/>
      <color rgb="FF453F43"/>
      <name val="Arial"/>
      <family val="2"/>
    </font>
    <font>
      <i/>
      <sz val="11"/>
      <color rgb="FF453F43"/>
      <name val="Arial"/>
      <family val="2"/>
    </font>
    <font>
      <b/>
      <sz val="11"/>
      <color rgb="FF453F4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1"/>
    <xf numFmtId="0" fontId="1" fillId="0" borderId="0" xfId="1" applyNumberFormat="1"/>
    <xf numFmtId="0" fontId="2" fillId="0" borderId="0" xfId="1" applyFont="1"/>
    <xf numFmtId="0" fontId="2" fillId="0" borderId="0" xfId="1" applyNumberFormat="1" applyFont="1"/>
    <xf numFmtId="0" fontId="3" fillId="0" borderId="0" xfId="1" applyFont="1"/>
    <xf numFmtId="0" fontId="3" fillId="0" borderId="0" xfId="0" applyFont="1"/>
    <xf numFmtId="0" fontId="2" fillId="0" borderId="0" xfId="0" applyFont="1"/>
    <xf numFmtId="0" fontId="4" fillId="0" borderId="0" xfId="0" applyFont="1"/>
    <xf numFmtId="9" fontId="2" fillId="0" borderId="0" xfId="3" applyFont="1"/>
    <xf numFmtId="0" fontId="5" fillId="0" borderId="0" xfId="1" applyFont="1"/>
    <xf numFmtId="0" fontId="4" fillId="0" borderId="0" xfId="1" applyFont="1"/>
    <xf numFmtId="0" fontId="6" fillId="0" borderId="0" xfId="2" applyNumberFormat="1" applyFont="1"/>
    <xf numFmtId="1" fontId="6" fillId="0" borderId="0" xfId="2" applyNumberFormat="1" applyFont="1"/>
    <xf numFmtId="0" fontId="7" fillId="0" borderId="0" xfId="0" applyFont="1"/>
    <xf numFmtId="0" fontId="8" fillId="0" borderId="0" xfId="0" applyFont="1"/>
    <xf numFmtId="9" fontId="2" fillId="0" borderId="0" xfId="0" applyNumberFormat="1" applyFont="1"/>
    <xf numFmtId="9" fontId="0" fillId="0" borderId="0" xfId="0" applyNumberFormat="1"/>
    <xf numFmtId="0" fontId="6" fillId="0" borderId="0" xfId="0" applyFont="1"/>
    <xf numFmtId="9" fontId="6" fillId="0" borderId="0" xfId="3" applyFont="1"/>
    <xf numFmtId="0" fontId="9" fillId="0" borderId="0" xfId="0" applyFont="1"/>
    <xf numFmtId="10" fontId="2" fillId="0" borderId="0" xfId="3" applyNumberFormat="1" applyFont="1"/>
    <xf numFmtId="1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0" xfId="0" applyFont="1" applyFill="1"/>
    <xf numFmtId="1" fontId="2" fillId="2" borderId="0" xfId="0" applyNumberFormat="1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0" fontId="10" fillId="0" borderId="0" xfId="1" applyFont="1"/>
    <xf numFmtId="3" fontId="5" fillId="0" borderId="0" xfId="2" applyNumberFormat="1" applyFont="1"/>
    <xf numFmtId="0" fontId="5" fillId="0" borderId="0" xfId="0" applyFont="1"/>
  </cellXfs>
  <cellStyles count="4">
    <cellStyle name="Normal" xfId="0" builtinId="0"/>
    <cellStyle name="Normal 2" xfId="1" xr:uid="{4AA404AC-C18D-4751-BD77-66B3426EC798}"/>
    <cellStyle name="Percent" xfId="3" builtinId="5"/>
    <cellStyle name="Percent 2" xfId="2" xr:uid="{8A826CDD-ADF3-445B-9226-AF9202F5D97B}"/>
  </cellStyles>
  <dxfs count="0"/>
  <tableStyles count="0" defaultTableStyle="TableStyleMedium2" defaultPivotStyle="PivotStyleLight16"/>
  <colors>
    <mruColors>
      <color rgb="FFAAA6AB"/>
      <color rgb="FF453F43"/>
      <color rgb="FFF0836E"/>
      <color rgb="FFF8C1B3"/>
      <color rgb="FFE8443A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'[1]ODA trend'!$A$3</c:f>
              <c:strCache>
                <c:ptCount val="1"/>
                <c:pt idx="0">
                  <c:v>ODA excl. in-donor refugee costs</c:v>
                </c:pt>
              </c:strCache>
            </c:strRef>
          </c:tx>
          <c:spPr>
            <a:solidFill>
              <a:srgbClr val="E8443A"/>
            </a:solidFill>
            <a:ln>
              <a:noFill/>
            </a:ln>
            <a:effectLst/>
          </c:spPr>
          <c:invertIfNegative val="0"/>
          <c:cat>
            <c:strRef>
              <c:f>'[1]ODA trend'!$B$1:$BG$1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'[1]ODA trend'!$B$3:$BG$3</c:f>
              <c:numCache>
                <c:formatCode>General</c:formatCode>
                <c:ptCount val="58"/>
                <c:pt idx="0">
                  <c:v>35673.916602999998</c:v>
                </c:pt>
                <c:pt idx="1">
                  <c:v>39410.356611000003</c:v>
                </c:pt>
                <c:pt idx="2">
                  <c:v>40267.227419000003</c:v>
                </c:pt>
                <c:pt idx="3">
                  <c:v>40559.885321000002</c:v>
                </c:pt>
                <c:pt idx="4">
                  <c:v>40926.726665000002</c:v>
                </c:pt>
                <c:pt idx="5">
                  <c:v>43778.007087999998</c:v>
                </c:pt>
                <c:pt idx="6">
                  <c:v>42528.68823</c:v>
                </c:pt>
                <c:pt idx="7">
                  <c:v>41783.893244999999</c:v>
                </c:pt>
                <c:pt idx="8">
                  <c:v>43755.819083000002</c:v>
                </c:pt>
                <c:pt idx="9">
                  <c:v>42462.441411</c:v>
                </c:pt>
                <c:pt idx="10">
                  <c:v>39249.907906</c:v>
                </c:pt>
                <c:pt idx="11">
                  <c:v>39991.183495999998</c:v>
                </c:pt>
                <c:pt idx="12">
                  <c:v>43776.184209999999</c:v>
                </c:pt>
                <c:pt idx="13">
                  <c:v>37893.635607999997</c:v>
                </c:pt>
                <c:pt idx="14">
                  <c:v>43945.296128000002</c:v>
                </c:pt>
                <c:pt idx="15">
                  <c:v>46262.927138999999</c:v>
                </c:pt>
                <c:pt idx="16">
                  <c:v>44797.183002999998</c:v>
                </c:pt>
                <c:pt idx="17">
                  <c:v>46463.969668999998</c:v>
                </c:pt>
                <c:pt idx="18">
                  <c:v>51845.246974000002</c:v>
                </c:pt>
                <c:pt idx="19">
                  <c:v>52192.831351000001</c:v>
                </c:pt>
                <c:pt idx="20">
                  <c:v>57994.428268000003</c:v>
                </c:pt>
                <c:pt idx="21">
                  <c:v>55762.896244000003</c:v>
                </c:pt>
                <c:pt idx="22">
                  <c:v>62664.377717000003</c:v>
                </c:pt>
                <c:pt idx="23">
                  <c:v>62125.148052999997</c:v>
                </c:pt>
                <c:pt idx="24">
                  <c:v>66718.687793000005</c:v>
                </c:pt>
                <c:pt idx="25">
                  <c:v>67771.712532999998</c:v>
                </c:pt>
                <c:pt idx="26">
                  <c:v>69351.100816000006</c:v>
                </c:pt>
                <c:pt idx="27">
                  <c:v>68031.243094000005</c:v>
                </c:pt>
                <c:pt idx="28">
                  <c:v>73496.746058999997</c:v>
                </c:pt>
                <c:pt idx="29">
                  <c:v>71248.760771000001</c:v>
                </c:pt>
                <c:pt idx="30">
                  <c:v>76634.971327000007</c:v>
                </c:pt>
                <c:pt idx="31">
                  <c:v>79322.601097999999</c:v>
                </c:pt>
                <c:pt idx="32">
                  <c:v>79228.398415000003</c:v>
                </c:pt>
                <c:pt idx="33">
                  <c:v>72703.165901</c:v>
                </c:pt>
                <c:pt idx="34">
                  <c:v>73034.424297999998</c:v>
                </c:pt>
                <c:pt idx="35">
                  <c:v>65677.206202000001</c:v>
                </c:pt>
                <c:pt idx="36">
                  <c:v>65691.637597000008</c:v>
                </c:pt>
                <c:pt idx="37">
                  <c:v>61199.101828999999</c:v>
                </c:pt>
                <c:pt idx="38">
                  <c:v>66811.232086999997</c:v>
                </c:pt>
                <c:pt idx="39">
                  <c:v>67746.713610000006</c:v>
                </c:pt>
                <c:pt idx="40">
                  <c:v>69878.947077000004</c:v>
                </c:pt>
                <c:pt idx="41">
                  <c:v>71825.520537999997</c:v>
                </c:pt>
                <c:pt idx="42">
                  <c:v>77569.406113000005</c:v>
                </c:pt>
                <c:pt idx="43">
                  <c:v>80673.323111000005</c:v>
                </c:pt>
                <c:pt idx="44">
                  <c:v>85553.342608999999</c:v>
                </c:pt>
                <c:pt idx="45">
                  <c:v>113817.30221000001</c:v>
                </c:pt>
                <c:pt idx="46">
                  <c:v>107598.345581</c:v>
                </c:pt>
                <c:pt idx="47">
                  <c:v>98788.550625999997</c:v>
                </c:pt>
                <c:pt idx="48">
                  <c:v>110178.414246</c:v>
                </c:pt>
                <c:pt idx="49">
                  <c:v>111280.66899199999</c:v>
                </c:pt>
                <c:pt idx="50">
                  <c:v>117360.89587399999</c:v>
                </c:pt>
                <c:pt idx="51">
                  <c:v>115748.141053</c:v>
                </c:pt>
                <c:pt idx="52">
                  <c:v>111230.931857</c:v>
                </c:pt>
                <c:pt idx="53">
                  <c:v>117289.61938999999</c:v>
                </c:pt>
                <c:pt idx="54">
                  <c:v>117642.41508799999</c:v>
                </c:pt>
                <c:pt idx="55">
                  <c:v>118894.39786</c:v>
                </c:pt>
                <c:pt idx="56">
                  <c:v>128961.04</c:v>
                </c:pt>
                <c:pt idx="57">
                  <c:v>130979.58593399999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E-4176-AFDF-67BB99516DF6}"/>
            </c:ext>
          </c:extLst>
        </c:ser>
        <c:ser>
          <c:idx val="1"/>
          <c:order val="1"/>
          <c:tx>
            <c:strRef>
              <c:f>'[1]ODA trend'!$A$4</c:f>
              <c:strCache>
                <c:ptCount val="1"/>
                <c:pt idx="0">
                  <c:v>In-donor refugee costs</c:v>
                </c:pt>
              </c:strCache>
            </c:strRef>
          </c:tx>
          <c:spPr>
            <a:solidFill>
              <a:srgbClr val="F8C1B3"/>
            </a:solidFill>
            <a:ln>
              <a:noFill/>
            </a:ln>
            <a:effectLst/>
          </c:spPr>
          <c:invertIfNegative val="0"/>
          <c:cat>
            <c:strRef>
              <c:f>'[1]ODA trend'!$B$1:$BG$1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'[1]ODA trend'!$B$4:$BG$4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1241.71289</c:v>
                </c:pt>
                <c:pt idx="33">
                  <c:v>1484.4669550000001</c:v>
                </c:pt>
                <c:pt idx="34">
                  <c:v>1291.7015449999999</c:v>
                </c:pt>
                <c:pt idx="35">
                  <c:v>923.43314699999996</c:v>
                </c:pt>
                <c:pt idx="36">
                  <c:v>773.12737900000002</c:v>
                </c:pt>
                <c:pt idx="37">
                  <c:v>866.07484299999999</c:v>
                </c:pt>
                <c:pt idx="38">
                  <c:v>1363.8644790000001</c:v>
                </c:pt>
                <c:pt idx="39">
                  <c:v>1073.013931</c:v>
                </c:pt>
                <c:pt idx="40">
                  <c:v>2028.249262</c:v>
                </c:pt>
                <c:pt idx="41">
                  <c:v>1985.962612</c:v>
                </c:pt>
                <c:pt idx="42">
                  <c:v>1596.600964</c:v>
                </c:pt>
                <c:pt idx="43">
                  <c:v>2301.5479770000002</c:v>
                </c:pt>
                <c:pt idx="44">
                  <c:v>2485.4157409999998</c:v>
                </c:pt>
                <c:pt idx="45">
                  <c:v>2310.5189359999999</c:v>
                </c:pt>
                <c:pt idx="46">
                  <c:v>1958.272152</c:v>
                </c:pt>
                <c:pt idx="47">
                  <c:v>1886.064599</c:v>
                </c:pt>
                <c:pt idx="48">
                  <c:v>2337.2251620000002</c:v>
                </c:pt>
                <c:pt idx="49">
                  <c:v>3037.6494720000001</c:v>
                </c:pt>
                <c:pt idx="50">
                  <c:v>3236.9322729999999</c:v>
                </c:pt>
                <c:pt idx="51">
                  <c:v>3847.0773800000002</c:v>
                </c:pt>
                <c:pt idx="52">
                  <c:v>3907.5876720000001</c:v>
                </c:pt>
                <c:pt idx="53">
                  <c:v>4239.5350609999996</c:v>
                </c:pt>
                <c:pt idx="54">
                  <c:v>5815.2151880000001</c:v>
                </c:pt>
                <c:pt idx="55">
                  <c:v>12095.560006</c:v>
                </c:pt>
                <c:pt idx="56">
                  <c:v>15959.51</c:v>
                </c:pt>
                <c:pt idx="57">
                  <c:v>13727.672661000001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E-4176-AFDF-67BB99516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22310944"/>
        <c:axId val="622316848"/>
      </c:barChart>
      <c:lineChart>
        <c:grouping val="standard"/>
        <c:varyColors val="0"/>
        <c:ser>
          <c:idx val="2"/>
          <c:order val="2"/>
          <c:tx>
            <c:strRef>
              <c:f>'[1]ODA trend'!$A$5</c:f>
              <c:strCache>
                <c:ptCount val="1"/>
                <c:pt idx="0">
                  <c:v>ODA % GNI</c:v>
                </c:pt>
              </c:strCache>
            </c:strRef>
          </c:tx>
          <c:spPr>
            <a:ln w="28575" cap="rnd">
              <a:solidFill>
                <a:srgbClr val="F0836E"/>
              </a:solidFill>
              <a:round/>
            </a:ln>
            <a:effectLst/>
          </c:spPr>
          <c:marker>
            <c:symbol val="none"/>
          </c:marker>
          <c:cat>
            <c:strRef>
              <c:f>'[1]ODA trend'!$B$1:$BG$1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'[1]ODA trend'!$B$5:$BG$5</c:f>
              <c:numCache>
                <c:formatCode>General</c:formatCode>
                <c:ptCount val="58"/>
                <c:pt idx="0">
                  <c:v>0.51</c:v>
                </c:pt>
                <c:pt idx="1">
                  <c:v>0.54</c:v>
                </c:pt>
                <c:pt idx="2">
                  <c:v>0.53</c:v>
                </c:pt>
                <c:pt idx="3">
                  <c:v>0.51</c:v>
                </c:pt>
                <c:pt idx="4">
                  <c:v>0.48</c:v>
                </c:pt>
                <c:pt idx="5">
                  <c:v>0.48</c:v>
                </c:pt>
                <c:pt idx="6">
                  <c:v>0.44</c:v>
                </c:pt>
                <c:pt idx="7">
                  <c:v>0.41</c:v>
                </c:pt>
                <c:pt idx="8">
                  <c:v>0.41</c:v>
                </c:pt>
                <c:pt idx="9">
                  <c:v>0.37</c:v>
                </c:pt>
                <c:pt idx="10">
                  <c:v>0.33</c:v>
                </c:pt>
                <c:pt idx="11">
                  <c:v>0.32</c:v>
                </c:pt>
                <c:pt idx="12">
                  <c:v>0.34</c:v>
                </c:pt>
                <c:pt idx="13">
                  <c:v>0.27</c:v>
                </c:pt>
                <c:pt idx="14">
                  <c:v>0.32</c:v>
                </c:pt>
                <c:pt idx="15">
                  <c:v>0.34</c:v>
                </c:pt>
                <c:pt idx="16">
                  <c:v>0.31</c:v>
                </c:pt>
                <c:pt idx="17">
                  <c:v>0.31</c:v>
                </c:pt>
                <c:pt idx="18">
                  <c:v>0.33</c:v>
                </c:pt>
                <c:pt idx="19">
                  <c:v>0.33</c:v>
                </c:pt>
                <c:pt idx="20">
                  <c:v>0.35</c:v>
                </c:pt>
                <c:pt idx="21">
                  <c:v>0.32</c:v>
                </c:pt>
                <c:pt idx="22">
                  <c:v>0.36</c:v>
                </c:pt>
                <c:pt idx="23">
                  <c:v>0.34</c:v>
                </c:pt>
                <c:pt idx="24">
                  <c:v>0.34</c:v>
                </c:pt>
                <c:pt idx="25">
                  <c:v>0.33</c:v>
                </c:pt>
                <c:pt idx="26">
                  <c:v>0.34</c:v>
                </c:pt>
                <c:pt idx="27">
                  <c:v>0.33</c:v>
                </c:pt>
                <c:pt idx="28">
                  <c:v>0.34</c:v>
                </c:pt>
                <c:pt idx="29">
                  <c:v>0.31</c:v>
                </c:pt>
                <c:pt idx="30">
                  <c:v>0.32</c:v>
                </c:pt>
                <c:pt idx="31">
                  <c:v>0.32</c:v>
                </c:pt>
                <c:pt idx="32">
                  <c:v>0.32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0.26</c:v>
                </c:pt>
                <c:pt idx="36">
                  <c:v>0.24</c:v>
                </c:pt>
                <c:pt idx="37">
                  <c:v>0.22</c:v>
                </c:pt>
                <c:pt idx="38">
                  <c:v>0.23</c:v>
                </c:pt>
                <c:pt idx="39">
                  <c:v>0.22</c:v>
                </c:pt>
                <c:pt idx="40">
                  <c:v>0.22</c:v>
                </c:pt>
                <c:pt idx="41">
                  <c:v>0.21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0.32</c:v>
                </c:pt>
                <c:pt idx="46">
                  <c:v>0.3</c:v>
                </c:pt>
                <c:pt idx="47">
                  <c:v>0.27</c:v>
                </c:pt>
                <c:pt idx="48">
                  <c:v>0.3</c:v>
                </c:pt>
                <c:pt idx="49">
                  <c:v>0.31</c:v>
                </c:pt>
                <c:pt idx="50">
                  <c:v>0.31</c:v>
                </c:pt>
                <c:pt idx="51">
                  <c:v>0.31</c:v>
                </c:pt>
                <c:pt idx="52">
                  <c:v>0.28000000000000003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0.32</c:v>
                </c:pt>
                <c:pt idx="57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E-4176-AFDF-67BB99516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10616"/>
        <c:axId val="622316192"/>
      </c:lineChart>
      <c:catAx>
        <c:axId val="6223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53F4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2316848"/>
        <c:crosses val="autoZero"/>
        <c:auto val="1"/>
        <c:lblAlgn val="ctr"/>
        <c:lblOffset val="100"/>
        <c:noMultiLvlLbl val="0"/>
      </c:catAx>
      <c:valAx>
        <c:axId val="6223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AA6AB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latin typeface="Arial" panose="020B0604020202020204" pitchFamily="34" charset="0"/>
                    <a:cs typeface="Arial" panose="020B0604020202020204" pitchFamily="34" charset="0"/>
                  </a:rPr>
                  <a:t>US$ billion (constant 2016 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2310944"/>
        <c:crosses val="autoZero"/>
        <c:crossBetween val="between"/>
        <c:dispUnits>
          <c:builtInUnit val="thousands"/>
        </c:dispUnits>
      </c:valAx>
      <c:valAx>
        <c:axId val="622316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latin typeface="Arial" panose="020B0604020202020204" pitchFamily="34" charset="0"/>
                    <a:cs typeface="Arial" panose="020B0604020202020204" pitchFamily="34" charset="0"/>
                  </a:rPr>
                  <a:t>ODA % GNI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453F4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2310616"/>
        <c:crosses val="max"/>
        <c:crossBetween val="between"/>
      </c:valAx>
      <c:catAx>
        <c:axId val="622310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231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60336818026163"/>
          <c:y val="0.91618056930504577"/>
          <c:w val="0.65572668018045488"/>
          <c:h val="6.0608598973484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0359753208932"/>
          <c:y val="5.5008394088461983E-2"/>
          <c:w val="0.80630284582799139"/>
          <c:h val="0.9214002525517293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'[2]%GNI chart'!$F$5</c:f>
              <c:strCache>
                <c:ptCount val="1"/>
                <c:pt idx="0">
                  <c:v>growth from 2016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453F43"/>
              </a:solidFill>
              <a:prstDash val="solid"/>
            </a:ln>
          </c:spPr>
          <c:invertIfNegative val="0"/>
          <c:cat>
            <c:strRef>
              <c:f>'[2]%GNI chart'!$A$6:$A$33</c:f>
              <c:strCache>
                <c:ptCount val="28"/>
                <c:pt idx="0">
                  <c:v>Sweden</c:v>
                </c:pt>
                <c:pt idx="1">
                  <c:v>Luxembourg</c:v>
                </c:pt>
                <c:pt idx="2">
                  <c:v>Norway</c:v>
                </c:pt>
                <c:pt idx="3">
                  <c:v>Denmark</c:v>
                </c:pt>
                <c:pt idx="4">
                  <c:v>United Kingdom</c:v>
                </c:pt>
                <c:pt idx="5">
                  <c:v>Germany</c:v>
                </c:pt>
                <c:pt idx="6">
                  <c:v>Netherlands</c:v>
                </c:pt>
                <c:pt idx="7">
                  <c:v>Switzerland</c:v>
                </c:pt>
                <c:pt idx="8">
                  <c:v>Belgium</c:v>
                </c:pt>
                <c:pt idx="9">
                  <c:v>France</c:v>
                </c:pt>
                <c:pt idx="10">
                  <c:v>Finland</c:v>
                </c:pt>
                <c:pt idx="11">
                  <c:v>Austria</c:v>
                </c:pt>
                <c:pt idx="12">
                  <c:v>Ireland</c:v>
                </c:pt>
                <c:pt idx="13">
                  <c:v>Italy</c:v>
                </c:pt>
                <c:pt idx="14">
                  <c:v>Iceland</c:v>
                </c:pt>
                <c:pt idx="15">
                  <c:v>Canada</c:v>
                </c:pt>
                <c:pt idx="16">
                  <c:v>New Zealand</c:v>
                </c:pt>
                <c:pt idx="17">
                  <c:v>Japan</c:v>
                </c:pt>
                <c:pt idx="18">
                  <c:v>Australia</c:v>
                </c:pt>
                <c:pt idx="19">
                  <c:v>Spain</c:v>
                </c:pt>
                <c:pt idx="20">
                  <c:v>United States</c:v>
                </c:pt>
                <c:pt idx="21">
                  <c:v>Portugal</c:v>
                </c:pt>
                <c:pt idx="22">
                  <c:v>Slovenia</c:v>
                </c:pt>
                <c:pt idx="23">
                  <c:v>Greece</c:v>
                </c:pt>
                <c:pt idx="24">
                  <c:v>Korea</c:v>
                </c:pt>
                <c:pt idx="25">
                  <c:v>Czech Republic</c:v>
                </c:pt>
                <c:pt idx="26">
                  <c:v>Poland</c:v>
                </c:pt>
                <c:pt idx="27">
                  <c:v>Slovak Republic</c:v>
                </c:pt>
              </c:strCache>
            </c:strRef>
          </c:cat>
          <c:val>
            <c:numRef>
              <c:f>'[2]%GNI chart'!$F$6:$F$34</c:f>
              <c:numCache>
                <c:formatCode>General</c:formatCode>
                <c:ptCount val="29"/>
                <c:pt idx="0">
                  <c:v>1.018878E-2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4.2800099999999999E-3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3.0102099999999997E-3</c:v>
                </c:pt>
                <c:pt idx="14">
                  <c:v>0</c:v>
                </c:pt>
                <c:pt idx="15">
                  <c:v>2.6409199999999997E-3</c:v>
                </c:pt>
                <c:pt idx="16">
                  <c:v>0</c:v>
                </c:pt>
                <c:pt idx="17">
                  <c:v>2.2750400000000003E-3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1.79115E-3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1.5019199999999999E-3</c:v>
                </c:pt>
                <c:pt idx="26">
                  <c:v>0</c:v>
                </c:pt>
                <c:pt idx="27">
                  <c:v>1.31963E-3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A-4B83-8ADD-D9BDA128F9C5}"/>
            </c:ext>
          </c:extLst>
        </c:ser>
        <c:ser>
          <c:idx val="2"/>
          <c:order val="1"/>
          <c:tx>
            <c:strRef>
              <c:f>'[2]%GNI chart'!$G$5</c:f>
              <c:strCache>
                <c:ptCount val="1"/>
                <c:pt idx="0">
                  <c:v>reduction from 2016</c:v>
                </c:pt>
              </c:strCache>
            </c:strRef>
          </c:tx>
          <c:spPr>
            <a:noFill/>
            <a:ln>
              <a:solidFill>
                <a:srgbClr val="453F43"/>
              </a:solidFill>
              <a:prstDash val="dash"/>
            </a:ln>
          </c:spPr>
          <c:invertIfNegative val="0"/>
          <c:cat>
            <c:strRef>
              <c:f>'[2]%GNI chart'!$A$6:$A$34</c:f>
              <c:strCache>
                <c:ptCount val="29"/>
                <c:pt idx="0">
                  <c:v>Sweden</c:v>
                </c:pt>
                <c:pt idx="1">
                  <c:v>Luxembourg</c:v>
                </c:pt>
                <c:pt idx="2">
                  <c:v>Norway</c:v>
                </c:pt>
                <c:pt idx="3">
                  <c:v>Denmark</c:v>
                </c:pt>
                <c:pt idx="4">
                  <c:v>United Kingdom</c:v>
                </c:pt>
                <c:pt idx="5">
                  <c:v>Germany</c:v>
                </c:pt>
                <c:pt idx="6">
                  <c:v>Netherlands</c:v>
                </c:pt>
                <c:pt idx="7">
                  <c:v>Switzerland</c:v>
                </c:pt>
                <c:pt idx="8">
                  <c:v>Belgium</c:v>
                </c:pt>
                <c:pt idx="9">
                  <c:v>France</c:v>
                </c:pt>
                <c:pt idx="10">
                  <c:v>Finland</c:v>
                </c:pt>
                <c:pt idx="11">
                  <c:v>Austria</c:v>
                </c:pt>
                <c:pt idx="12">
                  <c:v>Ireland</c:v>
                </c:pt>
                <c:pt idx="13">
                  <c:v>Italy</c:v>
                </c:pt>
                <c:pt idx="14">
                  <c:v>Iceland</c:v>
                </c:pt>
                <c:pt idx="15">
                  <c:v>Canada</c:v>
                </c:pt>
                <c:pt idx="16">
                  <c:v>New Zealand</c:v>
                </c:pt>
                <c:pt idx="17">
                  <c:v>Japan</c:v>
                </c:pt>
                <c:pt idx="18">
                  <c:v>Australia</c:v>
                </c:pt>
                <c:pt idx="19">
                  <c:v>Spain</c:v>
                </c:pt>
                <c:pt idx="20">
                  <c:v>United States</c:v>
                </c:pt>
                <c:pt idx="21">
                  <c:v>Portugal</c:v>
                </c:pt>
                <c:pt idx="22">
                  <c:v>Slovenia</c:v>
                </c:pt>
                <c:pt idx="23">
                  <c:v>Greece</c:v>
                </c:pt>
                <c:pt idx="24">
                  <c:v>Korea</c:v>
                </c:pt>
                <c:pt idx="25">
                  <c:v>Czech Republic</c:v>
                </c:pt>
                <c:pt idx="26">
                  <c:v>Poland</c:v>
                </c:pt>
                <c:pt idx="27">
                  <c:v>Slovak Republic</c:v>
                </c:pt>
                <c:pt idx="28">
                  <c:v>Hungary</c:v>
                </c:pt>
              </c:strCache>
            </c:strRef>
          </c:cat>
          <c:val>
            <c:numRef>
              <c:f>'[2]%GNI chart'!$G$6:$G$34</c:f>
              <c:numCache>
                <c:formatCode>General</c:formatCode>
                <c:ptCount val="29"/>
                <c:pt idx="0">
                  <c:v>0</c:v>
                </c:pt>
                <c:pt idx="1">
                  <c:v>1.000769E-2</c:v>
                </c:pt>
                <c:pt idx="2">
                  <c:v>1.1216060000000002E-2</c:v>
                </c:pt>
                <c:pt idx="3">
                  <c:v>7.5202899999999998E-3</c:v>
                </c:pt>
                <c:pt idx="4">
                  <c:v>7.0011400000000003E-3</c:v>
                </c:pt>
                <c:pt idx="5">
                  <c:v>6.9929600000000003E-3</c:v>
                </c:pt>
                <c:pt idx="6">
                  <c:v>6.4874299999999998E-3</c:v>
                </c:pt>
                <c:pt idx="7">
                  <c:v>5.3060099999999999E-3</c:v>
                </c:pt>
                <c:pt idx="8">
                  <c:v>4.9858799999999998E-3</c:v>
                </c:pt>
                <c:pt idx="9">
                  <c:v>0</c:v>
                </c:pt>
                <c:pt idx="10">
                  <c:v>4.3995900000000001E-3</c:v>
                </c:pt>
                <c:pt idx="11">
                  <c:v>4.2371099999999997E-3</c:v>
                </c:pt>
                <c:pt idx="12">
                  <c:v>3.1868700000000001E-3</c:v>
                </c:pt>
                <c:pt idx="13">
                  <c:v>0</c:v>
                </c:pt>
                <c:pt idx="14">
                  <c:v>2.8438999999999999E-3</c:v>
                </c:pt>
                <c:pt idx="15">
                  <c:v>0</c:v>
                </c:pt>
                <c:pt idx="16">
                  <c:v>2.5306600000000001E-3</c:v>
                </c:pt>
                <c:pt idx="17">
                  <c:v>0</c:v>
                </c:pt>
                <c:pt idx="18">
                  <c:v>2.6582699999999999E-3</c:v>
                </c:pt>
                <c:pt idx="19">
                  <c:v>3.4267599999999996E-3</c:v>
                </c:pt>
                <c:pt idx="20">
                  <c:v>1.8609999999999998E-3</c:v>
                </c:pt>
                <c:pt idx="21">
                  <c:v>0</c:v>
                </c:pt>
                <c:pt idx="22">
                  <c:v>1.8706200000000001E-3</c:v>
                </c:pt>
                <c:pt idx="23">
                  <c:v>1.8915100000000001E-3</c:v>
                </c:pt>
                <c:pt idx="24">
                  <c:v>1.59034E-3</c:v>
                </c:pt>
                <c:pt idx="25">
                  <c:v>0</c:v>
                </c:pt>
                <c:pt idx="26">
                  <c:v>1.4708899999999999E-3</c:v>
                </c:pt>
                <c:pt idx="27">
                  <c:v>0</c:v>
                </c:pt>
                <c:pt idx="28">
                  <c:v>1.66052E-3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A-4B83-8ADD-D9BDA128F9C5}"/>
            </c:ext>
          </c:extLst>
        </c:ser>
        <c:ser>
          <c:idx val="0"/>
          <c:order val="2"/>
          <c:spPr>
            <a:solidFill>
              <a:srgbClr val="E8443A"/>
            </a:solidFill>
            <a:ln>
              <a:solidFill>
                <a:srgbClr val="E8443A"/>
              </a:solidFill>
              <a:prstDash val="solid"/>
            </a:ln>
          </c:spPr>
          <c:invertIfNegative val="0"/>
          <c:cat>
            <c:strRef>
              <c:f>'[2]%GNI chart'!$A$6:$A$34</c:f>
              <c:strCache>
                <c:ptCount val="29"/>
                <c:pt idx="0">
                  <c:v>Sweden</c:v>
                </c:pt>
                <c:pt idx="1">
                  <c:v>Luxembourg</c:v>
                </c:pt>
                <c:pt idx="2">
                  <c:v>Norway</c:v>
                </c:pt>
                <c:pt idx="3">
                  <c:v>Denmark</c:v>
                </c:pt>
                <c:pt idx="4">
                  <c:v>United Kingdom</c:v>
                </c:pt>
                <c:pt idx="5">
                  <c:v>Germany</c:v>
                </c:pt>
                <c:pt idx="6">
                  <c:v>Netherlands</c:v>
                </c:pt>
                <c:pt idx="7">
                  <c:v>Switzerland</c:v>
                </c:pt>
                <c:pt idx="8">
                  <c:v>Belgium</c:v>
                </c:pt>
                <c:pt idx="9">
                  <c:v>France</c:v>
                </c:pt>
                <c:pt idx="10">
                  <c:v>Finland</c:v>
                </c:pt>
                <c:pt idx="11">
                  <c:v>Austria</c:v>
                </c:pt>
                <c:pt idx="12">
                  <c:v>Ireland</c:v>
                </c:pt>
                <c:pt idx="13">
                  <c:v>Italy</c:v>
                </c:pt>
                <c:pt idx="14">
                  <c:v>Iceland</c:v>
                </c:pt>
                <c:pt idx="15">
                  <c:v>Canada</c:v>
                </c:pt>
                <c:pt idx="16">
                  <c:v>New Zealand</c:v>
                </c:pt>
                <c:pt idx="17">
                  <c:v>Japan</c:v>
                </c:pt>
                <c:pt idx="18">
                  <c:v>Australia</c:v>
                </c:pt>
                <c:pt idx="19">
                  <c:v>Spain</c:v>
                </c:pt>
                <c:pt idx="20">
                  <c:v>United States</c:v>
                </c:pt>
                <c:pt idx="21">
                  <c:v>Portugal</c:v>
                </c:pt>
                <c:pt idx="22">
                  <c:v>Slovenia</c:v>
                </c:pt>
                <c:pt idx="23">
                  <c:v>Greece</c:v>
                </c:pt>
                <c:pt idx="24">
                  <c:v>Korea</c:v>
                </c:pt>
                <c:pt idx="25">
                  <c:v>Czech Republic</c:v>
                </c:pt>
                <c:pt idx="26">
                  <c:v>Poland</c:v>
                </c:pt>
                <c:pt idx="27">
                  <c:v>Slovak Republic</c:v>
                </c:pt>
                <c:pt idx="28">
                  <c:v>Hungary</c:v>
                </c:pt>
              </c:strCache>
            </c:strRef>
          </c:cat>
          <c:val>
            <c:numRef>
              <c:f>'[2]%GNI chart'!$E$6:$E$34</c:f>
              <c:numCache>
                <c:formatCode>General</c:formatCode>
                <c:ptCount val="29"/>
                <c:pt idx="0">
                  <c:v>9.4068099999999998E-3</c:v>
                </c:pt>
                <c:pt idx="1">
                  <c:v>9.9573999999999999E-3</c:v>
                </c:pt>
                <c:pt idx="2">
                  <c:v>9.9271699999999991E-3</c:v>
                </c:pt>
                <c:pt idx="3">
                  <c:v>7.37449E-3</c:v>
                </c:pt>
                <c:pt idx="4">
                  <c:v>6.9887600000000001E-3</c:v>
                </c:pt>
                <c:pt idx="5">
                  <c:v>6.6740499999999999E-3</c:v>
                </c:pt>
                <c:pt idx="6">
                  <c:v>6.0368699999999997E-3</c:v>
                </c:pt>
                <c:pt idx="7">
                  <c:v>4.56902E-3</c:v>
                </c:pt>
                <c:pt idx="8">
                  <c:v>4.4532199999999999E-3</c:v>
                </c:pt>
                <c:pt idx="9">
                  <c:v>3.8425999999999998E-3</c:v>
                </c:pt>
                <c:pt idx="10">
                  <c:v>4.2449699999999998E-3</c:v>
                </c:pt>
                <c:pt idx="11">
                  <c:v>3.0004300000000001E-3</c:v>
                </c:pt>
                <c:pt idx="12">
                  <c:v>3.1740000000000002E-3</c:v>
                </c:pt>
                <c:pt idx="13">
                  <c:v>2.7468199999999996E-3</c:v>
                </c:pt>
                <c:pt idx="14">
                  <c:v>2.8377099999999998E-3</c:v>
                </c:pt>
                <c:pt idx="15">
                  <c:v>2.6055399999999999E-3</c:v>
                </c:pt>
                <c:pt idx="16">
                  <c:v>2.3E-3</c:v>
                </c:pt>
                <c:pt idx="17">
                  <c:v>2.0366999999999998E-3</c:v>
                </c:pt>
                <c:pt idx="18">
                  <c:v>2.3199700000000002E-3</c:v>
                </c:pt>
                <c:pt idx="19">
                  <c:v>1.9494900000000001E-3</c:v>
                </c:pt>
                <c:pt idx="20">
                  <c:v>1.7680299999999999E-3</c:v>
                </c:pt>
                <c:pt idx="21">
                  <c:v>1.71298E-3</c:v>
                </c:pt>
                <c:pt idx="22">
                  <c:v>1.5891900000000001E-3</c:v>
                </c:pt>
                <c:pt idx="23">
                  <c:v>1.56248E-3</c:v>
                </c:pt>
                <c:pt idx="24">
                  <c:v>1.4385600000000002E-3</c:v>
                </c:pt>
                <c:pt idx="25">
                  <c:v>1.4236299999999999E-3</c:v>
                </c:pt>
                <c:pt idx="26">
                  <c:v>1.3443700000000001E-3</c:v>
                </c:pt>
                <c:pt idx="27">
                  <c:v>1.21043E-3</c:v>
                </c:pt>
                <c:pt idx="28">
                  <c:v>1.1080600000000001E-3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A-4B83-8ADD-D9BDA128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87190528"/>
        <c:axId val="87192320"/>
      </c:barChart>
      <c:catAx>
        <c:axId val="8719052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solidFill>
              <a:srgbClr val="453F43"/>
            </a:solidFill>
          </a:ln>
        </c:spPr>
        <c:txPr>
          <a:bodyPr/>
          <a:lstStyle/>
          <a:p>
            <a:pPr>
              <a:defRPr sz="800">
                <a:solidFill>
                  <a:srgbClr val="453F43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7192320"/>
        <c:crosses val="autoZero"/>
        <c:auto val="1"/>
        <c:lblAlgn val="ctr"/>
        <c:lblOffset val="100"/>
        <c:noMultiLvlLbl val="0"/>
      </c:catAx>
      <c:valAx>
        <c:axId val="87192320"/>
        <c:scaling>
          <c:orientation val="minMax"/>
          <c:max val="1.2000000000000002E-2"/>
        </c:scaling>
        <c:delete val="0"/>
        <c:axPos val="t"/>
        <c:majorGridlines>
          <c:spPr>
            <a:ln w="9525">
              <a:solidFill>
                <a:srgbClr val="AAA6AB"/>
              </a:solidFill>
              <a:prstDash val="solid"/>
            </a:ln>
          </c:spPr>
        </c:majorGridlines>
        <c:numFmt formatCode="0.0%" sourceLinked="0"/>
        <c:majorTickMark val="none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800">
                <a:solidFill>
                  <a:srgbClr val="453F43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7190528"/>
        <c:crosses val="autoZero"/>
        <c:crossBetween val="between"/>
        <c:majorUnit val="2.0000000000000052E-3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592248551469666"/>
          <c:y val="0.26606042807993918"/>
          <c:w val="0.25829720075182777"/>
          <c:h val="8.9660086236402745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800">
              <a:solidFill>
                <a:srgbClr val="453F43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[3]Sheet2!$A$6</c:f>
              <c:strCache>
                <c:ptCount val="1"/>
                <c:pt idx="0">
                  <c:v>Total Net ODA</c:v>
                </c:pt>
              </c:strCache>
            </c:strRef>
          </c:tx>
          <c:spPr>
            <a:ln w="28575" cap="rnd">
              <a:solidFill>
                <a:srgbClr val="E8443A"/>
              </a:solidFill>
              <a:round/>
            </a:ln>
            <a:effectLst/>
          </c:spPr>
          <c:marker>
            <c:symbol val="none"/>
          </c:marker>
          <c:cat>
            <c:strRef>
              <c:f>[3]Sheet2!$B$5:$BG$5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[3]Sheet2!$B$6:$BG$6</c:f>
              <c:numCache>
                <c:formatCode>General</c:formatCode>
                <c:ptCount val="58"/>
                <c:pt idx="0">
                  <c:v>35673.916602999998</c:v>
                </c:pt>
                <c:pt idx="1">
                  <c:v>39410.356611000003</c:v>
                </c:pt>
                <c:pt idx="2">
                  <c:v>40267.227419000003</c:v>
                </c:pt>
                <c:pt idx="3">
                  <c:v>40559.885321000002</c:v>
                </c:pt>
                <c:pt idx="4">
                  <c:v>40926.726665000002</c:v>
                </c:pt>
                <c:pt idx="5">
                  <c:v>43778.007087999998</c:v>
                </c:pt>
                <c:pt idx="6">
                  <c:v>44488.398183999998</c:v>
                </c:pt>
                <c:pt idx="7">
                  <c:v>41783.893244999999</c:v>
                </c:pt>
                <c:pt idx="8">
                  <c:v>43755.819083000002</c:v>
                </c:pt>
                <c:pt idx="9">
                  <c:v>42462.441411</c:v>
                </c:pt>
                <c:pt idx="10">
                  <c:v>42866.287910999999</c:v>
                </c:pt>
                <c:pt idx="11">
                  <c:v>44188.387817000003</c:v>
                </c:pt>
                <c:pt idx="12">
                  <c:v>48541.791511000003</c:v>
                </c:pt>
                <c:pt idx="13">
                  <c:v>50357.669998999998</c:v>
                </c:pt>
                <c:pt idx="14">
                  <c:v>63535.671573</c:v>
                </c:pt>
                <c:pt idx="15">
                  <c:v>70265.488633000001</c:v>
                </c:pt>
                <c:pt idx="16">
                  <c:v>65976.433105000004</c:v>
                </c:pt>
                <c:pt idx="17">
                  <c:v>64193.419726</c:v>
                </c:pt>
                <c:pt idx="18">
                  <c:v>75209.259378000002</c:v>
                </c:pt>
                <c:pt idx="19">
                  <c:v>73821.195311999996</c:v>
                </c:pt>
                <c:pt idx="20">
                  <c:v>83379.322702000005</c:v>
                </c:pt>
                <c:pt idx="21">
                  <c:v>79805.766908000005</c:v>
                </c:pt>
                <c:pt idx="22">
                  <c:v>79665.645288999993</c:v>
                </c:pt>
                <c:pt idx="23">
                  <c:v>76398.920413</c:v>
                </c:pt>
                <c:pt idx="24">
                  <c:v>81082.595262000003</c:v>
                </c:pt>
                <c:pt idx="25">
                  <c:v>80339.793753999998</c:v>
                </c:pt>
                <c:pt idx="26">
                  <c:v>82013.502794999993</c:v>
                </c:pt>
                <c:pt idx="27">
                  <c:v>77434.560379999995</c:v>
                </c:pt>
                <c:pt idx="28">
                  <c:v>81580.751650999999</c:v>
                </c:pt>
                <c:pt idx="29">
                  <c:v>78916.049866999994</c:v>
                </c:pt>
                <c:pt idx="30">
                  <c:v>91256.200943999997</c:v>
                </c:pt>
                <c:pt idx="31">
                  <c:v>89966.851513000001</c:v>
                </c:pt>
                <c:pt idx="32">
                  <c:v>88562.814893999996</c:v>
                </c:pt>
                <c:pt idx="33">
                  <c:v>81755.520287000007</c:v>
                </c:pt>
                <c:pt idx="34">
                  <c:v>82537.374817000004</c:v>
                </c:pt>
                <c:pt idx="35">
                  <c:v>74222.679355999993</c:v>
                </c:pt>
                <c:pt idx="36">
                  <c:v>74435.777971999996</c:v>
                </c:pt>
                <c:pt idx="37">
                  <c:v>70794.957613000006</c:v>
                </c:pt>
                <c:pt idx="38">
                  <c:v>77047.800323999996</c:v>
                </c:pt>
                <c:pt idx="39">
                  <c:v>77025.408488999994</c:v>
                </c:pt>
                <c:pt idx="40">
                  <c:v>80961.425061999995</c:v>
                </c:pt>
                <c:pt idx="41">
                  <c:v>84382.194671000005</c:v>
                </c:pt>
                <c:pt idx="42">
                  <c:v>91458.629774999994</c:v>
                </c:pt>
                <c:pt idx="43">
                  <c:v>95773.475390000007</c:v>
                </c:pt>
                <c:pt idx="44">
                  <c:v>100769.253262</c:v>
                </c:pt>
                <c:pt idx="45">
                  <c:v>128976.0343</c:v>
                </c:pt>
                <c:pt idx="46">
                  <c:v>124384.71468</c:v>
                </c:pt>
                <c:pt idx="47">
                  <c:v>116325.448665</c:v>
                </c:pt>
                <c:pt idx="48">
                  <c:v>131019.18330999999</c:v>
                </c:pt>
                <c:pt idx="49">
                  <c:v>131446.235476</c:v>
                </c:pt>
                <c:pt idx="50">
                  <c:v>137738.726173</c:v>
                </c:pt>
                <c:pt idx="51">
                  <c:v>141757.213666</c:v>
                </c:pt>
                <c:pt idx="52">
                  <c:v>135949.82941000001</c:v>
                </c:pt>
                <c:pt idx="53">
                  <c:v>149232.752806</c:v>
                </c:pt>
                <c:pt idx="54">
                  <c:v>159115.219117</c:v>
                </c:pt>
                <c:pt idx="55">
                  <c:v>155904.840704</c:v>
                </c:pt>
                <c:pt idx="56">
                  <c:v>177420.2</c:v>
                </c:pt>
                <c:pt idx="57">
                  <c:v>177076.11340999999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7-43FE-B5B0-95F4AEC88340}"/>
            </c:ext>
          </c:extLst>
        </c:ser>
        <c:ser>
          <c:idx val="1"/>
          <c:order val="1"/>
          <c:tx>
            <c:strRef>
              <c:f>[3]Sheet2!$A$7</c:f>
              <c:strCache>
                <c:ptCount val="1"/>
                <c:pt idx="0">
                  <c:v>Bilateral net ODA</c:v>
                </c:pt>
              </c:strCache>
            </c:strRef>
          </c:tx>
          <c:spPr>
            <a:ln w="28575" cap="rnd">
              <a:solidFill>
                <a:srgbClr val="F8C1B3"/>
              </a:solidFill>
              <a:round/>
            </a:ln>
            <a:effectLst/>
          </c:spPr>
          <c:marker>
            <c:symbol val="none"/>
          </c:marker>
          <c:cat>
            <c:strRef>
              <c:f>[3]Sheet2!$B$5:$BG$5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[3]Sheet2!$B$7:$BG$7</c:f>
              <c:numCache>
                <c:formatCode>General</c:formatCode>
                <c:ptCount val="58"/>
                <c:pt idx="0">
                  <c:v>30791.372050999998</c:v>
                </c:pt>
                <c:pt idx="1">
                  <c:v>34618.006179999997</c:v>
                </c:pt>
                <c:pt idx="2">
                  <c:v>35146.928648000001</c:v>
                </c:pt>
                <c:pt idx="3">
                  <c:v>37550.515209999998</c:v>
                </c:pt>
                <c:pt idx="4">
                  <c:v>37965.609721000001</c:v>
                </c:pt>
                <c:pt idx="5">
                  <c:v>37449.271225999997</c:v>
                </c:pt>
                <c:pt idx="6">
                  <c:v>38849.523591999998</c:v>
                </c:pt>
                <c:pt idx="7">
                  <c:v>37628.273058999999</c:v>
                </c:pt>
                <c:pt idx="8">
                  <c:v>35680.089201000003</c:v>
                </c:pt>
                <c:pt idx="9">
                  <c:v>33740.753693999999</c:v>
                </c:pt>
                <c:pt idx="10">
                  <c:v>36571.936436000004</c:v>
                </c:pt>
                <c:pt idx="11">
                  <c:v>38621.986691999999</c:v>
                </c:pt>
                <c:pt idx="12">
                  <c:v>37047.774690999999</c:v>
                </c:pt>
                <c:pt idx="13">
                  <c:v>42672.479274999998</c:v>
                </c:pt>
                <c:pt idx="14">
                  <c:v>50991.825430999997</c:v>
                </c:pt>
                <c:pt idx="15">
                  <c:v>57117.756608999996</c:v>
                </c:pt>
                <c:pt idx="16">
                  <c:v>52459.680220000002</c:v>
                </c:pt>
                <c:pt idx="17">
                  <c:v>48081.422529000003</c:v>
                </c:pt>
                <c:pt idx="18">
                  <c:v>57138.431535999996</c:v>
                </c:pt>
                <c:pt idx="19">
                  <c:v>59572.068422999997</c:v>
                </c:pt>
                <c:pt idx="20">
                  <c:v>61488.033090999998</c:v>
                </c:pt>
                <c:pt idx="21">
                  <c:v>61796.802493000003</c:v>
                </c:pt>
                <c:pt idx="22">
                  <c:v>56327.776504000001</c:v>
                </c:pt>
                <c:pt idx="23">
                  <c:v>54267.648242000003</c:v>
                </c:pt>
                <c:pt idx="24">
                  <c:v>58083.063804999998</c:v>
                </c:pt>
                <c:pt idx="25">
                  <c:v>60969.910996999999</c:v>
                </c:pt>
                <c:pt idx="26">
                  <c:v>60022.73431</c:v>
                </c:pt>
                <c:pt idx="27">
                  <c:v>57001.652052999998</c:v>
                </c:pt>
                <c:pt idx="28">
                  <c:v>57276.178542000001</c:v>
                </c:pt>
                <c:pt idx="29">
                  <c:v>58329.948095</c:v>
                </c:pt>
                <c:pt idx="30">
                  <c:v>68594.554141000001</c:v>
                </c:pt>
                <c:pt idx="31">
                  <c:v>68395.815921000001</c:v>
                </c:pt>
                <c:pt idx="32">
                  <c:v>61945.615609</c:v>
                </c:pt>
                <c:pt idx="33">
                  <c:v>58246.897321999997</c:v>
                </c:pt>
                <c:pt idx="34">
                  <c:v>58760.197231999999</c:v>
                </c:pt>
                <c:pt idx="35">
                  <c:v>52301.911588000003</c:v>
                </c:pt>
                <c:pt idx="36">
                  <c:v>53807.391801999998</c:v>
                </c:pt>
                <c:pt idx="37">
                  <c:v>49763.024830000002</c:v>
                </c:pt>
                <c:pt idx="38">
                  <c:v>54422.569707000002</c:v>
                </c:pt>
                <c:pt idx="39">
                  <c:v>55840.530952000001</c:v>
                </c:pt>
                <c:pt idx="40">
                  <c:v>55779.906223999998</c:v>
                </c:pt>
                <c:pt idx="41">
                  <c:v>58669.261600999998</c:v>
                </c:pt>
                <c:pt idx="42">
                  <c:v>66846.138783999995</c:v>
                </c:pt>
                <c:pt idx="43">
                  <c:v>71939.592304999998</c:v>
                </c:pt>
                <c:pt idx="44">
                  <c:v>72709.366112999996</c:v>
                </c:pt>
                <c:pt idx="45">
                  <c:v>101731.23690800001</c:v>
                </c:pt>
                <c:pt idx="46">
                  <c:v>95380.432635000005</c:v>
                </c:pt>
                <c:pt idx="47">
                  <c:v>87051.383942999993</c:v>
                </c:pt>
                <c:pt idx="48">
                  <c:v>99192.782686000006</c:v>
                </c:pt>
                <c:pt idx="49">
                  <c:v>97248.352140999996</c:v>
                </c:pt>
                <c:pt idx="50">
                  <c:v>101907.73985300001</c:v>
                </c:pt>
                <c:pt idx="51">
                  <c:v>106149.322514</c:v>
                </c:pt>
                <c:pt idx="52">
                  <c:v>100430.98217800001</c:v>
                </c:pt>
                <c:pt idx="53">
                  <c:v>111511.09099300001</c:v>
                </c:pt>
                <c:pt idx="54">
                  <c:v>120377.832067</c:v>
                </c:pt>
                <c:pt idx="55">
                  <c:v>117927.603984</c:v>
                </c:pt>
                <c:pt idx="56">
                  <c:v>133536.26999999999</c:v>
                </c:pt>
                <c:pt idx="57">
                  <c:v>134231.607999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7-43FE-B5B0-95F4AEC88340}"/>
            </c:ext>
          </c:extLst>
        </c:ser>
        <c:ser>
          <c:idx val="2"/>
          <c:order val="2"/>
          <c:tx>
            <c:strRef>
              <c:f>[3]Sheet2!$A$8</c:f>
              <c:strCache>
                <c:ptCount val="1"/>
                <c:pt idx="0">
                  <c:v>Multilateral ODA</c:v>
                </c:pt>
              </c:strCache>
            </c:strRef>
          </c:tx>
          <c:spPr>
            <a:ln w="28575" cap="rnd">
              <a:solidFill>
                <a:srgbClr val="F0836E"/>
              </a:solidFill>
              <a:round/>
            </a:ln>
            <a:effectLst/>
          </c:spPr>
          <c:marker>
            <c:symbol val="none"/>
          </c:marker>
          <c:cat>
            <c:strRef>
              <c:f>[3]Sheet2!$B$5:$BG$5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[3]Sheet2!$B$8:$BG$8</c:f>
              <c:numCache>
                <c:formatCode>General</c:formatCode>
                <c:ptCount val="58"/>
                <c:pt idx="0">
                  <c:v>4882.5445529999997</c:v>
                </c:pt>
                <c:pt idx="1">
                  <c:v>4792.3504309999998</c:v>
                </c:pt>
                <c:pt idx="2">
                  <c:v>5120.2987700000003</c:v>
                </c:pt>
                <c:pt idx="3">
                  <c:v>3009.370109</c:v>
                </c:pt>
                <c:pt idx="4">
                  <c:v>2961.1169439999999</c:v>
                </c:pt>
                <c:pt idx="5">
                  <c:v>6328.7358610000001</c:v>
                </c:pt>
                <c:pt idx="6">
                  <c:v>5638.8745920000001</c:v>
                </c:pt>
                <c:pt idx="7">
                  <c:v>4155.6780049999998</c:v>
                </c:pt>
                <c:pt idx="8">
                  <c:v>8075.7298799999999</c:v>
                </c:pt>
                <c:pt idx="9">
                  <c:v>8721.687715</c:v>
                </c:pt>
                <c:pt idx="10">
                  <c:v>7740.0318129999996</c:v>
                </c:pt>
                <c:pt idx="11">
                  <c:v>7109.7958189999999</c:v>
                </c:pt>
                <c:pt idx="12">
                  <c:v>13257.012509</c:v>
                </c:pt>
                <c:pt idx="13">
                  <c:v>9279.8676699999996</c:v>
                </c:pt>
                <c:pt idx="14">
                  <c:v>14261.123310999999</c:v>
                </c:pt>
                <c:pt idx="15">
                  <c:v>14983.630789000001</c:v>
                </c:pt>
                <c:pt idx="16">
                  <c:v>15714.72192</c:v>
                </c:pt>
                <c:pt idx="17">
                  <c:v>18401.452517999998</c:v>
                </c:pt>
                <c:pt idx="18">
                  <c:v>20200.453455999999</c:v>
                </c:pt>
                <c:pt idx="19">
                  <c:v>16357.920876</c:v>
                </c:pt>
                <c:pt idx="20">
                  <c:v>21891.289611</c:v>
                </c:pt>
                <c:pt idx="21">
                  <c:v>18008.964414999999</c:v>
                </c:pt>
                <c:pt idx="22">
                  <c:v>23337.868781000001</c:v>
                </c:pt>
                <c:pt idx="23">
                  <c:v>22131.27217</c:v>
                </c:pt>
                <c:pt idx="24">
                  <c:v>22999.531458000001</c:v>
                </c:pt>
                <c:pt idx="25">
                  <c:v>19369.921169000001</c:v>
                </c:pt>
                <c:pt idx="26">
                  <c:v>21990.768485000001</c:v>
                </c:pt>
                <c:pt idx="27">
                  <c:v>20432.948922</c:v>
                </c:pt>
                <c:pt idx="28">
                  <c:v>24304.645377000001</c:v>
                </c:pt>
                <c:pt idx="29">
                  <c:v>20586.273578</c:v>
                </c:pt>
                <c:pt idx="30">
                  <c:v>22661.784637000001</c:v>
                </c:pt>
                <c:pt idx="31">
                  <c:v>21571.035586000002</c:v>
                </c:pt>
                <c:pt idx="32">
                  <c:v>26617.244492999998</c:v>
                </c:pt>
                <c:pt idx="33">
                  <c:v>23508.602849999999</c:v>
                </c:pt>
                <c:pt idx="34">
                  <c:v>23777.165946000001</c:v>
                </c:pt>
                <c:pt idx="35">
                  <c:v>21920.834467000001</c:v>
                </c:pt>
                <c:pt idx="36">
                  <c:v>20628.374123000001</c:v>
                </c:pt>
                <c:pt idx="37">
                  <c:v>21031.959817999999</c:v>
                </c:pt>
                <c:pt idx="38">
                  <c:v>22625.229592</c:v>
                </c:pt>
                <c:pt idx="39">
                  <c:v>21184.873179999999</c:v>
                </c:pt>
                <c:pt idx="40">
                  <c:v>25181.537141000001</c:v>
                </c:pt>
                <c:pt idx="41">
                  <c:v>25711.625229000001</c:v>
                </c:pt>
                <c:pt idx="42">
                  <c:v>24612.461859999999</c:v>
                </c:pt>
                <c:pt idx="43">
                  <c:v>23833.887682</c:v>
                </c:pt>
                <c:pt idx="44">
                  <c:v>28059.918344999998</c:v>
                </c:pt>
                <c:pt idx="45">
                  <c:v>27244.796323999999</c:v>
                </c:pt>
                <c:pt idx="46">
                  <c:v>29004.269758999999</c:v>
                </c:pt>
                <c:pt idx="47">
                  <c:v>29274.064979999999</c:v>
                </c:pt>
                <c:pt idx="48">
                  <c:v>31826.452155999999</c:v>
                </c:pt>
                <c:pt idx="49">
                  <c:v>34197.883333999998</c:v>
                </c:pt>
                <c:pt idx="50">
                  <c:v>35830.957739999998</c:v>
                </c:pt>
                <c:pt idx="51">
                  <c:v>35607.850095000002</c:v>
                </c:pt>
                <c:pt idx="52">
                  <c:v>35518.873043</c:v>
                </c:pt>
                <c:pt idx="53">
                  <c:v>37721.642867000002</c:v>
                </c:pt>
                <c:pt idx="54">
                  <c:v>38737.413460999996</c:v>
                </c:pt>
                <c:pt idx="55">
                  <c:v>37977.256113000003</c:v>
                </c:pt>
                <c:pt idx="56">
                  <c:v>43883.92</c:v>
                </c:pt>
                <c:pt idx="57">
                  <c:v>42844.475635000003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7-43FE-B5B0-95F4AEC88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330536"/>
        <c:axId val="802333816"/>
      </c:lineChart>
      <c:catAx>
        <c:axId val="80233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53F4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2333816"/>
        <c:crosses val="autoZero"/>
        <c:auto val="1"/>
        <c:lblAlgn val="ctr"/>
        <c:lblOffset val="100"/>
        <c:noMultiLvlLbl val="0"/>
      </c:catAx>
      <c:valAx>
        <c:axId val="8023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AA6AB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US$ billion (constant 2016 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233053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[4]Sheet1!$D$5</c:f>
              <c:strCache>
                <c:ptCount val="1"/>
                <c:pt idx="0">
                  <c:v>2013 (% of total ODA)</c:v>
                </c:pt>
              </c:strCache>
            </c:strRef>
          </c:tx>
          <c:spPr>
            <a:solidFill>
              <a:srgbClr val="E8443A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1.57480314960629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E8-4456-8BFA-BC44E244F59A}"/>
                </c:ext>
              </c:extLst>
            </c:dLbl>
            <c:dLbl>
              <c:idx val="2"/>
              <c:layout>
                <c:manualLayout>
                  <c:x val="-1.7865118356408455E-3"/>
                  <c:y val="-1.96850393700788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E8-4456-8BFA-BC44E244F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[4]Sheet1!$A$6:$A$9</c:f>
              <c:strCache>
                <c:ptCount val="4"/>
                <c:pt idx="0">
                  <c:v>Country-specific, transferred</c:v>
                </c:pt>
                <c:pt idx="1">
                  <c:v>Country-specific, not transferred</c:v>
                </c:pt>
                <c:pt idx="2">
                  <c:v>Non-country-specific, transferred</c:v>
                </c:pt>
                <c:pt idx="3">
                  <c:v>Non-country-specific, not transferred</c:v>
                </c:pt>
              </c:strCache>
            </c:strRef>
          </c:cat>
          <c:val>
            <c:numRef>
              <c:f>[4]Sheet1!$D$6:$D$9</c:f>
              <c:numCache>
                <c:formatCode>General</c:formatCode>
                <c:ptCount val="4"/>
                <c:pt idx="0">
                  <c:v>0.69012535148538678</c:v>
                </c:pt>
                <c:pt idx="1">
                  <c:v>6.0590482887929877E-2</c:v>
                </c:pt>
                <c:pt idx="2">
                  <c:v>0.16079225681287443</c:v>
                </c:pt>
                <c:pt idx="3">
                  <c:v>8.8491908813808834E-2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8-4456-8BFA-BC44E244F59A}"/>
            </c:ext>
          </c:extLst>
        </c:ser>
        <c:ser>
          <c:idx val="1"/>
          <c:order val="1"/>
          <c:tx>
            <c:strRef>
              <c:f>[4]Sheet1!$E$5</c:f>
              <c:strCache>
                <c:ptCount val="1"/>
                <c:pt idx="0">
                  <c:v>2017 (% of total ODA)</c:v>
                </c:pt>
              </c:strCache>
            </c:strRef>
          </c:tx>
          <c:spPr>
            <a:solidFill>
              <a:srgbClr val="F8C1B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7865118356407801E-3"/>
                  <c:y val="-2.36220472440944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E8-4456-8BFA-BC44E244F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[4]Sheet1!$A$6:$A$9</c:f>
              <c:strCache>
                <c:ptCount val="4"/>
                <c:pt idx="0">
                  <c:v>Country-specific, transferred</c:v>
                </c:pt>
                <c:pt idx="1">
                  <c:v>Country-specific, not transferred</c:v>
                </c:pt>
                <c:pt idx="2">
                  <c:v>Non-country-specific, transferred</c:v>
                </c:pt>
                <c:pt idx="3">
                  <c:v>Non-country-specific, not transferred</c:v>
                </c:pt>
              </c:strCache>
            </c:strRef>
          </c:cat>
          <c:val>
            <c:numRef>
              <c:f>[4]Sheet1!$E$6:$E$9</c:f>
              <c:numCache>
                <c:formatCode>General</c:formatCode>
                <c:ptCount val="4"/>
                <c:pt idx="0">
                  <c:v>0.64877135994649948</c:v>
                </c:pt>
                <c:pt idx="1">
                  <c:v>3.3724708635241893E-2</c:v>
                </c:pt>
                <c:pt idx="2">
                  <c:v>0.18598524900026733</c:v>
                </c:pt>
                <c:pt idx="3">
                  <c:v>0.13151868241799131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E8-4456-8BFA-BC44E244F5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9876712"/>
        <c:axId val="629873104"/>
      </c:barChart>
      <c:catAx>
        <c:axId val="62987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53F4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873104"/>
        <c:crosses val="autoZero"/>
        <c:auto val="1"/>
        <c:lblAlgn val="ctr"/>
        <c:lblOffset val="100"/>
        <c:noMultiLvlLbl val="0"/>
      </c:catAx>
      <c:valAx>
        <c:axId val="6298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AA6AB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87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29234903146415"/>
          <c:y val="5.5008394088461983E-2"/>
          <c:w val="0.70204649194561719"/>
          <c:h val="0.9214002525517293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'[5]Chart version'!$E$7</c:f>
              <c:strCache>
                <c:ptCount val="1"/>
                <c:pt idx="0">
                  <c:v>growth from 2016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453F43"/>
              </a:solidFill>
              <a:prstDash val="solid"/>
            </a:ln>
          </c:spPr>
          <c:invertIfNegative val="0"/>
          <c:cat>
            <c:strRef>
              <c:f>'[5]Chart version'!$A$8:$A$35</c:f>
              <c:strCache>
                <c:ptCount val="28"/>
                <c:pt idx="0">
                  <c:v>Ethiopia</c:v>
                </c:pt>
                <c:pt idx="1">
                  <c:v>Bangladesh</c:v>
                </c:pt>
                <c:pt idx="2">
                  <c:v>Afghanistan</c:v>
                </c:pt>
                <c:pt idx="3">
                  <c:v>Nigeria</c:v>
                </c:pt>
                <c:pt idx="4">
                  <c:v>India</c:v>
                </c:pt>
                <c:pt idx="5">
                  <c:v>Turkey</c:v>
                </c:pt>
                <c:pt idx="6">
                  <c:v>Syrian Arab Republic</c:v>
                </c:pt>
                <c:pt idx="7">
                  <c:v>Tanzania</c:v>
                </c:pt>
                <c:pt idx="8">
                  <c:v>Iraq</c:v>
                </c:pt>
                <c:pt idx="9">
                  <c:v>Kenya</c:v>
                </c:pt>
                <c:pt idx="10">
                  <c:v>Viet Nam</c:v>
                </c:pt>
                <c:pt idx="11">
                  <c:v>Jordan</c:v>
                </c:pt>
                <c:pt idx="12">
                  <c:v>Democratic Republic of the Congo</c:v>
                </c:pt>
                <c:pt idx="13">
                  <c:v>Pakistan</c:v>
                </c:pt>
                <c:pt idx="14">
                  <c:v>South Sudan</c:v>
                </c:pt>
                <c:pt idx="15">
                  <c:v>Yemen</c:v>
                </c:pt>
                <c:pt idx="16">
                  <c:v>Uganda</c:v>
                </c:pt>
                <c:pt idx="17">
                  <c:v>West Bank and Gaza Strip</c:v>
                </c:pt>
                <c:pt idx="18">
                  <c:v>Mozambique</c:v>
                </c:pt>
                <c:pt idx="19">
                  <c:v>Somalia</c:v>
                </c:pt>
                <c:pt idx="20">
                  <c:v>Myanmar</c:v>
                </c:pt>
                <c:pt idx="21">
                  <c:v>Malawi</c:v>
                </c:pt>
                <c:pt idx="22">
                  <c:v>Mali</c:v>
                </c:pt>
                <c:pt idx="23">
                  <c:v>Morocco</c:v>
                </c:pt>
                <c:pt idx="24">
                  <c:v>Lebanon</c:v>
                </c:pt>
                <c:pt idx="25">
                  <c:v>Nepal</c:v>
                </c:pt>
                <c:pt idx="26">
                  <c:v>Ghana</c:v>
                </c:pt>
                <c:pt idx="27">
                  <c:v>Rwanda</c:v>
                </c:pt>
              </c:strCache>
            </c:strRef>
          </c:cat>
          <c:val>
            <c:numRef>
              <c:f>'[5]Chart version'!$E$8:$E$36</c:f>
              <c:numCache>
                <c:formatCode>General</c:formatCode>
                <c:ptCount val="29"/>
                <c:pt idx="0">
                  <c:v>0</c:v>
                </c:pt>
                <c:pt idx="1">
                  <c:v>3719.6400000000003</c:v>
                </c:pt>
                <c:pt idx="2">
                  <c:v>0</c:v>
                </c:pt>
                <c:pt idx="3">
                  <c:v>3306.3599999999997</c:v>
                </c:pt>
                <c:pt idx="4">
                  <c:v>3103.07</c:v>
                </c:pt>
                <c:pt idx="5">
                  <c:v>0</c:v>
                </c:pt>
                <c:pt idx="6">
                  <c:v>2918.63</c:v>
                </c:pt>
                <c:pt idx="7">
                  <c:v>2541.5</c:v>
                </c:pt>
                <c:pt idx="8">
                  <c:v>2446.8000000000002</c:v>
                </c:pt>
                <c:pt idx="9">
                  <c:v>2428.3000000000002</c:v>
                </c:pt>
                <c:pt idx="10">
                  <c:v>0</c:v>
                </c:pt>
                <c:pt idx="11">
                  <c:v>2265.92</c:v>
                </c:pt>
                <c:pt idx="12">
                  <c:v>2240.9300000000003</c:v>
                </c:pt>
                <c:pt idx="13">
                  <c:v>0</c:v>
                </c:pt>
                <c:pt idx="14">
                  <c:v>2142.27</c:v>
                </c:pt>
                <c:pt idx="15">
                  <c:v>1971.4199999999998</c:v>
                </c:pt>
                <c:pt idx="16">
                  <c:v>1965.3899999999999</c:v>
                </c:pt>
                <c:pt idx="17">
                  <c:v>0</c:v>
                </c:pt>
                <c:pt idx="18">
                  <c:v>1736.46</c:v>
                </c:pt>
                <c:pt idx="19">
                  <c:v>1642.69</c:v>
                </c:pt>
                <c:pt idx="20">
                  <c:v>0</c:v>
                </c:pt>
                <c:pt idx="21">
                  <c:v>1488.53</c:v>
                </c:pt>
                <c:pt idx="22">
                  <c:v>1306.46</c:v>
                </c:pt>
                <c:pt idx="23">
                  <c:v>0</c:v>
                </c:pt>
                <c:pt idx="24">
                  <c:v>1251.72</c:v>
                </c:pt>
                <c:pt idx="25">
                  <c:v>1240.1799999999998</c:v>
                </c:pt>
                <c:pt idx="26">
                  <c:v>0</c:v>
                </c:pt>
                <c:pt idx="27">
                  <c:v>1199.8899999999999</c:v>
                </c:pt>
                <c:pt idx="28">
                  <c:v>1183.03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A-4A46-8C81-933AF7E5922A}"/>
            </c:ext>
          </c:extLst>
        </c:ser>
        <c:ser>
          <c:idx val="2"/>
          <c:order val="1"/>
          <c:tx>
            <c:strRef>
              <c:f>'[5]Chart version'!$F$7</c:f>
              <c:strCache>
                <c:ptCount val="1"/>
                <c:pt idx="0">
                  <c:v>reduction from 2016</c:v>
                </c:pt>
              </c:strCache>
            </c:strRef>
          </c:tx>
          <c:spPr>
            <a:noFill/>
            <a:ln>
              <a:solidFill>
                <a:srgbClr val="453F43"/>
              </a:solidFill>
              <a:prstDash val="dash"/>
            </a:ln>
          </c:spPr>
          <c:invertIfNegative val="0"/>
          <c:cat>
            <c:strRef>
              <c:f>'[5]Chart version'!$A$8:$A$36</c:f>
              <c:strCache>
                <c:ptCount val="29"/>
                <c:pt idx="0">
                  <c:v>Ethiopia</c:v>
                </c:pt>
                <c:pt idx="1">
                  <c:v>Bangladesh</c:v>
                </c:pt>
                <c:pt idx="2">
                  <c:v>Afghanistan</c:v>
                </c:pt>
                <c:pt idx="3">
                  <c:v>Nigeria</c:v>
                </c:pt>
                <c:pt idx="4">
                  <c:v>India</c:v>
                </c:pt>
                <c:pt idx="5">
                  <c:v>Turkey</c:v>
                </c:pt>
                <c:pt idx="6">
                  <c:v>Syrian Arab Republic</c:v>
                </c:pt>
                <c:pt idx="7">
                  <c:v>Tanzania</c:v>
                </c:pt>
                <c:pt idx="8">
                  <c:v>Iraq</c:v>
                </c:pt>
                <c:pt idx="9">
                  <c:v>Kenya</c:v>
                </c:pt>
                <c:pt idx="10">
                  <c:v>Viet Nam</c:v>
                </c:pt>
                <c:pt idx="11">
                  <c:v>Jordan</c:v>
                </c:pt>
                <c:pt idx="12">
                  <c:v>Democratic Republic of the Congo</c:v>
                </c:pt>
                <c:pt idx="13">
                  <c:v>Pakistan</c:v>
                </c:pt>
                <c:pt idx="14">
                  <c:v>South Sudan</c:v>
                </c:pt>
                <c:pt idx="15">
                  <c:v>Yemen</c:v>
                </c:pt>
                <c:pt idx="16">
                  <c:v>Uganda</c:v>
                </c:pt>
                <c:pt idx="17">
                  <c:v>West Bank and Gaza Strip</c:v>
                </c:pt>
                <c:pt idx="18">
                  <c:v>Mozambique</c:v>
                </c:pt>
                <c:pt idx="19">
                  <c:v>Somalia</c:v>
                </c:pt>
                <c:pt idx="20">
                  <c:v>Myanmar</c:v>
                </c:pt>
                <c:pt idx="21">
                  <c:v>Malawi</c:v>
                </c:pt>
                <c:pt idx="22">
                  <c:v>Mali</c:v>
                </c:pt>
                <c:pt idx="23">
                  <c:v>Morocco</c:v>
                </c:pt>
                <c:pt idx="24">
                  <c:v>Lebanon</c:v>
                </c:pt>
                <c:pt idx="25">
                  <c:v>Nepal</c:v>
                </c:pt>
                <c:pt idx="26">
                  <c:v>Ghana</c:v>
                </c:pt>
                <c:pt idx="27">
                  <c:v>Rwanda</c:v>
                </c:pt>
                <c:pt idx="28">
                  <c:v>Cameroon</c:v>
                </c:pt>
              </c:strCache>
            </c:strRef>
          </c:cat>
          <c:val>
            <c:numRef>
              <c:f>'[5]Chart version'!$F$8:$F$36</c:f>
              <c:numCache>
                <c:formatCode>General</c:formatCode>
                <c:ptCount val="29"/>
                <c:pt idx="0">
                  <c:v>4061.2</c:v>
                </c:pt>
                <c:pt idx="1">
                  <c:v>0</c:v>
                </c:pt>
                <c:pt idx="2">
                  <c:v>3958.2700000000004</c:v>
                </c:pt>
                <c:pt idx="3">
                  <c:v>0</c:v>
                </c:pt>
                <c:pt idx="4">
                  <c:v>0</c:v>
                </c:pt>
                <c:pt idx="5">
                  <c:v>3611.67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2888.29</c:v>
                </c:pt>
                <c:pt idx="11">
                  <c:v>0</c:v>
                </c:pt>
                <c:pt idx="12">
                  <c:v>0</c:v>
                </c:pt>
                <c:pt idx="13">
                  <c:v>2905.3599999999997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2205.92</c:v>
                </c:pt>
                <c:pt idx="18">
                  <c:v>0</c:v>
                </c:pt>
                <c:pt idx="19">
                  <c:v>0</c:v>
                </c:pt>
                <c:pt idx="20">
                  <c:v>1523.8600000000001</c:v>
                </c:pt>
                <c:pt idx="21">
                  <c:v>0</c:v>
                </c:pt>
                <c:pt idx="22">
                  <c:v>0</c:v>
                </c:pt>
                <c:pt idx="23">
                  <c:v>1573.77</c:v>
                </c:pt>
                <c:pt idx="24">
                  <c:v>0</c:v>
                </c:pt>
                <c:pt idx="25">
                  <c:v>0</c:v>
                </c:pt>
                <c:pt idx="26">
                  <c:v>1312.8600000000001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A-4A46-8C81-933AF7E5922A}"/>
            </c:ext>
          </c:extLst>
        </c:ser>
        <c:ser>
          <c:idx val="0"/>
          <c:order val="2"/>
          <c:spPr>
            <a:solidFill>
              <a:srgbClr val="E8443A"/>
            </a:solidFill>
            <a:ln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'[5]Chart version'!$A$8:$A$36</c:f>
              <c:strCache>
                <c:ptCount val="29"/>
                <c:pt idx="0">
                  <c:v>Ethiopia</c:v>
                </c:pt>
                <c:pt idx="1">
                  <c:v>Bangladesh</c:v>
                </c:pt>
                <c:pt idx="2">
                  <c:v>Afghanistan</c:v>
                </c:pt>
                <c:pt idx="3">
                  <c:v>Nigeria</c:v>
                </c:pt>
                <c:pt idx="4">
                  <c:v>India</c:v>
                </c:pt>
                <c:pt idx="5">
                  <c:v>Turkey</c:v>
                </c:pt>
                <c:pt idx="6">
                  <c:v>Syrian Arab Republic</c:v>
                </c:pt>
                <c:pt idx="7">
                  <c:v>Tanzania</c:v>
                </c:pt>
                <c:pt idx="8">
                  <c:v>Iraq</c:v>
                </c:pt>
                <c:pt idx="9">
                  <c:v>Kenya</c:v>
                </c:pt>
                <c:pt idx="10">
                  <c:v>Viet Nam</c:v>
                </c:pt>
                <c:pt idx="11">
                  <c:v>Jordan</c:v>
                </c:pt>
                <c:pt idx="12">
                  <c:v>Democratic Republic of the Congo</c:v>
                </c:pt>
                <c:pt idx="13">
                  <c:v>Pakistan</c:v>
                </c:pt>
                <c:pt idx="14">
                  <c:v>South Sudan</c:v>
                </c:pt>
                <c:pt idx="15">
                  <c:v>Yemen</c:v>
                </c:pt>
                <c:pt idx="16">
                  <c:v>Uganda</c:v>
                </c:pt>
                <c:pt idx="17">
                  <c:v>West Bank and Gaza Strip</c:v>
                </c:pt>
                <c:pt idx="18">
                  <c:v>Mozambique</c:v>
                </c:pt>
                <c:pt idx="19">
                  <c:v>Somalia</c:v>
                </c:pt>
                <c:pt idx="20">
                  <c:v>Myanmar</c:v>
                </c:pt>
                <c:pt idx="21">
                  <c:v>Malawi</c:v>
                </c:pt>
                <c:pt idx="22">
                  <c:v>Mali</c:v>
                </c:pt>
                <c:pt idx="23">
                  <c:v>Morocco</c:v>
                </c:pt>
                <c:pt idx="24">
                  <c:v>Lebanon</c:v>
                </c:pt>
                <c:pt idx="25">
                  <c:v>Nepal</c:v>
                </c:pt>
                <c:pt idx="26">
                  <c:v>Ghana</c:v>
                </c:pt>
                <c:pt idx="27">
                  <c:v>Rwanda</c:v>
                </c:pt>
                <c:pt idx="28">
                  <c:v>Cameroon</c:v>
                </c:pt>
              </c:strCache>
            </c:strRef>
          </c:cat>
          <c:val>
            <c:numRef>
              <c:f>'[5]Chart version'!$D$8:$D$36</c:f>
              <c:numCache>
                <c:formatCode>General</c:formatCode>
                <c:ptCount val="29"/>
                <c:pt idx="0">
                  <c:v>4041.25</c:v>
                </c:pt>
                <c:pt idx="1">
                  <c:v>2447.39</c:v>
                </c:pt>
                <c:pt idx="2">
                  <c:v>3662.46</c:v>
                </c:pt>
                <c:pt idx="3">
                  <c:v>2496.23</c:v>
                </c:pt>
                <c:pt idx="4">
                  <c:v>2672.53</c:v>
                </c:pt>
                <c:pt idx="5">
                  <c:v>3055.1000000000004</c:v>
                </c:pt>
                <c:pt idx="6">
                  <c:v>2853.46</c:v>
                </c:pt>
                <c:pt idx="7">
                  <c:v>2316.6800000000003</c:v>
                </c:pt>
                <c:pt idx="8">
                  <c:v>2114.84</c:v>
                </c:pt>
                <c:pt idx="9">
                  <c:v>2181.5300000000002</c:v>
                </c:pt>
                <c:pt idx="10">
                  <c:v>2351.6799999999998</c:v>
                </c:pt>
                <c:pt idx="11">
                  <c:v>2232.58</c:v>
                </c:pt>
                <c:pt idx="12">
                  <c:v>2101.81</c:v>
                </c:pt>
                <c:pt idx="13">
                  <c:v>2205.96</c:v>
                </c:pt>
                <c:pt idx="14">
                  <c:v>1586.44</c:v>
                </c:pt>
                <c:pt idx="15">
                  <c:v>897.57</c:v>
                </c:pt>
                <c:pt idx="16">
                  <c:v>1749.2</c:v>
                </c:pt>
                <c:pt idx="17">
                  <c:v>1916.01</c:v>
                </c:pt>
                <c:pt idx="18">
                  <c:v>1521.5900000000001</c:v>
                </c:pt>
                <c:pt idx="19">
                  <c:v>1005.36</c:v>
                </c:pt>
                <c:pt idx="20">
                  <c:v>1520.5099999999998</c:v>
                </c:pt>
                <c:pt idx="21">
                  <c:v>1234.83</c:v>
                </c:pt>
                <c:pt idx="22">
                  <c:v>1198.56</c:v>
                </c:pt>
                <c:pt idx="23">
                  <c:v>1262.42</c:v>
                </c:pt>
                <c:pt idx="24">
                  <c:v>1130.82</c:v>
                </c:pt>
                <c:pt idx="25">
                  <c:v>1061.04</c:v>
                </c:pt>
                <c:pt idx="26">
                  <c:v>1231.8400000000001</c:v>
                </c:pt>
                <c:pt idx="27">
                  <c:v>1143.9000000000001</c:v>
                </c:pt>
                <c:pt idx="28">
                  <c:v>754.57999999999993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A-4A46-8C81-933AF7E59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87190528"/>
        <c:axId val="87192320"/>
      </c:barChart>
      <c:catAx>
        <c:axId val="8719052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solidFill>
              <a:srgbClr val="453F43"/>
            </a:solidFill>
          </a:ln>
        </c:spPr>
        <c:txPr>
          <a:bodyPr/>
          <a:lstStyle/>
          <a:p>
            <a:pPr>
              <a:defRPr sz="800">
                <a:solidFill>
                  <a:srgbClr val="453F43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7192320"/>
        <c:crosses val="autoZero"/>
        <c:auto val="1"/>
        <c:lblAlgn val="ctr"/>
        <c:lblOffset val="100"/>
        <c:noMultiLvlLbl val="0"/>
      </c:catAx>
      <c:valAx>
        <c:axId val="87192320"/>
        <c:scaling>
          <c:orientation val="minMax"/>
          <c:max val="4500"/>
          <c:min val="0"/>
        </c:scaling>
        <c:delete val="0"/>
        <c:axPos val="t"/>
        <c:majorGridlines>
          <c:spPr>
            <a:ln w="9525">
              <a:prstDash val="solid"/>
            </a:ln>
          </c:spPr>
        </c:majorGridlines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53F43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7190528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2232462821655574"/>
          <c:y val="0.12480845799607927"/>
          <c:w val="0.25829720075182777"/>
          <c:h val="8.9660086236402745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800">
              <a:solidFill>
                <a:srgbClr val="453F43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759405074368"/>
          <c:y val="4.1666666666666664E-2"/>
          <c:w val="0.85219685039370074"/>
          <c:h val="0.69095581802274719"/>
        </c:manualLayout>
      </c:layout>
      <c:lineChart>
        <c:grouping val="standard"/>
        <c:varyColors val="0"/>
        <c:ser>
          <c:idx val="0"/>
          <c:order val="0"/>
          <c:tx>
            <c:strRef>
              <c:f>[6]Charts!$A$6</c:f>
              <c:strCache>
                <c:ptCount val="1"/>
                <c:pt idx="0">
                  <c:v>LDCs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[6]Charts!$B$5:$S$5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[6]Charts!$B$6:$S$6</c:f>
              <c:numCache>
                <c:formatCode>General</c:formatCode>
                <c:ptCount val="18"/>
                <c:pt idx="0">
                  <c:v>19587.800000000003</c:v>
                </c:pt>
                <c:pt idx="1">
                  <c:v>22313.049999999996</c:v>
                </c:pt>
                <c:pt idx="2">
                  <c:v>27455.78</c:v>
                </c:pt>
                <c:pt idx="3">
                  <c:v>31549.360000000001</c:v>
                </c:pt>
                <c:pt idx="4">
                  <c:v>30993.960000000006</c:v>
                </c:pt>
                <c:pt idx="5">
                  <c:v>31289.789999999997</c:v>
                </c:pt>
                <c:pt idx="6">
                  <c:v>66428</c:v>
                </c:pt>
                <c:pt idx="7">
                  <c:v>34279.879999999997</c:v>
                </c:pt>
                <c:pt idx="8">
                  <c:v>38445.39</c:v>
                </c:pt>
                <c:pt idx="9">
                  <c:v>40792.39</c:v>
                </c:pt>
                <c:pt idx="10">
                  <c:v>45310.799999999996</c:v>
                </c:pt>
                <c:pt idx="11">
                  <c:v>44189.919999999998</c:v>
                </c:pt>
                <c:pt idx="12">
                  <c:v>40931.420000000006</c:v>
                </c:pt>
                <c:pt idx="13">
                  <c:v>49407.200000000004</c:v>
                </c:pt>
                <c:pt idx="14">
                  <c:v>42401.919999999991</c:v>
                </c:pt>
                <c:pt idx="15">
                  <c:v>44435.94</c:v>
                </c:pt>
                <c:pt idx="16">
                  <c:v>44360.15</c:v>
                </c:pt>
                <c:pt idx="17">
                  <c:v>49176.14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B-4287-BC4B-6FDABD2A3DC5}"/>
            </c:ext>
          </c:extLst>
        </c:ser>
        <c:ser>
          <c:idx val="1"/>
          <c:order val="1"/>
          <c:tx>
            <c:strRef>
              <c:f>[6]Charts!$A$7</c:f>
              <c:strCache>
                <c:ptCount val="1"/>
                <c:pt idx="0">
                  <c:v>CBLBs</c:v>
                </c:pt>
              </c:strCache>
            </c:strRef>
          </c:tx>
          <c:spPr>
            <a:ln w="28575" cap="rnd">
              <a:solidFill>
                <a:srgbClr val="F8C1B3"/>
              </a:solidFill>
              <a:round/>
            </a:ln>
            <a:effectLst/>
          </c:spPr>
          <c:marker>
            <c:symbol val="none"/>
          </c:marker>
          <c:cat>
            <c:strRef>
              <c:f>[6]Charts!$B$5:$S$5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[6]Charts!$B$7:$S$7</c:f>
              <c:numCache>
                <c:formatCode>General</c:formatCode>
                <c:ptCount val="18"/>
                <c:pt idx="0">
                  <c:v>10904.199999999999</c:v>
                </c:pt>
                <c:pt idx="1">
                  <c:v>12404.050000000001</c:v>
                </c:pt>
                <c:pt idx="2">
                  <c:v>17032.960000000003</c:v>
                </c:pt>
                <c:pt idx="3">
                  <c:v>20805.7</c:v>
                </c:pt>
                <c:pt idx="4">
                  <c:v>19173.57</c:v>
                </c:pt>
                <c:pt idx="5">
                  <c:v>28200.560000000001</c:v>
                </c:pt>
                <c:pt idx="6">
                  <c:v>51707.759999999995</c:v>
                </c:pt>
                <c:pt idx="7">
                  <c:v>23100.780000000002</c:v>
                </c:pt>
                <c:pt idx="8">
                  <c:v>25617.950000000004</c:v>
                </c:pt>
                <c:pt idx="9">
                  <c:v>27962.6</c:v>
                </c:pt>
                <c:pt idx="10">
                  <c:v>34044.560000000005</c:v>
                </c:pt>
                <c:pt idx="11">
                  <c:v>32382.49</c:v>
                </c:pt>
                <c:pt idx="12">
                  <c:v>28490.929999999997</c:v>
                </c:pt>
                <c:pt idx="13">
                  <c:v>30323.02</c:v>
                </c:pt>
                <c:pt idx="14">
                  <c:v>29098.399999999998</c:v>
                </c:pt>
                <c:pt idx="15">
                  <c:v>30851.419999999991</c:v>
                </c:pt>
                <c:pt idx="16">
                  <c:v>31462.02</c:v>
                </c:pt>
                <c:pt idx="17">
                  <c:v>35103.11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B-4287-BC4B-6FDABD2A3DC5}"/>
            </c:ext>
          </c:extLst>
        </c:ser>
        <c:ser>
          <c:idx val="2"/>
          <c:order val="2"/>
          <c:tx>
            <c:strRef>
              <c:f>[6]Charts!$A$8</c:f>
              <c:strCache>
                <c:ptCount val="1"/>
                <c:pt idx="0">
                  <c:v>Fragile states</c:v>
                </c:pt>
              </c:strCache>
            </c:strRef>
          </c:tx>
          <c:spPr>
            <a:ln w="28575" cap="rnd">
              <a:solidFill>
                <a:srgbClr val="F0836E"/>
              </a:solidFill>
              <a:round/>
            </a:ln>
            <a:effectLst/>
          </c:spPr>
          <c:marker>
            <c:symbol val="none"/>
          </c:marker>
          <c:cat>
            <c:strRef>
              <c:f>[6]Charts!$B$5:$S$5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[6]Charts!$B$8:$S$8</c:f>
              <c:numCache>
                <c:formatCode>General</c:formatCode>
                <c:ptCount val="18"/>
                <c:pt idx="0">
                  <c:v>27248.960000000003</c:v>
                </c:pt>
                <c:pt idx="1">
                  <c:v>31968.899999999998</c:v>
                </c:pt>
                <c:pt idx="2">
                  <c:v>38958.81</c:v>
                </c:pt>
                <c:pt idx="3">
                  <c:v>44031.009999999995</c:v>
                </c:pt>
                <c:pt idx="4">
                  <c:v>44716.56</c:v>
                </c:pt>
                <c:pt idx="5">
                  <c:v>71473.099999999991</c:v>
                </c:pt>
                <c:pt idx="6">
                  <c:v>97058.61</c:v>
                </c:pt>
                <c:pt idx="7">
                  <c:v>56446.62999999999</c:v>
                </c:pt>
                <c:pt idx="8">
                  <c:v>59061.330000000009</c:v>
                </c:pt>
                <c:pt idx="9">
                  <c:v>57615.710000000014</c:v>
                </c:pt>
                <c:pt idx="10">
                  <c:v>61181.64</c:v>
                </c:pt>
                <c:pt idx="11">
                  <c:v>59489.22</c:v>
                </c:pt>
                <c:pt idx="12">
                  <c:v>57170.62</c:v>
                </c:pt>
                <c:pt idx="13">
                  <c:v>67422.249999999985</c:v>
                </c:pt>
                <c:pt idx="14">
                  <c:v>59364.039999999994</c:v>
                </c:pt>
                <c:pt idx="15">
                  <c:v>62486.29</c:v>
                </c:pt>
                <c:pt idx="16">
                  <c:v>63984.88</c:v>
                </c:pt>
                <c:pt idx="17">
                  <c:v>69942.050000000017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B-4287-BC4B-6FDABD2A3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561984"/>
        <c:axId val="552385184"/>
      </c:lineChart>
      <c:catAx>
        <c:axId val="5905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53F4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2385184"/>
        <c:crosses val="autoZero"/>
        <c:auto val="1"/>
        <c:lblAlgn val="ctr"/>
        <c:lblOffset val="100"/>
        <c:noMultiLvlLbl val="0"/>
      </c:catAx>
      <c:valAx>
        <c:axId val="5523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AA6AB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453F43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solidFill>
                      <a:srgbClr val="453F43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US$ billion (constant 2016 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rgbClr val="453F4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05619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rgbClr val="453F43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'[7]Grants v loans'!$A$6</c:f>
              <c:strCache>
                <c:ptCount val="1"/>
                <c:pt idx="0">
                  <c:v>Grants</c:v>
                </c:pt>
              </c:strCache>
            </c:strRef>
          </c:tx>
          <c:spPr>
            <a:ln w="28575" cap="rnd">
              <a:solidFill>
                <a:srgbClr val="E8443A"/>
              </a:solidFill>
              <a:round/>
            </a:ln>
            <a:effectLst/>
          </c:spPr>
          <c:marker>
            <c:symbol val="none"/>
          </c:marker>
          <c:cat>
            <c:strRef>
              <c:f>'[7]Grants v loans'!$B$5:$S$5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'[7]Grants v loans'!$B$6:$S$6</c:f>
              <c:numCache>
                <c:formatCode>General</c:formatCode>
                <c:ptCount val="18"/>
                <c:pt idx="0">
                  <c:v>56322</c:v>
                </c:pt>
                <c:pt idx="1">
                  <c:v>60841.689999999995</c:v>
                </c:pt>
                <c:pt idx="2">
                  <c:v>68302.569999999992</c:v>
                </c:pt>
                <c:pt idx="3">
                  <c:v>75419.16</c:v>
                </c:pt>
                <c:pt idx="4">
                  <c:v>79497.289999999994</c:v>
                </c:pt>
                <c:pt idx="5">
                  <c:v>107494.97</c:v>
                </c:pt>
                <c:pt idx="6">
                  <c:v>146963.76999999999</c:v>
                </c:pt>
                <c:pt idx="7">
                  <c:v>97733.22</c:v>
                </c:pt>
                <c:pt idx="8">
                  <c:v>103356.56</c:v>
                </c:pt>
                <c:pt idx="9">
                  <c:v>102542.21</c:v>
                </c:pt>
                <c:pt idx="10">
                  <c:v>108942.23</c:v>
                </c:pt>
                <c:pt idx="11">
                  <c:v>106516.54000000001</c:v>
                </c:pt>
                <c:pt idx="12">
                  <c:v>103258.44</c:v>
                </c:pt>
                <c:pt idx="13">
                  <c:v>110144.73000000001</c:v>
                </c:pt>
                <c:pt idx="14">
                  <c:v>107047.35</c:v>
                </c:pt>
                <c:pt idx="15">
                  <c:v>115635.98</c:v>
                </c:pt>
                <c:pt idx="16">
                  <c:v>126484.90000000001</c:v>
                </c:pt>
                <c:pt idx="17">
                  <c:v>125983.91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F-4168-9DEF-76FD6256B0B6}"/>
            </c:ext>
          </c:extLst>
        </c:ser>
        <c:ser>
          <c:idx val="1"/>
          <c:order val="1"/>
          <c:tx>
            <c:strRef>
              <c:f>'[7]Grants v loans'!$A$7</c:f>
              <c:strCache>
                <c:ptCount val="1"/>
                <c:pt idx="0">
                  <c:v>Loans</c:v>
                </c:pt>
              </c:strCache>
            </c:strRef>
          </c:tx>
          <c:spPr>
            <a:ln w="28575" cap="rnd">
              <a:solidFill>
                <a:srgbClr val="F8C1B3"/>
              </a:solidFill>
              <a:round/>
            </a:ln>
            <a:effectLst/>
          </c:spPr>
          <c:marker>
            <c:symbol val="none"/>
          </c:marker>
          <c:cat>
            <c:strRef>
              <c:f>'[7]Grants v loans'!$B$5:$S$5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'[7]Grants v loans'!$B$7:$S$7</c:f>
              <c:numCache>
                <c:formatCode>General</c:formatCode>
                <c:ptCount val="18"/>
                <c:pt idx="0">
                  <c:v>21449.42</c:v>
                </c:pt>
                <c:pt idx="1">
                  <c:v>24169.85</c:v>
                </c:pt>
                <c:pt idx="2">
                  <c:v>25837.73</c:v>
                </c:pt>
                <c:pt idx="3">
                  <c:v>22723.489999999998</c:v>
                </c:pt>
                <c:pt idx="4">
                  <c:v>22736.57</c:v>
                </c:pt>
                <c:pt idx="5">
                  <c:v>22042.5</c:v>
                </c:pt>
                <c:pt idx="6">
                  <c:v>21655.22</c:v>
                </c:pt>
                <c:pt idx="7">
                  <c:v>21996.989999999998</c:v>
                </c:pt>
                <c:pt idx="8">
                  <c:v>23957.45</c:v>
                </c:pt>
                <c:pt idx="9">
                  <c:v>29084</c:v>
                </c:pt>
                <c:pt idx="10">
                  <c:v>28096.84</c:v>
                </c:pt>
                <c:pt idx="11">
                  <c:v>31706.340000000004</c:v>
                </c:pt>
                <c:pt idx="12">
                  <c:v>31420.449999999997</c:v>
                </c:pt>
                <c:pt idx="13">
                  <c:v>36595.089999999997</c:v>
                </c:pt>
                <c:pt idx="14">
                  <c:v>37938.959999999999</c:v>
                </c:pt>
                <c:pt idx="15">
                  <c:v>41314.85</c:v>
                </c:pt>
                <c:pt idx="16">
                  <c:v>40419.369999999995</c:v>
                </c:pt>
                <c:pt idx="17">
                  <c:v>45367.06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F-4168-9DEF-76FD6256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567744"/>
        <c:axId val="361568072"/>
      </c:lineChart>
      <c:catAx>
        <c:axId val="3615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53F4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1568072"/>
        <c:crosses val="autoZero"/>
        <c:auto val="1"/>
        <c:lblAlgn val="ctr"/>
        <c:lblOffset val="100"/>
        <c:noMultiLvlLbl val="0"/>
      </c:catAx>
      <c:valAx>
        <c:axId val="3615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AA6AB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US$ billion (constant 2016 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15677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[8]Sheet4!$A$6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rgbClr val="E8443A"/>
              </a:solidFill>
              <a:round/>
            </a:ln>
            <a:effectLst/>
          </c:spPr>
          <c:marker>
            <c:symbol val="none"/>
          </c:marker>
          <c:cat>
            <c:strRef>
              <c:f>[8]Sheet4!$B$5:$Q$5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[8]Sheet4!$B$6:$Q$6</c:f>
              <c:numCache>
                <c:formatCode>General</c:formatCode>
                <c:ptCount val="16"/>
                <c:pt idx="0">
                  <c:v>4655.3132800000003</c:v>
                </c:pt>
                <c:pt idx="1">
                  <c:v>6547.2980370000005</c:v>
                </c:pt>
                <c:pt idx="2">
                  <c:v>7096.8398429999997</c:v>
                </c:pt>
                <c:pt idx="3">
                  <c:v>7917.449098</c:v>
                </c:pt>
                <c:pt idx="4">
                  <c:v>8819.5475110000007</c:v>
                </c:pt>
                <c:pt idx="5">
                  <c:v>9830.0367490000008</c:v>
                </c:pt>
                <c:pt idx="6">
                  <c:v>9485.327217</c:v>
                </c:pt>
                <c:pt idx="7">
                  <c:v>10942.382449000001</c:v>
                </c:pt>
                <c:pt idx="8">
                  <c:v>11436.909632999999</c:v>
                </c:pt>
                <c:pt idx="9">
                  <c:v>11020.314623</c:v>
                </c:pt>
                <c:pt idx="10">
                  <c:v>10407.738547999999</c:v>
                </c:pt>
                <c:pt idx="11">
                  <c:v>10214.097217999999</c:v>
                </c:pt>
                <c:pt idx="12">
                  <c:v>10606.563641000001</c:v>
                </c:pt>
                <c:pt idx="13">
                  <c:v>10613.588592</c:v>
                </c:pt>
                <c:pt idx="14">
                  <c:v>12154.117559</c:v>
                </c:pt>
                <c:pt idx="15">
                  <c:v>11829.407015000001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7-4580-83E4-421EB7986DC0}"/>
            </c:ext>
          </c:extLst>
        </c:ser>
        <c:ser>
          <c:idx val="1"/>
          <c:order val="1"/>
          <c:tx>
            <c:strRef>
              <c:f>[8]Sheet4!$A$7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rgbClr val="F8C1B3"/>
              </a:solidFill>
              <a:round/>
            </a:ln>
            <a:effectLst/>
          </c:spPr>
          <c:marker>
            <c:symbol val="none"/>
          </c:marker>
          <c:cat>
            <c:strRef>
              <c:f>[8]Sheet4!$B$5:$Q$5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[8]Sheet4!$B$7:$Q$7</c:f>
              <c:numCache>
                <c:formatCode>General</c:formatCode>
                <c:ptCount val="16"/>
                <c:pt idx="0">
                  <c:v>5960.2714940000005</c:v>
                </c:pt>
                <c:pt idx="1">
                  <c:v>7070.2678689999993</c:v>
                </c:pt>
                <c:pt idx="2">
                  <c:v>7972.1681140000001</c:v>
                </c:pt>
                <c:pt idx="3">
                  <c:v>10289.927685999999</c:v>
                </c:pt>
                <c:pt idx="4">
                  <c:v>11552.334847999999</c:v>
                </c:pt>
                <c:pt idx="5">
                  <c:v>13302.524237</c:v>
                </c:pt>
                <c:pt idx="6">
                  <c:v>14684.058434</c:v>
                </c:pt>
                <c:pt idx="7">
                  <c:v>16643.937774999999</c:v>
                </c:pt>
                <c:pt idx="8">
                  <c:v>17946.206708000002</c:v>
                </c:pt>
                <c:pt idx="9">
                  <c:v>18312.636041999998</c:v>
                </c:pt>
                <c:pt idx="10">
                  <c:v>18885.639949999997</c:v>
                </c:pt>
                <c:pt idx="11">
                  <c:v>20885.680916999998</c:v>
                </c:pt>
                <c:pt idx="12">
                  <c:v>19684.569993999998</c:v>
                </c:pt>
                <c:pt idx="13">
                  <c:v>20424.494275999998</c:v>
                </c:pt>
                <c:pt idx="14">
                  <c:v>21020.166123000003</c:v>
                </c:pt>
                <c:pt idx="15">
                  <c:v>23707.672630000001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7-4580-83E4-421EB7986DC0}"/>
            </c:ext>
          </c:extLst>
        </c:ser>
        <c:ser>
          <c:idx val="3"/>
          <c:order val="2"/>
          <c:tx>
            <c:strRef>
              <c:f>[8]Sheet4!$A$8</c:f>
              <c:strCache>
                <c:ptCount val="1"/>
                <c:pt idx="0">
                  <c:v>Other social services</c:v>
                </c:pt>
              </c:strCache>
            </c:strRef>
          </c:tx>
          <c:spPr>
            <a:ln w="28575" cap="rnd">
              <a:solidFill>
                <a:srgbClr val="F0836E"/>
              </a:solidFill>
              <a:round/>
            </a:ln>
            <a:effectLst/>
          </c:spPr>
          <c:marker>
            <c:symbol val="none"/>
          </c:marker>
          <c:cat>
            <c:strRef>
              <c:f>[8]Sheet4!$B$5:$Q$5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[8]Sheet4!$B$8:$Q$8</c:f>
              <c:numCache>
                <c:formatCode>General</c:formatCode>
                <c:ptCount val="16"/>
                <c:pt idx="0">
                  <c:v>2761.5662090000001</c:v>
                </c:pt>
                <c:pt idx="1">
                  <c:v>3775.6699470000003</c:v>
                </c:pt>
                <c:pt idx="2">
                  <c:v>3593.3667109999997</c:v>
                </c:pt>
                <c:pt idx="3">
                  <c:v>4071.001475</c:v>
                </c:pt>
                <c:pt idx="4">
                  <c:v>4293.7512969999998</c:v>
                </c:pt>
                <c:pt idx="5">
                  <c:v>4908.267237</c:v>
                </c:pt>
                <c:pt idx="6">
                  <c:v>5618.883417</c:v>
                </c:pt>
                <c:pt idx="7">
                  <c:v>4494.3337810000003</c:v>
                </c:pt>
                <c:pt idx="8">
                  <c:v>4383.9245250000004</c:v>
                </c:pt>
                <c:pt idx="9">
                  <c:v>4148.6580839999997</c:v>
                </c:pt>
                <c:pt idx="10">
                  <c:v>4035.3028089999998</c:v>
                </c:pt>
                <c:pt idx="11">
                  <c:v>4245.9604039999995</c:v>
                </c:pt>
                <c:pt idx="12">
                  <c:v>4135.5227290000003</c:v>
                </c:pt>
                <c:pt idx="13">
                  <c:v>4248.4055659999995</c:v>
                </c:pt>
                <c:pt idx="14">
                  <c:v>4421.7047359999997</c:v>
                </c:pt>
                <c:pt idx="15">
                  <c:v>4868.3634380000003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7-4580-83E4-421EB798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64224"/>
        <c:axId val="552362584"/>
      </c:lineChart>
      <c:catAx>
        <c:axId val="5523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53F4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2362584"/>
        <c:crosses val="autoZero"/>
        <c:auto val="1"/>
        <c:lblAlgn val="ctr"/>
        <c:lblOffset val="100"/>
        <c:noMultiLvlLbl val="0"/>
      </c:catAx>
      <c:valAx>
        <c:axId val="55236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AA6AB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US$ billion (constant 2016 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642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[8]Sheet4!$B$11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2D-475E-96FD-BA5A136EE379}"/>
              </c:ext>
            </c:extLst>
          </c:dPt>
          <c:dPt>
            <c:idx val="1"/>
            <c:bubble3D val="0"/>
            <c:spPr>
              <a:solidFill>
                <a:srgbClr val="F8C1B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2D-475E-96FD-BA5A136EE379}"/>
              </c:ext>
            </c:extLst>
          </c:dPt>
          <c:dPt>
            <c:idx val="2"/>
            <c:bubble3D val="0"/>
            <c:spPr>
              <a:solidFill>
                <a:srgbClr val="F0836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2D-475E-96FD-BA5A136EE379}"/>
              </c:ext>
            </c:extLst>
          </c:dPt>
          <c:dPt>
            <c:idx val="3"/>
            <c:bubble3D val="0"/>
            <c:spPr>
              <a:solidFill>
                <a:srgbClr val="E8443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2D-475E-96FD-BA5A136EE379}"/>
              </c:ext>
            </c:extLst>
          </c:dPt>
          <c:dPt>
            <c:idx val="4"/>
            <c:bubble3D val="0"/>
            <c:spPr>
              <a:solidFill>
                <a:srgbClr val="BD272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2D-475E-96FD-BA5A136EE379}"/>
              </c:ext>
            </c:extLst>
          </c:dPt>
          <c:dPt>
            <c:idx val="5"/>
            <c:bubble3D val="0"/>
            <c:spPr>
              <a:solidFill>
                <a:srgbClr val="453F4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2D-475E-96FD-BA5A136EE379}"/>
              </c:ext>
            </c:extLst>
          </c:dPt>
          <c:dPt>
            <c:idx val="6"/>
            <c:bubble3D val="0"/>
            <c:spPr>
              <a:solidFill>
                <a:srgbClr val="8F1C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2D-475E-96FD-BA5A136EE379}"/>
              </c:ext>
            </c:extLst>
          </c:dPt>
          <c:dPt>
            <c:idx val="7"/>
            <c:bubble3D val="0"/>
            <c:spPr>
              <a:solidFill>
                <a:srgbClr val="DC372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32D-475E-96FD-BA5A136EE379}"/>
              </c:ext>
            </c:extLst>
          </c:dPt>
          <c:dPt>
            <c:idx val="8"/>
            <c:bubble3D val="0"/>
            <c:spPr>
              <a:solidFill>
                <a:srgbClr val="BD272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32D-475E-96FD-BA5A136EE379}"/>
              </c:ext>
            </c:extLst>
          </c:dPt>
          <c:dPt>
            <c:idx val="9"/>
            <c:bubble3D val="0"/>
            <c:spPr>
              <a:solidFill>
                <a:srgbClr val="8F1C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32D-475E-96FD-BA5A136EE379}"/>
              </c:ext>
            </c:extLst>
          </c:dPt>
          <c:dPt>
            <c:idx val="10"/>
            <c:bubble3D val="0"/>
            <c:spPr>
              <a:solidFill>
                <a:srgbClr val="A21E2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32D-475E-96FD-BA5A136EE379}"/>
              </c:ext>
            </c:extLst>
          </c:dPt>
          <c:dPt>
            <c:idx val="11"/>
            <c:bubble3D val="0"/>
            <c:spPr>
              <a:solidFill>
                <a:srgbClr val="6C120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32D-475E-96FD-BA5A136EE379}"/>
              </c:ext>
            </c:extLst>
          </c:dPt>
          <c:dPt>
            <c:idx val="12"/>
            <c:bubble3D val="0"/>
            <c:spPr>
              <a:solidFill>
                <a:srgbClr val="5A545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32D-475E-96FD-BA5A136EE379}"/>
              </c:ext>
            </c:extLst>
          </c:dPt>
          <c:dPt>
            <c:idx val="13"/>
            <c:bubble3D val="0"/>
            <c:spPr>
              <a:solidFill>
                <a:srgbClr val="EC63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32D-475E-96FD-BA5A136EE379}"/>
              </c:ext>
            </c:extLst>
          </c:dPt>
          <c:dPt>
            <c:idx val="14"/>
            <c:bubble3D val="0"/>
            <c:spPr>
              <a:solidFill>
                <a:srgbClr val="F8C1B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32D-475E-96FD-BA5A136EE379}"/>
              </c:ext>
            </c:extLst>
          </c:dPt>
          <c:dLbls>
            <c:dLbl>
              <c:idx val="0"/>
              <c:layout>
                <c:manualLayout>
                  <c:x val="0.12628958880139973"/>
                  <c:y val="8.36819443812298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2D-475E-96FD-BA5A136EE379}"/>
                </c:ext>
              </c:extLst>
            </c:dLbl>
            <c:dLbl>
              <c:idx val="1"/>
              <c:layout>
                <c:manualLayout>
                  <c:x val="4.2500437445319332E-2"/>
                  <c:y val="-1.13755352949302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2D-475E-96FD-BA5A136EE379}"/>
                </c:ext>
              </c:extLst>
            </c:dLbl>
            <c:dLbl>
              <c:idx val="2"/>
              <c:layout>
                <c:manualLayout>
                  <c:x val="4.2707895888013998E-2"/>
                  <c:y val="-1.97762505120385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32D-475E-96FD-BA5A136EE379}"/>
                </c:ext>
              </c:extLst>
            </c:dLbl>
            <c:dLbl>
              <c:idx val="4"/>
              <c:layout>
                <c:manualLayout>
                  <c:x val="1.5161854768153472E-3"/>
                  <c:y val="-8.2456140350878806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2D-475E-96FD-BA5A136EE379}"/>
                </c:ext>
              </c:extLst>
            </c:dLbl>
            <c:dLbl>
              <c:idx val="5"/>
              <c:layout>
                <c:manualLayout>
                  <c:x val="-9.6241251093613298E-3"/>
                  <c:y val="-1.408074279732374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32D-475E-96FD-BA5A136EE379}"/>
                </c:ext>
              </c:extLst>
            </c:dLbl>
            <c:dLbl>
              <c:idx val="6"/>
              <c:layout>
                <c:manualLayout>
                  <c:x val="-3.5495953630796141E-2"/>
                  <c:y val="6.87167630057803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32D-475E-96FD-BA5A136EE379}"/>
                </c:ext>
              </c:extLst>
            </c:dLbl>
            <c:dLbl>
              <c:idx val="7"/>
              <c:layout>
                <c:manualLayout>
                  <c:x val="-1.0444225721784777E-2"/>
                  <c:y val="8.53295707978699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32D-475E-96FD-BA5A136EE379}"/>
                </c:ext>
              </c:extLst>
            </c:dLbl>
            <c:dLbl>
              <c:idx val="8"/>
              <c:layout>
                <c:manualLayout>
                  <c:x val="-4.4941601049868767E-2"/>
                  <c:y val="8.30389149333211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32D-475E-96FD-BA5A136EE379}"/>
                </c:ext>
              </c:extLst>
            </c:dLbl>
            <c:dLbl>
              <c:idx val="9"/>
              <c:layout>
                <c:manualLayout>
                  <c:x val="-5.755457130358705E-2"/>
                  <c:y val="5.624775521480867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32D-475E-96FD-BA5A136EE379}"/>
                </c:ext>
              </c:extLst>
            </c:dLbl>
            <c:dLbl>
              <c:idx val="10"/>
              <c:layout>
                <c:manualLayout>
                  <c:x val="-0.10134995625546807"/>
                  <c:y val="5.31920845420638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32D-475E-96FD-BA5A136EE379}"/>
                </c:ext>
              </c:extLst>
            </c:dLbl>
            <c:dLbl>
              <c:idx val="11"/>
              <c:layout>
                <c:manualLayout>
                  <c:x val="-0.18570341207349084"/>
                  <c:y val="-1.49837684763088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32D-475E-96FD-BA5A136EE379}"/>
                </c:ext>
              </c:extLst>
            </c:dLbl>
            <c:dLbl>
              <c:idx val="12"/>
              <c:layout>
                <c:manualLayout>
                  <c:x val="-1.5748687664041996E-2"/>
                  <c:y val="-1.8867592208868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32D-475E-96FD-BA5A136EE379}"/>
                </c:ext>
              </c:extLst>
            </c:dLbl>
            <c:dLbl>
              <c:idx val="13"/>
              <c:layout>
                <c:manualLayout>
                  <c:x val="0.10976771653543307"/>
                  <c:y val="-3.229727862964498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32D-475E-96FD-BA5A136EE379}"/>
                </c:ext>
              </c:extLst>
            </c:dLbl>
            <c:dLbl>
              <c:idx val="14"/>
              <c:layout>
                <c:manualLayout>
                  <c:x val="0.28481824146981627"/>
                  <c:y val="-1.665630611962983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32D-475E-96FD-BA5A136EE37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[8]Sheet4!$A$12:$A$26</c:f>
              <c:strCache>
                <c:ptCount val="15"/>
                <c:pt idx="0">
                  <c:v>Health</c:v>
                </c:pt>
                <c:pt idx="1">
                  <c:v>Infrastructure</c:v>
                </c:pt>
                <c:pt idx="2">
                  <c:v>Humanitarian</c:v>
                </c:pt>
                <c:pt idx="3">
                  <c:v>Governance &amp; security</c:v>
                </c:pt>
                <c:pt idx="4">
                  <c:v>In-donor refugees</c:v>
                </c:pt>
                <c:pt idx="5">
                  <c:v>Other / unspecified</c:v>
                </c:pt>
                <c:pt idx="6">
                  <c:v>Education</c:v>
                </c:pt>
                <c:pt idx="7">
                  <c:v>Agriculture &amp; food security</c:v>
                </c:pt>
                <c:pt idx="8">
                  <c:v>Business &amp; industry</c:v>
                </c:pt>
                <c:pt idx="9">
                  <c:v>Donor admin costs</c:v>
                </c:pt>
                <c:pt idx="10">
                  <c:v>Water &amp; sanitation</c:v>
                </c:pt>
                <c:pt idx="11">
                  <c:v>Environment</c:v>
                </c:pt>
                <c:pt idx="12">
                  <c:v>Other social services</c:v>
                </c:pt>
                <c:pt idx="13">
                  <c:v>General budget support</c:v>
                </c:pt>
                <c:pt idx="14">
                  <c:v>Debt relief</c:v>
                </c:pt>
              </c:strCache>
            </c:strRef>
          </c:cat>
          <c:val>
            <c:numRef>
              <c:f>[8]Sheet4!$B$12:$B$26</c:f>
              <c:numCache>
                <c:formatCode>General</c:formatCode>
                <c:ptCount val="15"/>
                <c:pt idx="0">
                  <c:v>21020.166122000002</c:v>
                </c:pt>
                <c:pt idx="1">
                  <c:v>19891.144105000003</c:v>
                </c:pt>
                <c:pt idx="2">
                  <c:v>18298.727416000002</c:v>
                </c:pt>
                <c:pt idx="3">
                  <c:v>16398.010971</c:v>
                </c:pt>
                <c:pt idx="4">
                  <c:v>16154.924553999999</c:v>
                </c:pt>
                <c:pt idx="5">
                  <c:v>13275.254891999999</c:v>
                </c:pt>
                <c:pt idx="6">
                  <c:v>12154.117559</c:v>
                </c:pt>
                <c:pt idx="7">
                  <c:v>9815.3580779999993</c:v>
                </c:pt>
                <c:pt idx="8">
                  <c:v>9432.4357009999985</c:v>
                </c:pt>
                <c:pt idx="9">
                  <c:v>8315.1207949999989</c:v>
                </c:pt>
                <c:pt idx="10">
                  <c:v>6793.3651499999996</c:v>
                </c:pt>
                <c:pt idx="11">
                  <c:v>5305.1682039999996</c:v>
                </c:pt>
                <c:pt idx="12">
                  <c:v>4421.7047339999999</c:v>
                </c:pt>
                <c:pt idx="13">
                  <c:v>2866.19544</c:v>
                </c:pt>
                <c:pt idx="14">
                  <c:v>2763.9310150000001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32D-475E-96FD-BA5A136EE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0</xdr:row>
      <xdr:rowOff>472921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1CDC0F-6F69-4DB3-81D2-8739A13C7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09825" cy="472921"/>
        </a:xfrm>
        <a:prstGeom prst="rect">
          <a:avLst/>
        </a:prstGeom>
      </xdr:spPr>
    </xdr:pic>
    <xdr:clientData/>
  </xdr:twoCellAnchor>
  <xdr:twoCellAnchor>
    <xdr:from>
      <xdr:col>1</xdr:col>
      <xdr:colOff>53975</xdr:colOff>
      <xdr:row>11</xdr:row>
      <xdr:rowOff>44450</xdr:rowOff>
    </xdr:from>
    <xdr:to>
      <xdr:col>8</xdr:col>
      <xdr:colOff>358775</xdr:colOff>
      <xdr:row>28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8929D-5665-4B37-AA47-A33AB20A6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2407708</xdr:colOff>
      <xdr:row>0</xdr:row>
      <xdr:rowOff>472921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6F5E38-940F-42A8-A6B4-839BF3716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07708" cy="4729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792</xdr:colOff>
      <xdr:row>6</xdr:row>
      <xdr:rowOff>28573</xdr:rowOff>
    </xdr:from>
    <xdr:to>
      <xdr:col>20</xdr:col>
      <xdr:colOff>477836</xdr:colOff>
      <xdr:row>32</xdr:row>
      <xdr:rowOff>3223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68D83E-9EB8-4952-93B6-E51B8DF82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83608</xdr:colOff>
      <xdr:row>0</xdr:row>
      <xdr:rowOff>472921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7C8AA2-3432-4BEE-9571-0BFC5C995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7708" cy="472921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0.60115</cdr:x>
      <cdr:y>0.05463</cdr:y>
    </cdr:from>
    <cdr:to>
      <cdr:x>0.60128</cdr:x>
      <cdr:y>0.76892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4684328" y="260181"/>
          <a:ext cx="1013" cy="340184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453F43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0.56457</cdr:x>
      <cdr:y>0.79326</cdr:y>
    </cdr:from>
    <cdr:to>
      <cdr:x>0.63989</cdr:x>
      <cdr:y>0.83901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99251" y="3777926"/>
          <a:ext cx="586912" cy="217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>
              <a:solidFill>
                <a:srgbClr val="453F43"/>
              </a:solidFill>
              <a:latin typeface="Arial" panose="020B0604020202020204" pitchFamily="34" charset="0"/>
              <a:cs typeface="Arial" panose="020B0604020202020204" pitchFamily="34" charset="0"/>
            </a:rPr>
            <a:t>0.7%</a:t>
          </a:r>
        </a:p>
      </cdr:txBody>
    </cdr:sp>
  </cdr:relSizeAnchor>
  <cdr:relSizeAnchor xmlns:cdr="http://schemas.openxmlformats.org/drawingml/2006/chartDrawing">
    <cdr:from>
      <cdr:x>0.6021</cdr:x>
      <cdr:y>0.87959</cdr:y>
    </cdr:from>
    <cdr:to>
      <cdr:x>0.6021</cdr:x>
      <cdr:y>0.97745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4691732" y="4189092"/>
          <a:ext cx="0" cy="46606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453F43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9</xdr:row>
      <xdr:rowOff>158750</xdr:rowOff>
    </xdr:from>
    <xdr:to>
      <xdr:col>8</xdr:col>
      <xdr:colOff>311150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DF86C-DDE2-4074-A7E5-4CA76D91D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159808</xdr:colOff>
      <xdr:row>0</xdr:row>
      <xdr:rowOff>472921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9D1334-EA5E-485A-810A-098A18A10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7708" cy="4729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1482725</xdr:colOff>
      <xdr:row>10</xdr:row>
      <xdr:rowOff>104775</xdr:rowOff>
    </xdr:from>
    <xdr:to>
      <xdr:col>7</xdr:col>
      <xdr:colOff>273050</xdr:colOff>
      <xdr:row>27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8828DE-C292-4843-907A-2039067F0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2407708</xdr:colOff>
      <xdr:row>0</xdr:row>
      <xdr:rowOff>472921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FADC69-DA75-448C-A260-3786C5476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7708" cy="4729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86516</xdr:colOff>
      <xdr:row>4</xdr:row>
      <xdr:rowOff>0</xdr:rowOff>
    </xdr:from>
    <xdr:to>
      <xdr:col>19</xdr:col>
      <xdr:colOff>323850</xdr:colOff>
      <xdr:row>34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634A2-30CB-48F2-A7A1-90E634F09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159808</xdr:colOff>
      <xdr:row>0</xdr:row>
      <xdr:rowOff>472921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2516A8-C379-4001-8824-42B76FD36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7708" cy="47292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9</xdr:row>
      <xdr:rowOff>142875</xdr:rowOff>
    </xdr:from>
    <xdr:to>
      <xdr:col>8</xdr:col>
      <xdr:colOff>404812</xdr:colOff>
      <xdr:row>26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FF663-FA2C-49B6-84B3-07133028C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226483</xdr:colOff>
      <xdr:row>0</xdr:row>
      <xdr:rowOff>472921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E587BF-C31C-4EBE-922D-D5D4EFF27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7708" cy="47292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9</xdr:row>
      <xdr:rowOff>63500</xdr:rowOff>
    </xdr:from>
    <xdr:to>
      <xdr:col>8</xdr:col>
      <xdr:colOff>320675</xdr:colOff>
      <xdr:row>26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CF966-C944-499F-9B8F-3BF52BC19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578908</xdr:colOff>
      <xdr:row>0</xdr:row>
      <xdr:rowOff>472921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D4525B-224A-44BC-B013-69F6CFBE7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7708" cy="47292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10</xdr:row>
      <xdr:rowOff>15875</xdr:rowOff>
    </xdr:from>
    <xdr:to>
      <xdr:col>18</xdr:col>
      <xdr:colOff>552450</xdr:colOff>
      <xdr:row>27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770BF-70FA-4442-94AF-2A9D34A31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606425</xdr:colOff>
      <xdr:row>9</xdr:row>
      <xdr:rowOff>152400</xdr:rowOff>
    </xdr:from>
    <xdr:to>
      <xdr:col>11</xdr:col>
      <xdr:colOff>301625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CEA33-2DA2-412F-89FA-5F9700B89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83608</xdr:colOff>
      <xdr:row>0</xdr:row>
      <xdr:rowOff>472921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D79C6A-AF65-4A3B-AA80-A146C3743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2407708" cy="4729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%20Copy%20of%201%20Total%20ODA%20&amp;%20ODA%20excl%20IDRC_CC_updated_D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%20Copy%20of%203%20Change%20in%20ODA-GNI%20ratio_CC_updated_DC%20chec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orginac\Downloads\Figure-3.-The-proportion-of-ODA-given-as-core-multilateral-funding-has-remained-steady%20(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orginac\Downloads\Figure-4.-The-proportion-of-ODA-not-leaving-donor-countries-continues-to-be-high%20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orginac\Downloads\Figure-5.-Eight-of-the-top-ten-recipients-of-ODA-in-2016-are-top-recipients-in-2017%20(2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orginac\Downloads\Figure-6.-ODA-to-countries-at-risk-of-being-left-behind-LDCs-and-fragile-states%20(1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orginac\Downloads\Figure-7.-Loans-vs-grants%20(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orginac\Downloads\Figure-8.-ODA-to-health-larger-than-any-other-single-sector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A trend"/>
    </sheetNames>
    <sheetDataSet>
      <sheetData sheetId="0">
        <row r="1">
          <cell r="B1" t="str">
            <v>1960</v>
          </cell>
          <cell r="C1" t="str">
            <v>1961</v>
          </cell>
          <cell r="D1" t="str">
            <v>1962</v>
          </cell>
          <cell r="E1" t="str">
            <v>1963</v>
          </cell>
          <cell r="F1" t="str">
            <v>1964</v>
          </cell>
          <cell r="G1" t="str">
            <v>1965</v>
          </cell>
          <cell r="H1" t="str">
            <v>1966</v>
          </cell>
          <cell r="I1" t="str">
            <v>1967</v>
          </cell>
          <cell r="J1" t="str">
            <v>1968</v>
          </cell>
          <cell r="K1" t="str">
            <v>1969</v>
          </cell>
          <cell r="L1" t="str">
            <v>1970</v>
          </cell>
          <cell r="M1" t="str">
            <v>1971</v>
          </cell>
          <cell r="N1" t="str">
            <v>1972</v>
          </cell>
          <cell r="O1" t="str">
            <v>1973</v>
          </cell>
          <cell r="P1" t="str">
            <v>1974</v>
          </cell>
          <cell r="Q1" t="str">
            <v>1975</v>
          </cell>
          <cell r="R1" t="str">
            <v>1976</v>
          </cell>
          <cell r="S1" t="str">
            <v>1977</v>
          </cell>
          <cell r="T1" t="str">
            <v>1978</v>
          </cell>
          <cell r="U1" t="str">
            <v>1979</v>
          </cell>
          <cell r="V1" t="str">
            <v>1980</v>
          </cell>
          <cell r="W1" t="str">
            <v>1981</v>
          </cell>
          <cell r="X1" t="str">
            <v>1982</v>
          </cell>
          <cell r="Y1" t="str">
            <v>1983</v>
          </cell>
          <cell r="Z1" t="str">
            <v>1984</v>
          </cell>
          <cell r="AA1" t="str">
            <v>1985</v>
          </cell>
          <cell r="AB1" t="str">
            <v>1986</v>
          </cell>
          <cell r="AC1" t="str">
            <v>1987</v>
          </cell>
          <cell r="AD1" t="str">
            <v>1988</v>
          </cell>
          <cell r="AE1" t="str">
            <v>1989</v>
          </cell>
          <cell r="AF1" t="str">
            <v>1990</v>
          </cell>
          <cell r="AG1" t="str">
            <v>1991</v>
          </cell>
          <cell r="AH1" t="str">
            <v>1992</v>
          </cell>
          <cell r="AI1" t="str">
            <v>1993</v>
          </cell>
          <cell r="AJ1" t="str">
            <v>1994</v>
          </cell>
          <cell r="AK1" t="str">
            <v>1995</v>
          </cell>
          <cell r="AL1" t="str">
            <v>1996</v>
          </cell>
          <cell r="AM1" t="str">
            <v>1997</v>
          </cell>
          <cell r="AN1" t="str">
            <v>1998</v>
          </cell>
          <cell r="AO1" t="str">
            <v>1999</v>
          </cell>
          <cell r="AP1" t="str">
            <v>2000</v>
          </cell>
          <cell r="AQ1" t="str">
            <v>2001</v>
          </cell>
          <cell r="AR1" t="str">
            <v>2002</v>
          </cell>
          <cell r="AS1" t="str">
            <v>2003</v>
          </cell>
          <cell r="AT1" t="str">
            <v>2004</v>
          </cell>
          <cell r="AU1" t="str">
            <v>2005</v>
          </cell>
          <cell r="AV1" t="str">
            <v>2006</v>
          </cell>
          <cell r="AW1" t="str">
            <v>2007</v>
          </cell>
          <cell r="AX1" t="str">
            <v>2008</v>
          </cell>
          <cell r="AY1" t="str">
            <v>2009</v>
          </cell>
          <cell r="AZ1" t="str">
            <v>2010</v>
          </cell>
          <cell r="BA1" t="str">
            <v>2011</v>
          </cell>
          <cell r="BB1" t="str">
            <v>2012</v>
          </cell>
          <cell r="BC1" t="str">
            <v>2013</v>
          </cell>
          <cell r="BD1" t="str">
            <v>2014</v>
          </cell>
          <cell r="BE1" t="str">
            <v>2015</v>
          </cell>
          <cell r="BF1" t="str">
            <v>2016</v>
          </cell>
          <cell r="BG1" t="str">
            <v>2017</v>
          </cell>
        </row>
        <row r="3">
          <cell r="A3" t="str">
            <v>ODA excl. in-donor refugee costs</v>
          </cell>
          <cell r="B3">
            <v>35673.916602999998</v>
          </cell>
          <cell r="C3">
            <v>39410.356611000003</v>
          </cell>
          <cell r="D3">
            <v>40267.227419000003</v>
          </cell>
          <cell r="E3">
            <v>40559.885321000002</v>
          </cell>
          <cell r="F3">
            <v>40926.726665000002</v>
          </cell>
          <cell r="G3">
            <v>43778.007087999998</v>
          </cell>
          <cell r="H3">
            <v>42528.68823</v>
          </cell>
          <cell r="I3">
            <v>41783.893244999999</v>
          </cell>
          <cell r="J3">
            <v>43755.819083000002</v>
          </cell>
          <cell r="K3">
            <v>42462.441411</v>
          </cell>
          <cell r="L3">
            <v>39249.907906</v>
          </cell>
          <cell r="M3">
            <v>39991.183495999998</v>
          </cell>
          <cell r="N3">
            <v>43776.184209999999</v>
          </cell>
          <cell r="O3">
            <v>37893.635607999997</v>
          </cell>
          <cell r="P3">
            <v>43945.296128000002</v>
          </cell>
          <cell r="Q3">
            <v>46262.927138999999</v>
          </cell>
          <cell r="R3">
            <v>44797.183002999998</v>
          </cell>
          <cell r="S3">
            <v>46463.969668999998</v>
          </cell>
          <cell r="T3">
            <v>51845.246974000002</v>
          </cell>
          <cell r="U3">
            <v>52192.831351000001</v>
          </cell>
          <cell r="V3">
            <v>57994.428268000003</v>
          </cell>
          <cell r="W3">
            <v>55762.896244000003</v>
          </cell>
          <cell r="X3">
            <v>62664.377717000003</v>
          </cell>
          <cell r="Y3">
            <v>62125.148052999997</v>
          </cell>
          <cell r="Z3">
            <v>66718.687793000005</v>
          </cell>
          <cell r="AA3">
            <v>67771.712532999998</v>
          </cell>
          <cell r="AB3">
            <v>69351.100816000006</v>
          </cell>
          <cell r="AC3">
            <v>68031.243094000005</v>
          </cell>
          <cell r="AD3">
            <v>73496.746058999997</v>
          </cell>
          <cell r="AE3">
            <v>71248.760771000001</v>
          </cell>
          <cell r="AF3">
            <v>76634.971327000007</v>
          </cell>
          <cell r="AG3">
            <v>79322.601097999999</v>
          </cell>
          <cell r="AH3">
            <v>79228.398415000003</v>
          </cell>
          <cell r="AI3">
            <v>72703.165901</v>
          </cell>
          <cell r="AJ3">
            <v>73034.424297999998</v>
          </cell>
          <cell r="AK3">
            <v>65677.206202000001</v>
          </cell>
          <cell r="AL3">
            <v>65691.637597000008</v>
          </cell>
          <cell r="AM3">
            <v>61199.101828999999</v>
          </cell>
          <cell r="AN3">
            <v>66811.232086999997</v>
          </cell>
          <cell r="AO3">
            <v>67746.713610000006</v>
          </cell>
          <cell r="AP3">
            <v>69878.947077000004</v>
          </cell>
          <cell r="AQ3">
            <v>71825.520537999997</v>
          </cell>
          <cell r="AR3">
            <v>77569.406113000005</v>
          </cell>
          <cell r="AS3">
            <v>80673.323111000005</v>
          </cell>
          <cell r="AT3">
            <v>85553.342608999999</v>
          </cell>
          <cell r="AU3">
            <v>113817.30221000001</v>
          </cell>
          <cell r="AV3">
            <v>107598.345581</v>
          </cell>
          <cell r="AW3">
            <v>98788.550625999997</v>
          </cell>
          <cell r="AX3">
            <v>110178.414246</v>
          </cell>
          <cell r="AY3">
            <v>111280.66899199999</v>
          </cell>
          <cell r="AZ3">
            <v>117360.89587399999</v>
          </cell>
          <cell r="BA3">
            <v>115748.141053</v>
          </cell>
          <cell r="BB3">
            <v>111230.931857</v>
          </cell>
          <cell r="BC3">
            <v>117289.61938999999</v>
          </cell>
          <cell r="BD3">
            <v>117642.41508799999</v>
          </cell>
          <cell r="BE3">
            <v>118894.39786</v>
          </cell>
          <cell r="BF3">
            <v>128961.04</v>
          </cell>
          <cell r="BG3">
            <v>130979.58593399999</v>
          </cell>
        </row>
        <row r="4">
          <cell r="A4" t="str">
            <v>In-donor refugee costs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1241.71289</v>
          </cell>
          <cell r="AI4">
            <v>1484.4669550000001</v>
          </cell>
          <cell r="AJ4">
            <v>1291.7015449999999</v>
          </cell>
          <cell r="AK4">
            <v>923.43314699999996</v>
          </cell>
          <cell r="AL4">
            <v>773.12737900000002</v>
          </cell>
          <cell r="AM4">
            <v>866.07484299999999</v>
          </cell>
          <cell r="AN4">
            <v>1363.8644790000001</v>
          </cell>
          <cell r="AO4">
            <v>1073.013931</v>
          </cell>
          <cell r="AP4">
            <v>2028.249262</v>
          </cell>
          <cell r="AQ4">
            <v>1985.962612</v>
          </cell>
          <cell r="AR4">
            <v>1596.600964</v>
          </cell>
          <cell r="AS4">
            <v>2301.5479770000002</v>
          </cell>
          <cell r="AT4">
            <v>2485.4157409999998</v>
          </cell>
          <cell r="AU4">
            <v>2310.5189359999999</v>
          </cell>
          <cell r="AV4">
            <v>1958.272152</v>
          </cell>
          <cell r="AW4">
            <v>1886.064599</v>
          </cell>
          <cell r="AX4">
            <v>2337.2251620000002</v>
          </cell>
          <cell r="AY4">
            <v>3037.6494720000001</v>
          </cell>
          <cell r="AZ4">
            <v>3236.9322729999999</v>
          </cell>
          <cell r="BA4">
            <v>3847.0773800000002</v>
          </cell>
          <cell r="BB4">
            <v>3907.5876720000001</v>
          </cell>
          <cell r="BC4">
            <v>4239.5350609999996</v>
          </cell>
          <cell r="BD4">
            <v>5815.2151880000001</v>
          </cell>
          <cell r="BE4">
            <v>12095.560006</v>
          </cell>
          <cell r="BF4">
            <v>15959.51</v>
          </cell>
          <cell r="BG4">
            <v>13727.672661000001</v>
          </cell>
        </row>
        <row r="5">
          <cell r="A5" t="str">
            <v>ODA % GNI</v>
          </cell>
          <cell r="B5">
            <v>0.51</v>
          </cell>
          <cell r="C5">
            <v>0.54</v>
          </cell>
          <cell r="D5">
            <v>0.53</v>
          </cell>
          <cell r="E5">
            <v>0.51</v>
          </cell>
          <cell r="F5">
            <v>0.48</v>
          </cell>
          <cell r="G5">
            <v>0.48</v>
          </cell>
          <cell r="H5">
            <v>0.44</v>
          </cell>
          <cell r="I5">
            <v>0.41</v>
          </cell>
          <cell r="J5">
            <v>0.41</v>
          </cell>
          <cell r="K5">
            <v>0.37</v>
          </cell>
          <cell r="L5">
            <v>0.33</v>
          </cell>
          <cell r="M5">
            <v>0.32</v>
          </cell>
          <cell r="N5">
            <v>0.34</v>
          </cell>
          <cell r="O5">
            <v>0.27</v>
          </cell>
          <cell r="P5">
            <v>0.32</v>
          </cell>
          <cell r="Q5">
            <v>0.34</v>
          </cell>
          <cell r="R5">
            <v>0.31</v>
          </cell>
          <cell r="S5">
            <v>0.31</v>
          </cell>
          <cell r="T5">
            <v>0.33</v>
          </cell>
          <cell r="U5">
            <v>0.33</v>
          </cell>
          <cell r="V5">
            <v>0.35</v>
          </cell>
          <cell r="W5">
            <v>0.32</v>
          </cell>
          <cell r="X5">
            <v>0.36</v>
          </cell>
          <cell r="Y5">
            <v>0.34</v>
          </cell>
          <cell r="Z5">
            <v>0.34</v>
          </cell>
          <cell r="AA5">
            <v>0.33</v>
          </cell>
          <cell r="AB5">
            <v>0.34</v>
          </cell>
          <cell r="AC5">
            <v>0.33</v>
          </cell>
          <cell r="AD5">
            <v>0.34</v>
          </cell>
          <cell r="AE5">
            <v>0.31</v>
          </cell>
          <cell r="AF5">
            <v>0.32</v>
          </cell>
          <cell r="AG5">
            <v>0.32</v>
          </cell>
          <cell r="AH5">
            <v>0.32</v>
          </cell>
          <cell r="AI5">
            <v>0.28999999999999998</v>
          </cell>
          <cell r="AJ5">
            <v>0.28999999999999998</v>
          </cell>
          <cell r="AK5">
            <v>0.26</v>
          </cell>
          <cell r="AL5">
            <v>0.24</v>
          </cell>
          <cell r="AM5">
            <v>0.22</v>
          </cell>
          <cell r="AN5">
            <v>0.23</v>
          </cell>
          <cell r="AO5">
            <v>0.22</v>
          </cell>
          <cell r="AP5">
            <v>0.22</v>
          </cell>
          <cell r="AQ5">
            <v>0.21</v>
          </cell>
          <cell r="AR5">
            <v>0.23</v>
          </cell>
          <cell r="AS5">
            <v>0.24</v>
          </cell>
          <cell r="AT5">
            <v>0.25</v>
          </cell>
          <cell r="AU5">
            <v>0.32</v>
          </cell>
          <cell r="AV5">
            <v>0.3</v>
          </cell>
          <cell r="AW5">
            <v>0.27</v>
          </cell>
          <cell r="AX5">
            <v>0.3</v>
          </cell>
          <cell r="AY5">
            <v>0.31</v>
          </cell>
          <cell r="AZ5">
            <v>0.31</v>
          </cell>
          <cell r="BA5">
            <v>0.31</v>
          </cell>
          <cell r="BB5">
            <v>0.28000000000000003</v>
          </cell>
          <cell r="BC5">
            <v>0.3</v>
          </cell>
          <cell r="BD5">
            <v>0.3</v>
          </cell>
          <cell r="BE5">
            <v>0.3</v>
          </cell>
          <cell r="BF5">
            <v>0.32</v>
          </cell>
          <cell r="BG5">
            <v>0.31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.Stat export"/>
      <sheetName val="Raw data"/>
      <sheetName val="%GNI chart"/>
    </sheetNames>
    <sheetDataSet>
      <sheetData sheetId="0"/>
      <sheetData sheetId="1">
        <row r="2">
          <cell r="A2" t="str">
            <v>DAC Countries, Total</v>
          </cell>
          <cell r="B2">
            <v>0.32</v>
          </cell>
          <cell r="C2">
            <v>0.31</v>
          </cell>
        </row>
        <row r="3">
          <cell r="A3" t="str">
            <v>Australia</v>
          </cell>
          <cell r="B3">
            <v>0.26582699999999998</v>
          </cell>
          <cell r="C3">
            <v>0.23199700000000001</v>
          </cell>
        </row>
        <row r="4">
          <cell r="A4" t="str">
            <v>Austria</v>
          </cell>
          <cell r="B4">
            <v>0.423711</v>
          </cell>
          <cell r="C4">
            <v>0.300043</v>
          </cell>
        </row>
        <row r="5">
          <cell r="A5" t="str">
            <v>Belgium</v>
          </cell>
          <cell r="B5">
            <v>0.49858799999999998</v>
          </cell>
          <cell r="C5">
            <v>0.445322</v>
          </cell>
        </row>
        <row r="6">
          <cell r="A6" t="str">
            <v>Canada</v>
          </cell>
          <cell r="B6">
            <v>0.26055400000000001</v>
          </cell>
          <cell r="C6">
            <v>0.26409199999999999</v>
          </cell>
        </row>
        <row r="7">
          <cell r="A7" t="str">
            <v>Czech Republic</v>
          </cell>
          <cell r="B7">
            <v>0.14236299999999999</v>
          </cell>
          <cell r="C7">
            <v>0.15019199999999999</v>
          </cell>
        </row>
        <row r="8">
          <cell r="A8" t="str">
            <v>Denmark</v>
          </cell>
          <cell r="B8">
            <v>0.75202899999999995</v>
          </cell>
          <cell r="C8">
            <v>0.73744900000000002</v>
          </cell>
        </row>
        <row r="9">
          <cell r="A9" t="str">
            <v>Finland</v>
          </cell>
          <cell r="B9">
            <v>0.43995899999999999</v>
          </cell>
          <cell r="C9">
            <v>0.42449700000000001</v>
          </cell>
        </row>
        <row r="10">
          <cell r="A10" t="str">
            <v>France</v>
          </cell>
          <cell r="B10">
            <v>0.38425999999999999</v>
          </cell>
          <cell r="C10">
            <v>0.42800100000000002</v>
          </cell>
        </row>
        <row r="11">
          <cell r="A11" t="str">
            <v>Germany</v>
          </cell>
          <cell r="B11">
            <v>0.69929600000000003</v>
          </cell>
          <cell r="C11">
            <v>0.66740500000000003</v>
          </cell>
        </row>
        <row r="12">
          <cell r="A12" t="str">
            <v>Greece</v>
          </cell>
          <cell r="B12">
            <v>0.18915100000000001</v>
          </cell>
          <cell r="C12">
            <v>0.156248</v>
          </cell>
        </row>
        <row r="13">
          <cell r="A13" t="str">
            <v>Hungary</v>
          </cell>
          <cell r="B13">
            <v>0.16605200000000001</v>
          </cell>
          <cell r="C13">
            <v>0.110806</v>
          </cell>
        </row>
        <row r="14">
          <cell r="A14" t="str">
            <v>Iceland</v>
          </cell>
          <cell r="B14">
            <v>0.28438999999999998</v>
          </cell>
          <cell r="C14">
            <v>0.283771</v>
          </cell>
        </row>
        <row r="15">
          <cell r="A15" t="str">
            <v>Ireland</v>
          </cell>
          <cell r="B15">
            <v>0.318687</v>
          </cell>
          <cell r="C15">
            <v>0.31740000000000002</v>
          </cell>
        </row>
        <row r="16">
          <cell r="A16" t="str">
            <v>Italy</v>
          </cell>
          <cell r="B16">
            <v>0.27468199999999998</v>
          </cell>
          <cell r="C16">
            <v>0.30102099999999998</v>
          </cell>
        </row>
        <row r="17">
          <cell r="A17" t="str">
            <v>Japan</v>
          </cell>
          <cell r="B17">
            <v>0.20366999999999999</v>
          </cell>
          <cell r="C17">
            <v>0.22750400000000001</v>
          </cell>
        </row>
        <row r="18">
          <cell r="A18" t="str">
            <v>Korea</v>
          </cell>
          <cell r="B18">
            <v>0.15903400000000001</v>
          </cell>
          <cell r="C18">
            <v>0.14385600000000001</v>
          </cell>
        </row>
        <row r="19">
          <cell r="A19" t="str">
            <v>Luxembourg</v>
          </cell>
          <cell r="B19">
            <v>1.000769</v>
          </cell>
          <cell r="C19">
            <v>0.99573999999999996</v>
          </cell>
        </row>
        <row r="20">
          <cell r="A20" t="str">
            <v>Netherlands</v>
          </cell>
          <cell r="B20">
            <v>0.64874299999999996</v>
          </cell>
          <cell r="C20">
            <v>0.60368699999999997</v>
          </cell>
        </row>
        <row r="21">
          <cell r="A21" t="str">
            <v>New Zealand</v>
          </cell>
          <cell r="B21">
            <v>0.25306600000000001</v>
          </cell>
          <cell r="C21">
            <v>0.23</v>
          </cell>
        </row>
        <row r="22">
          <cell r="A22" t="str">
            <v>Norway</v>
          </cell>
          <cell r="B22">
            <v>1.1216060000000001</v>
          </cell>
          <cell r="C22">
            <v>0.99271699999999996</v>
          </cell>
        </row>
        <row r="23">
          <cell r="A23" t="str">
            <v>Poland</v>
          </cell>
          <cell r="B23">
            <v>0.147089</v>
          </cell>
          <cell r="C23">
            <v>0.134437</v>
          </cell>
        </row>
        <row r="24">
          <cell r="A24" t="str">
            <v>Portugal</v>
          </cell>
          <cell r="B24">
            <v>0.17129800000000001</v>
          </cell>
          <cell r="C24">
            <v>0.179115</v>
          </cell>
        </row>
        <row r="25">
          <cell r="A25" t="str">
            <v>Slovak Republic</v>
          </cell>
          <cell r="B25">
            <v>0.121043</v>
          </cell>
          <cell r="C25">
            <v>0.131963</v>
          </cell>
        </row>
        <row r="26">
          <cell r="A26" t="str">
            <v>Slovenia</v>
          </cell>
          <cell r="B26">
            <v>0.18706200000000001</v>
          </cell>
          <cell r="C26">
            <v>0.158919</v>
          </cell>
        </row>
        <row r="27">
          <cell r="A27" t="str">
            <v>Spain</v>
          </cell>
          <cell r="B27">
            <v>0.34267599999999998</v>
          </cell>
          <cell r="C27">
            <v>0.19494900000000001</v>
          </cell>
        </row>
        <row r="28">
          <cell r="A28" t="str">
            <v>Sweden</v>
          </cell>
          <cell r="B28">
            <v>0.94068099999999999</v>
          </cell>
          <cell r="C28">
            <v>1.018878</v>
          </cell>
        </row>
        <row r="29">
          <cell r="A29" t="str">
            <v>Switzerland</v>
          </cell>
          <cell r="B29">
            <v>0.53060099999999999</v>
          </cell>
          <cell r="C29">
            <v>0.45690199999999997</v>
          </cell>
        </row>
        <row r="30">
          <cell r="A30" t="str">
            <v>United Kingdom</v>
          </cell>
          <cell r="B30">
            <v>0.70011400000000001</v>
          </cell>
          <cell r="C30">
            <v>0.69887600000000005</v>
          </cell>
        </row>
        <row r="31">
          <cell r="A31" t="str">
            <v>United States</v>
          </cell>
          <cell r="B31">
            <v>0.18609999999999999</v>
          </cell>
          <cell r="C31">
            <v>0.17680299999999999</v>
          </cell>
        </row>
      </sheetData>
      <sheetData sheetId="2">
        <row r="5">
          <cell r="F5" t="str">
            <v>growth from 2016</v>
          </cell>
          <cell r="G5" t="str">
            <v>reduction from 2016</v>
          </cell>
        </row>
        <row r="6">
          <cell r="A6" t="str">
            <v>Sweden</v>
          </cell>
          <cell r="E6">
            <v>9.4068099999999998E-3</v>
          </cell>
          <cell r="F6">
            <v>1.018878E-2</v>
          </cell>
          <cell r="G6" t="str">
            <v/>
          </cell>
        </row>
        <row r="7">
          <cell r="A7" t="str">
            <v>Luxembourg</v>
          </cell>
          <cell r="E7">
            <v>9.9573999999999999E-3</v>
          </cell>
          <cell r="F7" t="str">
            <v/>
          </cell>
          <cell r="G7">
            <v>1.000769E-2</v>
          </cell>
        </row>
        <row r="8">
          <cell r="A8" t="str">
            <v>Norway</v>
          </cell>
          <cell r="E8">
            <v>9.9271699999999991E-3</v>
          </cell>
          <cell r="F8" t="str">
            <v/>
          </cell>
          <cell r="G8">
            <v>1.1216060000000002E-2</v>
          </cell>
        </row>
        <row r="9">
          <cell r="A9" t="str">
            <v>Denmark</v>
          </cell>
          <cell r="E9">
            <v>7.37449E-3</v>
          </cell>
          <cell r="F9" t="str">
            <v/>
          </cell>
          <cell r="G9">
            <v>7.5202899999999998E-3</v>
          </cell>
        </row>
        <row r="10">
          <cell r="A10" t="str">
            <v>United Kingdom</v>
          </cell>
          <cell r="E10">
            <v>6.9887600000000001E-3</v>
          </cell>
          <cell r="F10" t="str">
            <v/>
          </cell>
          <cell r="G10">
            <v>7.0011400000000003E-3</v>
          </cell>
        </row>
        <row r="11">
          <cell r="A11" t="str">
            <v>Germany</v>
          </cell>
          <cell r="E11">
            <v>6.6740499999999999E-3</v>
          </cell>
          <cell r="F11" t="str">
            <v/>
          </cell>
          <cell r="G11">
            <v>6.9929600000000003E-3</v>
          </cell>
        </row>
        <row r="12">
          <cell r="A12" t="str">
            <v>Netherlands</v>
          </cell>
          <cell r="E12">
            <v>6.0368699999999997E-3</v>
          </cell>
          <cell r="F12" t="str">
            <v/>
          </cell>
          <cell r="G12">
            <v>6.4874299999999998E-3</v>
          </cell>
        </row>
        <row r="13">
          <cell r="A13" t="str">
            <v>Switzerland</v>
          </cell>
          <cell r="E13">
            <v>4.56902E-3</v>
          </cell>
          <cell r="F13" t="str">
            <v/>
          </cell>
          <cell r="G13">
            <v>5.3060099999999999E-3</v>
          </cell>
        </row>
        <row r="14">
          <cell r="A14" t="str">
            <v>Belgium</v>
          </cell>
          <cell r="E14">
            <v>4.4532199999999999E-3</v>
          </cell>
          <cell r="F14" t="str">
            <v/>
          </cell>
          <cell r="G14">
            <v>4.9858799999999998E-3</v>
          </cell>
        </row>
        <row r="15">
          <cell r="A15" t="str">
            <v>France</v>
          </cell>
          <cell r="E15">
            <v>3.8425999999999998E-3</v>
          </cell>
          <cell r="F15">
            <v>4.2800099999999999E-3</v>
          </cell>
          <cell r="G15" t="str">
            <v/>
          </cell>
        </row>
        <row r="16">
          <cell r="A16" t="str">
            <v>Finland</v>
          </cell>
          <cell r="E16">
            <v>4.2449699999999998E-3</v>
          </cell>
          <cell r="F16" t="str">
            <v/>
          </cell>
          <cell r="G16">
            <v>4.3995900000000001E-3</v>
          </cell>
        </row>
        <row r="17">
          <cell r="A17" t="str">
            <v>Austria</v>
          </cell>
          <cell r="E17">
            <v>3.0004300000000001E-3</v>
          </cell>
          <cell r="F17" t="str">
            <v/>
          </cell>
          <cell r="G17">
            <v>4.2371099999999997E-3</v>
          </cell>
        </row>
        <row r="18">
          <cell r="A18" t="str">
            <v>Ireland</v>
          </cell>
          <cell r="E18">
            <v>3.1740000000000002E-3</v>
          </cell>
          <cell r="F18" t="str">
            <v/>
          </cell>
          <cell r="G18">
            <v>3.1868700000000001E-3</v>
          </cell>
        </row>
        <row r="19">
          <cell r="A19" t="str">
            <v>Italy</v>
          </cell>
          <cell r="E19">
            <v>2.7468199999999996E-3</v>
          </cell>
          <cell r="F19">
            <v>3.0102099999999997E-3</v>
          </cell>
          <cell r="G19" t="str">
            <v/>
          </cell>
        </row>
        <row r="20">
          <cell r="A20" t="str">
            <v>Iceland</v>
          </cell>
          <cell r="E20">
            <v>2.8377099999999998E-3</v>
          </cell>
          <cell r="F20" t="str">
            <v/>
          </cell>
          <cell r="G20">
            <v>2.8438999999999999E-3</v>
          </cell>
        </row>
        <row r="21">
          <cell r="A21" t="str">
            <v>Canada</v>
          </cell>
          <cell r="E21">
            <v>2.6055399999999999E-3</v>
          </cell>
          <cell r="F21">
            <v>2.6409199999999997E-3</v>
          </cell>
          <cell r="G21" t="str">
            <v/>
          </cell>
        </row>
        <row r="22">
          <cell r="A22" t="str">
            <v>New Zealand</v>
          </cell>
          <cell r="E22">
            <v>2.3E-3</v>
          </cell>
          <cell r="F22" t="str">
            <v/>
          </cell>
          <cell r="G22">
            <v>2.5306600000000001E-3</v>
          </cell>
        </row>
        <row r="23">
          <cell r="A23" t="str">
            <v>Japan</v>
          </cell>
          <cell r="E23">
            <v>2.0366999999999998E-3</v>
          </cell>
          <cell r="F23">
            <v>2.2750400000000003E-3</v>
          </cell>
          <cell r="G23" t="str">
            <v/>
          </cell>
        </row>
        <row r="24">
          <cell r="A24" t="str">
            <v>Australia</v>
          </cell>
          <cell r="E24">
            <v>2.3199700000000002E-3</v>
          </cell>
          <cell r="F24" t="str">
            <v/>
          </cell>
          <cell r="G24">
            <v>2.6582699999999999E-3</v>
          </cell>
        </row>
        <row r="25">
          <cell r="A25" t="str">
            <v>Spain</v>
          </cell>
          <cell r="E25">
            <v>1.9494900000000001E-3</v>
          </cell>
          <cell r="F25" t="str">
            <v/>
          </cell>
          <cell r="G25">
            <v>3.4267599999999996E-3</v>
          </cell>
        </row>
        <row r="26">
          <cell r="A26" t="str">
            <v>United States</v>
          </cell>
          <cell r="E26">
            <v>1.7680299999999999E-3</v>
          </cell>
          <cell r="F26" t="str">
            <v/>
          </cell>
          <cell r="G26">
            <v>1.8609999999999998E-3</v>
          </cell>
        </row>
        <row r="27">
          <cell r="A27" t="str">
            <v>Portugal</v>
          </cell>
          <cell r="E27">
            <v>1.71298E-3</v>
          </cell>
          <cell r="F27">
            <v>1.79115E-3</v>
          </cell>
          <cell r="G27" t="str">
            <v/>
          </cell>
        </row>
        <row r="28">
          <cell r="A28" t="str">
            <v>Slovenia</v>
          </cell>
          <cell r="E28">
            <v>1.5891900000000001E-3</v>
          </cell>
          <cell r="F28" t="str">
            <v/>
          </cell>
          <cell r="G28">
            <v>1.8706200000000001E-3</v>
          </cell>
        </row>
        <row r="29">
          <cell r="A29" t="str">
            <v>Greece</v>
          </cell>
          <cell r="E29">
            <v>1.56248E-3</v>
          </cell>
          <cell r="F29" t="str">
            <v/>
          </cell>
          <cell r="G29">
            <v>1.8915100000000001E-3</v>
          </cell>
        </row>
        <row r="30">
          <cell r="A30" t="str">
            <v>Korea</v>
          </cell>
          <cell r="E30">
            <v>1.4385600000000002E-3</v>
          </cell>
          <cell r="F30" t="str">
            <v/>
          </cell>
          <cell r="G30">
            <v>1.59034E-3</v>
          </cell>
        </row>
        <row r="31">
          <cell r="A31" t="str">
            <v>Czech Republic</v>
          </cell>
          <cell r="E31">
            <v>1.4236299999999999E-3</v>
          </cell>
          <cell r="F31">
            <v>1.5019199999999999E-3</v>
          </cell>
          <cell r="G31" t="str">
            <v/>
          </cell>
        </row>
        <row r="32">
          <cell r="A32" t="str">
            <v>Poland</v>
          </cell>
          <cell r="E32">
            <v>1.3443700000000001E-3</v>
          </cell>
          <cell r="F32" t="str">
            <v/>
          </cell>
          <cell r="G32">
            <v>1.4708899999999999E-3</v>
          </cell>
        </row>
        <row r="33">
          <cell r="A33" t="str">
            <v>Slovak Republic</v>
          </cell>
          <cell r="E33">
            <v>1.21043E-3</v>
          </cell>
          <cell r="F33">
            <v>1.31963E-3</v>
          </cell>
          <cell r="G33" t="str">
            <v/>
          </cell>
        </row>
        <row r="34">
          <cell r="A34" t="str">
            <v>Hungary</v>
          </cell>
          <cell r="E34">
            <v>1.1080600000000001E-3</v>
          </cell>
          <cell r="F34" t="str">
            <v/>
          </cell>
          <cell r="G34">
            <v>1.66052E-3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.Stat export"/>
      <sheetName val="Sheet2"/>
    </sheetNames>
    <sheetDataSet>
      <sheetData sheetId="0">
        <row r="9">
          <cell r="D9">
            <v>35673.916602999998</v>
          </cell>
          <cell r="E9">
            <v>39410.356611000003</v>
          </cell>
          <cell r="F9">
            <v>40267.227419000003</v>
          </cell>
          <cell r="G9">
            <v>40559.885321000002</v>
          </cell>
          <cell r="H9">
            <v>40926.726665000002</v>
          </cell>
          <cell r="I9">
            <v>43778.007087999998</v>
          </cell>
          <cell r="J9">
            <v>44488.398183999998</v>
          </cell>
          <cell r="K9">
            <v>41783.893244999999</v>
          </cell>
          <cell r="L9">
            <v>43755.819083000002</v>
          </cell>
          <cell r="M9">
            <v>42462.441411</v>
          </cell>
          <cell r="N9">
            <v>42866.287910999999</v>
          </cell>
          <cell r="O9">
            <v>44188.387817000003</v>
          </cell>
          <cell r="P9">
            <v>48541.791511000003</v>
          </cell>
          <cell r="Q9">
            <v>50357.669998999998</v>
          </cell>
          <cell r="R9">
            <v>63535.671573</v>
          </cell>
          <cell r="S9">
            <v>70265.488633000001</v>
          </cell>
          <cell r="T9">
            <v>65976.433105000004</v>
          </cell>
          <cell r="U9">
            <v>64193.419726</v>
          </cell>
          <cell r="V9">
            <v>75209.259378000002</v>
          </cell>
          <cell r="W9">
            <v>73821.195311999996</v>
          </cell>
          <cell r="X9">
            <v>83379.322702000005</v>
          </cell>
          <cell r="Y9">
            <v>79805.766908000005</v>
          </cell>
          <cell r="Z9">
            <v>79665.645288999993</v>
          </cell>
          <cell r="AA9">
            <v>76398.920413</v>
          </cell>
          <cell r="AB9">
            <v>81082.595262000003</v>
          </cell>
          <cell r="AC9">
            <v>80339.793753999998</v>
          </cell>
          <cell r="AD9">
            <v>82013.502794999993</v>
          </cell>
          <cell r="AE9">
            <v>77434.560379999995</v>
          </cell>
          <cell r="AF9">
            <v>81580.751650999999</v>
          </cell>
          <cell r="AG9">
            <v>78916.049866999994</v>
          </cell>
          <cell r="AH9">
            <v>91256.200943999997</v>
          </cell>
          <cell r="AI9">
            <v>89966.851513000001</v>
          </cell>
          <cell r="AJ9">
            <v>88562.814893999996</v>
          </cell>
          <cell r="AK9">
            <v>81755.520287000007</v>
          </cell>
          <cell r="AL9">
            <v>82537.374817000004</v>
          </cell>
          <cell r="AM9">
            <v>74222.679355999993</v>
          </cell>
          <cell r="AN9">
            <v>74435.777971999996</v>
          </cell>
          <cell r="AO9">
            <v>70794.957613000006</v>
          </cell>
          <cell r="AP9">
            <v>77047.800323999996</v>
          </cell>
          <cell r="AQ9">
            <v>77025.408488999994</v>
          </cell>
          <cell r="AR9">
            <v>80961.425061999995</v>
          </cell>
          <cell r="AS9">
            <v>84382.194671000005</v>
          </cell>
          <cell r="AT9">
            <v>91458.629774999994</v>
          </cell>
          <cell r="AU9">
            <v>95773.475390000007</v>
          </cell>
          <cell r="AV9">
            <v>100769.253262</v>
          </cell>
          <cell r="AW9">
            <v>128976.0343</v>
          </cell>
          <cell r="AX9">
            <v>124384.71468</v>
          </cell>
          <cell r="AY9">
            <v>116325.448665</v>
          </cell>
          <cell r="AZ9">
            <v>131019.18330999999</v>
          </cell>
          <cell r="BA9">
            <v>131446.235476</v>
          </cell>
          <cell r="BB9">
            <v>137738.726173</v>
          </cell>
          <cell r="BC9">
            <v>141757.213666</v>
          </cell>
          <cell r="BD9">
            <v>135949.82941000001</v>
          </cell>
          <cell r="BE9">
            <v>149232.752806</v>
          </cell>
          <cell r="BF9">
            <v>159115.219117</v>
          </cell>
          <cell r="BG9">
            <v>155904.840704</v>
          </cell>
          <cell r="BH9">
            <v>177420.2</v>
          </cell>
          <cell r="BI9">
            <v>177076.11340999999</v>
          </cell>
        </row>
        <row r="10">
          <cell r="D10">
            <v>30791.372050999998</v>
          </cell>
          <cell r="E10">
            <v>34618.006179999997</v>
          </cell>
          <cell r="F10">
            <v>35146.928648000001</v>
          </cell>
          <cell r="G10">
            <v>37550.515209999998</v>
          </cell>
          <cell r="H10">
            <v>37965.609721000001</v>
          </cell>
          <cell r="I10">
            <v>37449.271225999997</v>
          </cell>
          <cell r="J10">
            <v>38849.523591999998</v>
          </cell>
          <cell r="K10">
            <v>37628.273058999999</v>
          </cell>
          <cell r="L10">
            <v>35680.089201000003</v>
          </cell>
          <cell r="M10">
            <v>33740.753693999999</v>
          </cell>
          <cell r="N10">
            <v>36571.936436000004</v>
          </cell>
          <cell r="O10">
            <v>38621.986691999999</v>
          </cell>
          <cell r="P10">
            <v>37047.774690999999</v>
          </cell>
          <cell r="Q10">
            <v>42672.479274999998</v>
          </cell>
          <cell r="R10">
            <v>50991.825430999997</v>
          </cell>
          <cell r="S10">
            <v>57117.756608999996</v>
          </cell>
          <cell r="T10">
            <v>52459.680220000002</v>
          </cell>
          <cell r="U10">
            <v>48081.422529000003</v>
          </cell>
          <cell r="V10">
            <v>57138.431535999996</v>
          </cell>
          <cell r="W10">
            <v>59572.068422999997</v>
          </cell>
          <cell r="X10">
            <v>61488.033090999998</v>
          </cell>
          <cell r="Y10">
            <v>61796.802493000003</v>
          </cell>
          <cell r="Z10">
            <v>56327.776504000001</v>
          </cell>
          <cell r="AA10">
            <v>54267.648242000003</v>
          </cell>
          <cell r="AB10">
            <v>58083.063804999998</v>
          </cell>
          <cell r="AC10">
            <v>60969.910996999999</v>
          </cell>
          <cell r="AD10">
            <v>60022.73431</v>
          </cell>
          <cell r="AE10">
            <v>57001.652052999998</v>
          </cell>
          <cell r="AF10">
            <v>57276.178542000001</v>
          </cell>
          <cell r="AG10">
            <v>58329.948095</v>
          </cell>
          <cell r="AH10">
            <v>68594.554141000001</v>
          </cell>
          <cell r="AI10">
            <v>68395.815921000001</v>
          </cell>
          <cell r="AJ10">
            <v>61945.615609</v>
          </cell>
          <cell r="AK10">
            <v>58246.897321999997</v>
          </cell>
          <cell r="AL10">
            <v>58760.197231999999</v>
          </cell>
          <cell r="AM10">
            <v>52301.911588000003</v>
          </cell>
          <cell r="AN10">
            <v>53807.391801999998</v>
          </cell>
          <cell r="AO10">
            <v>49763.024830000002</v>
          </cell>
          <cell r="AP10">
            <v>54422.569707000002</v>
          </cell>
          <cell r="AQ10">
            <v>55840.530952000001</v>
          </cell>
          <cell r="AR10">
            <v>55779.906223999998</v>
          </cell>
          <cell r="AS10">
            <v>58669.261600999998</v>
          </cell>
          <cell r="AT10">
            <v>66846.138783999995</v>
          </cell>
          <cell r="AU10">
            <v>71939.592304999998</v>
          </cell>
          <cell r="AV10">
            <v>72709.366112999996</v>
          </cell>
          <cell r="AW10">
            <v>101731.23690800001</v>
          </cell>
          <cell r="AX10">
            <v>95380.432635000005</v>
          </cell>
          <cell r="AY10">
            <v>87051.383942999993</v>
          </cell>
          <cell r="AZ10">
            <v>99192.782686000006</v>
          </cell>
          <cell r="BA10">
            <v>97248.352140999996</v>
          </cell>
          <cell r="BB10">
            <v>101907.73985300001</v>
          </cell>
          <cell r="BC10">
            <v>106149.322514</v>
          </cell>
          <cell r="BD10">
            <v>100430.98217800001</v>
          </cell>
          <cell r="BE10">
            <v>111511.09099300001</v>
          </cell>
          <cell r="BF10">
            <v>120377.832067</v>
          </cell>
          <cell r="BG10">
            <v>117927.603984</v>
          </cell>
          <cell r="BH10">
            <v>133536.26999999999</v>
          </cell>
          <cell r="BI10">
            <v>134231.607999</v>
          </cell>
        </row>
        <row r="11">
          <cell r="D11">
            <v>4882.5445529999997</v>
          </cell>
          <cell r="E11">
            <v>4792.3504309999998</v>
          </cell>
          <cell r="F11">
            <v>5120.2987700000003</v>
          </cell>
          <cell r="G11">
            <v>3009.370109</v>
          </cell>
          <cell r="H11">
            <v>2961.1169439999999</v>
          </cell>
          <cell r="I11">
            <v>6328.7358610000001</v>
          </cell>
          <cell r="J11">
            <v>5638.8745920000001</v>
          </cell>
          <cell r="K11">
            <v>4155.6780049999998</v>
          </cell>
          <cell r="L11">
            <v>8075.7298799999999</v>
          </cell>
          <cell r="M11">
            <v>8721.687715</v>
          </cell>
          <cell r="N11">
            <v>7740.0318129999996</v>
          </cell>
          <cell r="O11">
            <v>7109.7958189999999</v>
          </cell>
          <cell r="P11">
            <v>13257.012509</v>
          </cell>
          <cell r="Q11">
            <v>9279.8676699999996</v>
          </cell>
          <cell r="R11">
            <v>14261.123310999999</v>
          </cell>
          <cell r="S11">
            <v>14983.630789000001</v>
          </cell>
          <cell r="T11">
            <v>15714.72192</v>
          </cell>
          <cell r="U11">
            <v>18401.452517999998</v>
          </cell>
          <cell r="V11">
            <v>20200.453455999999</v>
          </cell>
          <cell r="W11">
            <v>16357.920876</v>
          </cell>
          <cell r="X11">
            <v>21891.289611</v>
          </cell>
          <cell r="Y11">
            <v>18008.964414999999</v>
          </cell>
          <cell r="Z11">
            <v>23337.868781000001</v>
          </cell>
          <cell r="AA11">
            <v>22131.27217</v>
          </cell>
          <cell r="AB11">
            <v>22999.531458000001</v>
          </cell>
          <cell r="AC11">
            <v>19369.921169000001</v>
          </cell>
          <cell r="AD11">
            <v>21990.768485000001</v>
          </cell>
          <cell r="AE11">
            <v>20432.948922</v>
          </cell>
          <cell r="AF11">
            <v>24304.645377000001</v>
          </cell>
          <cell r="AG11">
            <v>20586.273578</v>
          </cell>
          <cell r="AH11">
            <v>22661.784637000001</v>
          </cell>
          <cell r="AI11">
            <v>21571.035586000002</v>
          </cell>
          <cell r="AJ11">
            <v>26617.244492999998</v>
          </cell>
          <cell r="AK11">
            <v>23508.602849999999</v>
          </cell>
          <cell r="AL11">
            <v>23777.165946000001</v>
          </cell>
          <cell r="AM11">
            <v>21920.834467000001</v>
          </cell>
          <cell r="AN11">
            <v>20628.374123000001</v>
          </cell>
          <cell r="AO11">
            <v>21031.959817999999</v>
          </cell>
          <cell r="AP11">
            <v>22625.229592</v>
          </cell>
          <cell r="AQ11">
            <v>21184.873179999999</v>
          </cell>
          <cell r="AR11">
            <v>25181.537141000001</v>
          </cell>
          <cell r="AS11">
            <v>25711.625229000001</v>
          </cell>
          <cell r="AT11">
            <v>24612.461859999999</v>
          </cell>
          <cell r="AU11">
            <v>23833.887682</v>
          </cell>
          <cell r="AV11">
            <v>28059.918344999998</v>
          </cell>
          <cell r="AW11">
            <v>27244.796323999999</v>
          </cell>
          <cell r="AX11">
            <v>29004.269758999999</v>
          </cell>
          <cell r="AY11">
            <v>29274.064979999999</v>
          </cell>
          <cell r="AZ11">
            <v>31826.452155999999</v>
          </cell>
          <cell r="BA11">
            <v>34197.883333999998</v>
          </cell>
          <cell r="BB11">
            <v>35830.957739999998</v>
          </cell>
          <cell r="BC11">
            <v>35607.850095000002</v>
          </cell>
          <cell r="BD11">
            <v>35518.873043</v>
          </cell>
          <cell r="BE11">
            <v>37721.642867000002</v>
          </cell>
          <cell r="BF11">
            <v>38737.413460999996</v>
          </cell>
          <cell r="BG11">
            <v>37977.256113000003</v>
          </cell>
          <cell r="BH11">
            <v>43883.92</v>
          </cell>
          <cell r="BI11">
            <v>42844.475635000003</v>
          </cell>
        </row>
      </sheetData>
      <sheetData sheetId="1">
        <row r="5">
          <cell r="B5" t="str">
            <v>1960</v>
          </cell>
          <cell r="C5" t="str">
            <v>1961</v>
          </cell>
          <cell r="D5" t="str">
            <v>1962</v>
          </cell>
          <cell r="E5" t="str">
            <v>1963</v>
          </cell>
          <cell r="F5" t="str">
            <v>1964</v>
          </cell>
          <cell r="G5" t="str">
            <v>1965</v>
          </cell>
          <cell r="H5" t="str">
            <v>1966</v>
          </cell>
          <cell r="I5" t="str">
            <v>1967</v>
          </cell>
          <cell r="J5" t="str">
            <v>1968</v>
          </cell>
          <cell r="K5" t="str">
            <v>1969</v>
          </cell>
          <cell r="L5" t="str">
            <v>1970</v>
          </cell>
          <cell r="M5" t="str">
            <v>1971</v>
          </cell>
          <cell r="N5" t="str">
            <v>1972</v>
          </cell>
          <cell r="O5" t="str">
            <v>1973</v>
          </cell>
          <cell r="P5" t="str">
            <v>1974</v>
          </cell>
          <cell r="Q5" t="str">
            <v>1975</v>
          </cell>
          <cell r="R5" t="str">
            <v>1976</v>
          </cell>
          <cell r="S5" t="str">
            <v>1977</v>
          </cell>
          <cell r="T5" t="str">
            <v>1978</v>
          </cell>
          <cell r="U5" t="str">
            <v>1979</v>
          </cell>
          <cell r="V5" t="str">
            <v>1980</v>
          </cell>
          <cell r="W5" t="str">
            <v>1981</v>
          </cell>
          <cell r="X5" t="str">
            <v>1982</v>
          </cell>
          <cell r="Y5" t="str">
            <v>1983</v>
          </cell>
          <cell r="Z5" t="str">
            <v>1984</v>
          </cell>
          <cell r="AA5" t="str">
            <v>1985</v>
          </cell>
          <cell r="AB5" t="str">
            <v>1986</v>
          </cell>
          <cell r="AC5" t="str">
            <v>1987</v>
          </cell>
          <cell r="AD5" t="str">
            <v>1988</v>
          </cell>
          <cell r="AE5" t="str">
            <v>1989</v>
          </cell>
          <cell r="AF5" t="str">
            <v>1990</v>
          </cell>
          <cell r="AG5" t="str">
            <v>1991</v>
          </cell>
          <cell r="AH5" t="str">
            <v>1992</v>
          </cell>
          <cell r="AI5" t="str">
            <v>1993</v>
          </cell>
          <cell r="AJ5" t="str">
            <v>1994</v>
          </cell>
          <cell r="AK5" t="str">
            <v>1995</v>
          </cell>
          <cell r="AL5" t="str">
            <v>1996</v>
          </cell>
          <cell r="AM5" t="str">
            <v>1997</v>
          </cell>
          <cell r="AN5" t="str">
            <v>1998</v>
          </cell>
          <cell r="AO5" t="str">
            <v>1999</v>
          </cell>
          <cell r="AP5" t="str">
            <v>2000</v>
          </cell>
          <cell r="AQ5" t="str">
            <v>2001</v>
          </cell>
          <cell r="AR5" t="str">
            <v>2002</v>
          </cell>
          <cell r="AS5" t="str">
            <v>2003</v>
          </cell>
          <cell r="AT5" t="str">
            <v>2004</v>
          </cell>
          <cell r="AU5" t="str">
            <v>2005</v>
          </cell>
          <cell r="AV5" t="str">
            <v>2006</v>
          </cell>
          <cell r="AW5" t="str">
            <v>2007</v>
          </cell>
          <cell r="AX5" t="str">
            <v>2008</v>
          </cell>
          <cell r="AY5" t="str">
            <v>2009</v>
          </cell>
          <cell r="AZ5" t="str">
            <v>2010</v>
          </cell>
          <cell r="BA5" t="str">
            <v>2011</v>
          </cell>
          <cell r="BB5" t="str">
            <v>2012</v>
          </cell>
          <cell r="BC5" t="str">
            <v>2013</v>
          </cell>
          <cell r="BD5" t="str">
            <v>2014</v>
          </cell>
          <cell r="BE5" t="str">
            <v>2015</v>
          </cell>
          <cell r="BF5" t="str">
            <v>2016</v>
          </cell>
          <cell r="BG5" t="str">
            <v>2017</v>
          </cell>
        </row>
        <row r="6">
          <cell r="A6" t="str">
            <v>Total Net ODA</v>
          </cell>
          <cell r="B6">
            <v>35673.916602999998</v>
          </cell>
          <cell r="C6">
            <v>39410.356611000003</v>
          </cell>
          <cell r="D6">
            <v>40267.227419000003</v>
          </cell>
          <cell r="E6">
            <v>40559.885321000002</v>
          </cell>
          <cell r="F6">
            <v>40926.726665000002</v>
          </cell>
          <cell r="G6">
            <v>43778.007087999998</v>
          </cell>
          <cell r="H6">
            <v>44488.398183999998</v>
          </cell>
          <cell r="I6">
            <v>41783.893244999999</v>
          </cell>
          <cell r="J6">
            <v>43755.819083000002</v>
          </cell>
          <cell r="K6">
            <v>42462.441411</v>
          </cell>
          <cell r="L6">
            <v>42866.287910999999</v>
          </cell>
          <cell r="M6">
            <v>44188.387817000003</v>
          </cell>
          <cell r="N6">
            <v>48541.791511000003</v>
          </cell>
          <cell r="O6">
            <v>50357.669998999998</v>
          </cell>
          <cell r="P6">
            <v>63535.671573</v>
          </cell>
          <cell r="Q6">
            <v>70265.488633000001</v>
          </cell>
          <cell r="R6">
            <v>65976.433105000004</v>
          </cell>
          <cell r="S6">
            <v>64193.419726</v>
          </cell>
          <cell r="T6">
            <v>75209.259378000002</v>
          </cell>
          <cell r="U6">
            <v>73821.195311999996</v>
          </cell>
          <cell r="V6">
            <v>83379.322702000005</v>
          </cell>
          <cell r="W6">
            <v>79805.766908000005</v>
          </cell>
          <cell r="X6">
            <v>79665.645288999993</v>
          </cell>
          <cell r="Y6">
            <v>76398.920413</v>
          </cell>
          <cell r="Z6">
            <v>81082.595262000003</v>
          </cell>
          <cell r="AA6">
            <v>80339.793753999998</v>
          </cell>
          <cell r="AB6">
            <v>82013.502794999993</v>
          </cell>
          <cell r="AC6">
            <v>77434.560379999995</v>
          </cell>
          <cell r="AD6">
            <v>81580.751650999999</v>
          </cell>
          <cell r="AE6">
            <v>78916.049866999994</v>
          </cell>
          <cell r="AF6">
            <v>91256.200943999997</v>
          </cell>
          <cell r="AG6">
            <v>89966.851513000001</v>
          </cell>
          <cell r="AH6">
            <v>88562.814893999996</v>
          </cell>
          <cell r="AI6">
            <v>81755.520287000007</v>
          </cell>
          <cell r="AJ6">
            <v>82537.374817000004</v>
          </cell>
          <cell r="AK6">
            <v>74222.679355999993</v>
          </cell>
          <cell r="AL6">
            <v>74435.777971999996</v>
          </cell>
          <cell r="AM6">
            <v>70794.957613000006</v>
          </cell>
          <cell r="AN6">
            <v>77047.800323999996</v>
          </cell>
          <cell r="AO6">
            <v>77025.408488999994</v>
          </cell>
          <cell r="AP6">
            <v>80961.425061999995</v>
          </cell>
          <cell r="AQ6">
            <v>84382.194671000005</v>
          </cell>
          <cell r="AR6">
            <v>91458.629774999994</v>
          </cell>
          <cell r="AS6">
            <v>95773.475390000007</v>
          </cell>
          <cell r="AT6">
            <v>100769.253262</v>
          </cell>
          <cell r="AU6">
            <v>128976.0343</v>
          </cell>
          <cell r="AV6">
            <v>124384.71468</v>
          </cell>
          <cell r="AW6">
            <v>116325.448665</v>
          </cell>
          <cell r="AX6">
            <v>131019.18330999999</v>
          </cell>
          <cell r="AY6">
            <v>131446.235476</v>
          </cell>
          <cell r="AZ6">
            <v>137738.726173</v>
          </cell>
          <cell r="BA6">
            <v>141757.213666</v>
          </cell>
          <cell r="BB6">
            <v>135949.82941000001</v>
          </cell>
          <cell r="BC6">
            <v>149232.752806</v>
          </cell>
          <cell r="BD6">
            <v>159115.219117</v>
          </cell>
          <cell r="BE6">
            <v>155904.840704</v>
          </cell>
          <cell r="BF6">
            <v>177420.2</v>
          </cell>
          <cell r="BG6">
            <v>177076.11340999999</v>
          </cell>
        </row>
        <row r="7">
          <cell r="A7" t="str">
            <v>Bilateral net ODA</v>
          </cell>
          <cell r="B7">
            <v>30791.372050999998</v>
          </cell>
          <cell r="C7">
            <v>34618.006179999997</v>
          </cell>
          <cell r="D7">
            <v>35146.928648000001</v>
          </cell>
          <cell r="E7">
            <v>37550.515209999998</v>
          </cell>
          <cell r="F7">
            <v>37965.609721000001</v>
          </cell>
          <cell r="G7">
            <v>37449.271225999997</v>
          </cell>
          <cell r="H7">
            <v>38849.523591999998</v>
          </cell>
          <cell r="I7">
            <v>37628.273058999999</v>
          </cell>
          <cell r="J7">
            <v>35680.089201000003</v>
          </cell>
          <cell r="K7">
            <v>33740.753693999999</v>
          </cell>
          <cell r="L7">
            <v>36571.936436000004</v>
          </cell>
          <cell r="M7">
            <v>38621.986691999999</v>
          </cell>
          <cell r="N7">
            <v>37047.774690999999</v>
          </cell>
          <cell r="O7">
            <v>42672.479274999998</v>
          </cell>
          <cell r="P7">
            <v>50991.825430999997</v>
          </cell>
          <cell r="Q7">
            <v>57117.756608999996</v>
          </cell>
          <cell r="R7">
            <v>52459.680220000002</v>
          </cell>
          <cell r="S7">
            <v>48081.422529000003</v>
          </cell>
          <cell r="T7">
            <v>57138.431535999996</v>
          </cell>
          <cell r="U7">
            <v>59572.068422999997</v>
          </cell>
          <cell r="V7">
            <v>61488.033090999998</v>
          </cell>
          <cell r="W7">
            <v>61796.802493000003</v>
          </cell>
          <cell r="X7">
            <v>56327.776504000001</v>
          </cell>
          <cell r="Y7">
            <v>54267.648242000003</v>
          </cell>
          <cell r="Z7">
            <v>58083.063804999998</v>
          </cell>
          <cell r="AA7">
            <v>60969.910996999999</v>
          </cell>
          <cell r="AB7">
            <v>60022.73431</v>
          </cell>
          <cell r="AC7">
            <v>57001.652052999998</v>
          </cell>
          <cell r="AD7">
            <v>57276.178542000001</v>
          </cell>
          <cell r="AE7">
            <v>58329.948095</v>
          </cell>
          <cell r="AF7">
            <v>68594.554141000001</v>
          </cell>
          <cell r="AG7">
            <v>68395.815921000001</v>
          </cell>
          <cell r="AH7">
            <v>61945.615609</v>
          </cell>
          <cell r="AI7">
            <v>58246.897321999997</v>
          </cell>
          <cell r="AJ7">
            <v>58760.197231999999</v>
          </cell>
          <cell r="AK7">
            <v>52301.911588000003</v>
          </cell>
          <cell r="AL7">
            <v>53807.391801999998</v>
          </cell>
          <cell r="AM7">
            <v>49763.024830000002</v>
          </cell>
          <cell r="AN7">
            <v>54422.569707000002</v>
          </cell>
          <cell r="AO7">
            <v>55840.530952000001</v>
          </cell>
          <cell r="AP7">
            <v>55779.906223999998</v>
          </cell>
          <cell r="AQ7">
            <v>58669.261600999998</v>
          </cell>
          <cell r="AR7">
            <v>66846.138783999995</v>
          </cell>
          <cell r="AS7">
            <v>71939.592304999998</v>
          </cell>
          <cell r="AT7">
            <v>72709.366112999996</v>
          </cell>
          <cell r="AU7">
            <v>101731.23690800001</v>
          </cell>
          <cell r="AV7">
            <v>95380.432635000005</v>
          </cell>
          <cell r="AW7">
            <v>87051.383942999993</v>
          </cell>
          <cell r="AX7">
            <v>99192.782686000006</v>
          </cell>
          <cell r="AY7">
            <v>97248.352140999996</v>
          </cell>
          <cell r="AZ7">
            <v>101907.73985300001</v>
          </cell>
          <cell r="BA7">
            <v>106149.322514</v>
          </cell>
          <cell r="BB7">
            <v>100430.98217800001</v>
          </cell>
          <cell r="BC7">
            <v>111511.09099300001</v>
          </cell>
          <cell r="BD7">
            <v>120377.832067</v>
          </cell>
          <cell r="BE7">
            <v>117927.603984</v>
          </cell>
          <cell r="BF7">
            <v>133536.26999999999</v>
          </cell>
          <cell r="BG7">
            <v>134231.607999</v>
          </cell>
        </row>
        <row r="8">
          <cell r="A8" t="str">
            <v>Multilateral ODA</v>
          </cell>
          <cell r="B8">
            <v>4882.5445529999997</v>
          </cell>
          <cell r="C8">
            <v>4792.3504309999998</v>
          </cell>
          <cell r="D8">
            <v>5120.2987700000003</v>
          </cell>
          <cell r="E8">
            <v>3009.370109</v>
          </cell>
          <cell r="F8">
            <v>2961.1169439999999</v>
          </cell>
          <cell r="G8">
            <v>6328.7358610000001</v>
          </cell>
          <cell r="H8">
            <v>5638.8745920000001</v>
          </cell>
          <cell r="I8">
            <v>4155.6780049999998</v>
          </cell>
          <cell r="J8">
            <v>8075.7298799999999</v>
          </cell>
          <cell r="K8">
            <v>8721.687715</v>
          </cell>
          <cell r="L8">
            <v>7740.0318129999996</v>
          </cell>
          <cell r="M8">
            <v>7109.7958189999999</v>
          </cell>
          <cell r="N8">
            <v>13257.012509</v>
          </cell>
          <cell r="O8">
            <v>9279.8676699999996</v>
          </cell>
          <cell r="P8">
            <v>14261.123310999999</v>
          </cell>
          <cell r="Q8">
            <v>14983.630789000001</v>
          </cell>
          <cell r="R8">
            <v>15714.72192</v>
          </cell>
          <cell r="S8">
            <v>18401.452517999998</v>
          </cell>
          <cell r="T8">
            <v>20200.453455999999</v>
          </cell>
          <cell r="U8">
            <v>16357.920876</v>
          </cell>
          <cell r="V8">
            <v>21891.289611</v>
          </cell>
          <cell r="W8">
            <v>18008.964414999999</v>
          </cell>
          <cell r="X8">
            <v>23337.868781000001</v>
          </cell>
          <cell r="Y8">
            <v>22131.27217</v>
          </cell>
          <cell r="Z8">
            <v>22999.531458000001</v>
          </cell>
          <cell r="AA8">
            <v>19369.921169000001</v>
          </cell>
          <cell r="AB8">
            <v>21990.768485000001</v>
          </cell>
          <cell r="AC8">
            <v>20432.948922</v>
          </cell>
          <cell r="AD8">
            <v>24304.645377000001</v>
          </cell>
          <cell r="AE8">
            <v>20586.273578</v>
          </cell>
          <cell r="AF8">
            <v>22661.784637000001</v>
          </cell>
          <cell r="AG8">
            <v>21571.035586000002</v>
          </cell>
          <cell r="AH8">
            <v>26617.244492999998</v>
          </cell>
          <cell r="AI8">
            <v>23508.602849999999</v>
          </cell>
          <cell r="AJ8">
            <v>23777.165946000001</v>
          </cell>
          <cell r="AK8">
            <v>21920.834467000001</v>
          </cell>
          <cell r="AL8">
            <v>20628.374123000001</v>
          </cell>
          <cell r="AM8">
            <v>21031.959817999999</v>
          </cell>
          <cell r="AN8">
            <v>22625.229592</v>
          </cell>
          <cell r="AO8">
            <v>21184.873179999999</v>
          </cell>
          <cell r="AP8">
            <v>25181.537141000001</v>
          </cell>
          <cell r="AQ8">
            <v>25711.625229000001</v>
          </cell>
          <cell r="AR8">
            <v>24612.461859999999</v>
          </cell>
          <cell r="AS8">
            <v>23833.887682</v>
          </cell>
          <cell r="AT8">
            <v>28059.918344999998</v>
          </cell>
          <cell r="AU8">
            <v>27244.796323999999</v>
          </cell>
          <cell r="AV8">
            <v>29004.269758999999</v>
          </cell>
          <cell r="AW8">
            <v>29274.064979999999</v>
          </cell>
          <cell r="AX8">
            <v>31826.452155999999</v>
          </cell>
          <cell r="AY8">
            <v>34197.883333999998</v>
          </cell>
          <cell r="AZ8">
            <v>35830.957739999998</v>
          </cell>
          <cell r="BA8">
            <v>35607.850095000002</v>
          </cell>
          <cell r="BB8">
            <v>35518.873043</v>
          </cell>
          <cell r="BC8">
            <v>37721.642867000002</v>
          </cell>
          <cell r="BD8">
            <v>38737.413460999996</v>
          </cell>
          <cell r="BE8">
            <v>37977.256113000003</v>
          </cell>
          <cell r="BF8">
            <v>43883.92</v>
          </cell>
          <cell r="BG8">
            <v>42844.475635000003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D5" t="str">
            <v>2013 (% of total ODA)</v>
          </cell>
          <cell r="E5" t="str">
            <v>2017 (% of total ODA)</v>
          </cell>
        </row>
        <row r="6">
          <cell r="A6" t="str">
            <v>Country-specific, transferred</v>
          </cell>
          <cell r="D6">
            <v>0.69012535148538678</v>
          </cell>
          <cell r="E6">
            <v>0.64877135994649948</v>
          </cell>
        </row>
        <row r="7">
          <cell r="A7" t="str">
            <v>Country-specific, not transferred</v>
          </cell>
          <cell r="D7">
            <v>6.0590482887929877E-2</v>
          </cell>
          <cell r="E7">
            <v>3.3724708635241893E-2</v>
          </cell>
        </row>
        <row r="8">
          <cell r="A8" t="str">
            <v>Non-country-specific, transferred</v>
          </cell>
          <cell r="D8">
            <v>0.16079225681287443</v>
          </cell>
          <cell r="E8">
            <v>0.18598524900026733</v>
          </cell>
        </row>
        <row r="9">
          <cell r="A9" t="str">
            <v>Non-country-specific, not transferred</v>
          </cell>
          <cell r="D9">
            <v>8.8491908813808834E-2</v>
          </cell>
          <cell r="E9">
            <v>0.13151868241799131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version"/>
    </sheetNames>
    <sheetDataSet>
      <sheetData sheetId="0">
        <row r="7">
          <cell r="E7" t="str">
            <v>growth from 2016</v>
          </cell>
          <cell r="F7" t="str">
            <v>reduction from 2016</v>
          </cell>
        </row>
        <row r="8">
          <cell r="A8" t="str">
            <v>Ethiopia</v>
          </cell>
          <cell r="D8">
            <v>4041.25</v>
          </cell>
          <cell r="E8" t="str">
            <v/>
          </cell>
          <cell r="F8">
            <v>4061.2</v>
          </cell>
        </row>
        <row r="9">
          <cell r="A9" t="str">
            <v>Bangladesh</v>
          </cell>
          <cell r="D9">
            <v>2447.39</v>
          </cell>
          <cell r="E9">
            <v>3719.6400000000003</v>
          </cell>
          <cell r="F9" t="str">
            <v/>
          </cell>
        </row>
        <row r="10">
          <cell r="A10" t="str">
            <v>Afghanistan</v>
          </cell>
          <cell r="D10">
            <v>3662.46</v>
          </cell>
          <cell r="E10" t="str">
            <v/>
          </cell>
          <cell r="F10">
            <v>3958.2700000000004</v>
          </cell>
        </row>
        <row r="11">
          <cell r="A11" t="str">
            <v>Nigeria</v>
          </cell>
          <cell r="D11">
            <v>2496.23</v>
          </cell>
          <cell r="E11">
            <v>3306.3599999999997</v>
          </cell>
          <cell r="F11" t="str">
            <v/>
          </cell>
        </row>
        <row r="12">
          <cell r="A12" t="str">
            <v>India</v>
          </cell>
          <cell r="D12">
            <v>2672.53</v>
          </cell>
          <cell r="E12">
            <v>3103.07</v>
          </cell>
          <cell r="F12" t="str">
            <v/>
          </cell>
        </row>
        <row r="13">
          <cell r="A13" t="str">
            <v>Turkey</v>
          </cell>
          <cell r="D13">
            <v>3055.1000000000004</v>
          </cell>
          <cell r="E13" t="str">
            <v/>
          </cell>
          <cell r="F13">
            <v>3611.67</v>
          </cell>
        </row>
        <row r="14">
          <cell r="A14" t="str">
            <v>Syrian Arab Republic</v>
          </cell>
          <cell r="D14">
            <v>2853.46</v>
          </cell>
          <cell r="E14">
            <v>2918.63</v>
          </cell>
          <cell r="F14" t="str">
            <v/>
          </cell>
        </row>
        <row r="15">
          <cell r="A15" t="str">
            <v>Tanzania</v>
          </cell>
          <cell r="D15">
            <v>2316.6800000000003</v>
          </cell>
          <cell r="E15">
            <v>2541.5</v>
          </cell>
          <cell r="F15" t="str">
            <v/>
          </cell>
        </row>
        <row r="16">
          <cell r="A16" t="str">
            <v>Iraq</v>
          </cell>
          <cell r="D16">
            <v>2114.84</v>
          </cell>
          <cell r="E16">
            <v>2446.8000000000002</v>
          </cell>
          <cell r="F16" t="str">
            <v/>
          </cell>
        </row>
        <row r="17">
          <cell r="A17" t="str">
            <v>Kenya</v>
          </cell>
          <cell r="D17">
            <v>2181.5300000000002</v>
          </cell>
          <cell r="E17">
            <v>2428.3000000000002</v>
          </cell>
          <cell r="F17" t="str">
            <v/>
          </cell>
        </row>
        <row r="18">
          <cell r="A18" t="str">
            <v>Viet Nam</v>
          </cell>
          <cell r="D18">
            <v>2351.6799999999998</v>
          </cell>
          <cell r="E18" t="str">
            <v/>
          </cell>
          <cell r="F18">
            <v>2888.29</v>
          </cell>
        </row>
        <row r="19">
          <cell r="A19" t="str">
            <v>Jordan</v>
          </cell>
          <cell r="D19">
            <v>2232.58</v>
          </cell>
          <cell r="E19">
            <v>2265.92</v>
          </cell>
          <cell r="F19" t="str">
            <v/>
          </cell>
        </row>
        <row r="20">
          <cell r="A20" t="str">
            <v>Democratic Republic of the Congo</v>
          </cell>
          <cell r="D20">
            <v>2101.81</v>
          </cell>
          <cell r="E20">
            <v>2240.9300000000003</v>
          </cell>
          <cell r="F20" t="str">
            <v/>
          </cell>
        </row>
        <row r="21">
          <cell r="A21" t="str">
            <v>Pakistan</v>
          </cell>
          <cell r="D21">
            <v>2205.96</v>
          </cell>
          <cell r="E21" t="str">
            <v/>
          </cell>
          <cell r="F21">
            <v>2905.3599999999997</v>
          </cell>
        </row>
        <row r="22">
          <cell r="A22" t="str">
            <v>South Sudan</v>
          </cell>
          <cell r="D22">
            <v>1586.44</v>
          </cell>
          <cell r="E22">
            <v>2142.27</v>
          </cell>
          <cell r="F22" t="str">
            <v/>
          </cell>
        </row>
        <row r="23">
          <cell r="A23" t="str">
            <v>Yemen</v>
          </cell>
          <cell r="D23">
            <v>897.57</v>
          </cell>
          <cell r="E23">
            <v>1971.4199999999998</v>
          </cell>
          <cell r="F23" t="str">
            <v/>
          </cell>
        </row>
        <row r="24">
          <cell r="A24" t="str">
            <v>Uganda</v>
          </cell>
          <cell r="D24">
            <v>1749.2</v>
          </cell>
          <cell r="E24">
            <v>1965.3899999999999</v>
          </cell>
          <cell r="F24" t="str">
            <v/>
          </cell>
        </row>
        <row r="25">
          <cell r="A25" t="str">
            <v>West Bank and Gaza Strip</v>
          </cell>
          <cell r="D25">
            <v>1916.01</v>
          </cell>
          <cell r="E25" t="str">
            <v/>
          </cell>
          <cell r="F25">
            <v>2205.92</v>
          </cell>
        </row>
        <row r="26">
          <cell r="A26" t="str">
            <v>Mozambique</v>
          </cell>
          <cell r="D26">
            <v>1521.5900000000001</v>
          </cell>
          <cell r="E26">
            <v>1736.46</v>
          </cell>
          <cell r="F26" t="str">
            <v/>
          </cell>
        </row>
        <row r="27">
          <cell r="A27" t="str">
            <v>Somalia</v>
          </cell>
          <cell r="D27">
            <v>1005.36</v>
          </cell>
          <cell r="E27">
            <v>1642.69</v>
          </cell>
          <cell r="F27" t="str">
            <v/>
          </cell>
        </row>
        <row r="28">
          <cell r="A28" t="str">
            <v>Myanmar</v>
          </cell>
          <cell r="D28">
            <v>1520.5099999999998</v>
          </cell>
          <cell r="E28" t="str">
            <v/>
          </cell>
          <cell r="F28">
            <v>1523.8600000000001</v>
          </cell>
        </row>
        <row r="29">
          <cell r="A29" t="str">
            <v>Malawi</v>
          </cell>
          <cell r="D29">
            <v>1234.83</v>
          </cell>
          <cell r="E29">
            <v>1488.53</v>
          </cell>
          <cell r="F29" t="str">
            <v/>
          </cell>
        </row>
        <row r="30">
          <cell r="A30" t="str">
            <v>Mali</v>
          </cell>
          <cell r="D30">
            <v>1198.56</v>
          </cell>
          <cell r="E30">
            <v>1306.46</v>
          </cell>
          <cell r="F30" t="str">
            <v/>
          </cell>
        </row>
        <row r="31">
          <cell r="A31" t="str">
            <v>Morocco</v>
          </cell>
          <cell r="D31">
            <v>1262.42</v>
          </cell>
          <cell r="E31" t="str">
            <v/>
          </cell>
          <cell r="F31">
            <v>1573.77</v>
          </cell>
        </row>
        <row r="32">
          <cell r="A32" t="str">
            <v>Lebanon</v>
          </cell>
          <cell r="D32">
            <v>1130.82</v>
          </cell>
          <cell r="E32">
            <v>1251.72</v>
          </cell>
          <cell r="F32" t="str">
            <v/>
          </cell>
        </row>
        <row r="33">
          <cell r="A33" t="str">
            <v>Nepal</v>
          </cell>
          <cell r="D33">
            <v>1061.04</v>
          </cell>
          <cell r="E33">
            <v>1240.1799999999998</v>
          </cell>
          <cell r="F33" t="str">
            <v/>
          </cell>
        </row>
        <row r="34">
          <cell r="A34" t="str">
            <v>Ghana</v>
          </cell>
          <cell r="D34">
            <v>1231.8400000000001</v>
          </cell>
          <cell r="E34" t="str">
            <v/>
          </cell>
          <cell r="F34">
            <v>1312.8600000000001</v>
          </cell>
        </row>
        <row r="35">
          <cell r="A35" t="str">
            <v>Rwanda</v>
          </cell>
          <cell r="D35">
            <v>1143.9000000000001</v>
          </cell>
          <cell r="E35">
            <v>1199.8899999999999</v>
          </cell>
          <cell r="F35" t="str">
            <v/>
          </cell>
        </row>
        <row r="36">
          <cell r="A36" t="str">
            <v>Cameroon</v>
          </cell>
          <cell r="D36">
            <v>754.57999999999993</v>
          </cell>
          <cell r="E36">
            <v>1183.03</v>
          </cell>
          <cell r="F36" t="str">
            <v/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</sheetNames>
    <sheetDataSet>
      <sheetData sheetId="0">
        <row r="5">
          <cell r="B5" t="str">
            <v>2000</v>
          </cell>
          <cell r="C5" t="str">
            <v>2001</v>
          </cell>
          <cell r="D5" t="str">
            <v>2002</v>
          </cell>
          <cell r="E5" t="str">
            <v>2003</v>
          </cell>
          <cell r="F5" t="str">
            <v>2004</v>
          </cell>
          <cell r="G5" t="str">
            <v>2005</v>
          </cell>
          <cell r="H5" t="str">
            <v>2006</v>
          </cell>
          <cell r="I5" t="str">
            <v>2007</v>
          </cell>
          <cell r="J5" t="str">
            <v>2008</v>
          </cell>
          <cell r="K5" t="str">
            <v>2009</v>
          </cell>
          <cell r="L5" t="str">
            <v>2010</v>
          </cell>
          <cell r="M5" t="str">
            <v>2011</v>
          </cell>
          <cell r="N5" t="str">
            <v>2012</v>
          </cell>
          <cell r="O5" t="str">
            <v>2013</v>
          </cell>
          <cell r="P5" t="str">
            <v>2014</v>
          </cell>
          <cell r="Q5" t="str">
            <v>2015</v>
          </cell>
          <cell r="R5" t="str">
            <v>2016</v>
          </cell>
          <cell r="S5" t="str">
            <v>2017</v>
          </cell>
        </row>
        <row r="6">
          <cell r="A6" t="str">
            <v>LDCs</v>
          </cell>
          <cell r="B6">
            <v>19587.800000000003</v>
          </cell>
          <cell r="C6">
            <v>22313.049999999996</v>
          </cell>
          <cell r="D6">
            <v>27455.78</v>
          </cell>
          <cell r="E6">
            <v>31549.360000000001</v>
          </cell>
          <cell r="F6">
            <v>30993.960000000006</v>
          </cell>
          <cell r="G6">
            <v>31289.789999999997</v>
          </cell>
          <cell r="H6">
            <v>66428</v>
          </cell>
          <cell r="I6">
            <v>34279.879999999997</v>
          </cell>
          <cell r="J6">
            <v>38445.39</v>
          </cell>
          <cell r="K6">
            <v>40792.39</v>
          </cell>
          <cell r="L6">
            <v>45310.799999999996</v>
          </cell>
          <cell r="M6">
            <v>44189.919999999998</v>
          </cell>
          <cell r="N6">
            <v>40931.420000000006</v>
          </cell>
          <cell r="O6">
            <v>49407.200000000004</v>
          </cell>
          <cell r="P6">
            <v>42401.919999999991</v>
          </cell>
          <cell r="Q6">
            <v>44435.94</v>
          </cell>
          <cell r="R6">
            <v>44360.15</v>
          </cell>
          <cell r="S6">
            <v>49176.14</v>
          </cell>
        </row>
        <row r="7">
          <cell r="A7" t="str">
            <v>CBLBs</v>
          </cell>
          <cell r="B7">
            <v>10904.199999999999</v>
          </cell>
          <cell r="C7">
            <v>12404.050000000001</v>
          </cell>
          <cell r="D7">
            <v>17032.960000000003</v>
          </cell>
          <cell r="E7">
            <v>20805.7</v>
          </cell>
          <cell r="F7">
            <v>19173.57</v>
          </cell>
          <cell r="G7">
            <v>28200.560000000001</v>
          </cell>
          <cell r="H7">
            <v>51707.759999999995</v>
          </cell>
          <cell r="I7">
            <v>23100.780000000002</v>
          </cell>
          <cell r="J7">
            <v>25617.950000000004</v>
          </cell>
          <cell r="K7">
            <v>27962.6</v>
          </cell>
          <cell r="L7">
            <v>34044.560000000005</v>
          </cell>
          <cell r="M7">
            <v>32382.49</v>
          </cell>
          <cell r="N7">
            <v>28490.929999999997</v>
          </cell>
          <cell r="O7">
            <v>30323.02</v>
          </cell>
          <cell r="P7">
            <v>29098.399999999998</v>
          </cell>
          <cell r="Q7">
            <v>30851.419999999991</v>
          </cell>
          <cell r="R7">
            <v>31462.02</v>
          </cell>
          <cell r="S7">
            <v>35103.11</v>
          </cell>
        </row>
        <row r="8">
          <cell r="A8" t="str">
            <v>Fragile states</v>
          </cell>
          <cell r="B8">
            <v>27248.960000000003</v>
          </cell>
          <cell r="C8">
            <v>31968.899999999998</v>
          </cell>
          <cell r="D8">
            <v>38958.81</v>
          </cell>
          <cell r="E8">
            <v>44031.009999999995</v>
          </cell>
          <cell r="F8">
            <v>44716.56</v>
          </cell>
          <cell r="G8">
            <v>71473.099999999991</v>
          </cell>
          <cell r="H8">
            <v>97058.61</v>
          </cell>
          <cell r="I8">
            <v>56446.62999999999</v>
          </cell>
          <cell r="J8">
            <v>59061.330000000009</v>
          </cell>
          <cell r="K8">
            <v>57615.710000000014</v>
          </cell>
          <cell r="L8">
            <v>61181.64</v>
          </cell>
          <cell r="M8">
            <v>59489.22</v>
          </cell>
          <cell r="N8">
            <v>57170.62</v>
          </cell>
          <cell r="O8">
            <v>67422.249999999985</v>
          </cell>
          <cell r="P8">
            <v>59364.039999999994</v>
          </cell>
          <cell r="Q8">
            <v>62486.29</v>
          </cell>
          <cell r="R8">
            <v>63984.88</v>
          </cell>
          <cell r="S8">
            <v>69942.050000000017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ts v loans"/>
    </sheetNames>
    <sheetDataSet>
      <sheetData sheetId="0">
        <row r="5">
          <cell r="B5" t="str">
            <v>2000</v>
          </cell>
          <cell r="C5" t="str">
            <v>2001</v>
          </cell>
          <cell r="D5" t="str">
            <v>2002</v>
          </cell>
          <cell r="E5" t="str">
            <v>2003</v>
          </cell>
          <cell r="F5" t="str">
            <v>2004</v>
          </cell>
          <cell r="G5" t="str">
            <v>2005</v>
          </cell>
          <cell r="H5" t="str">
            <v>2006</v>
          </cell>
          <cell r="I5" t="str">
            <v>2007</v>
          </cell>
          <cell r="J5" t="str">
            <v>2008</v>
          </cell>
          <cell r="K5" t="str">
            <v>2009</v>
          </cell>
          <cell r="L5" t="str">
            <v>2010</v>
          </cell>
          <cell r="M5" t="str">
            <v>2011</v>
          </cell>
          <cell r="N5" t="str">
            <v>2012</v>
          </cell>
          <cell r="O5" t="str">
            <v>2013</v>
          </cell>
          <cell r="P5" t="str">
            <v>2014</v>
          </cell>
          <cell r="Q5" t="str">
            <v>2015</v>
          </cell>
          <cell r="R5" t="str">
            <v>2016</v>
          </cell>
          <cell r="S5" t="str">
            <v>2017</v>
          </cell>
        </row>
        <row r="6">
          <cell r="A6" t="str">
            <v>Grants</v>
          </cell>
          <cell r="B6">
            <v>56322</v>
          </cell>
          <cell r="C6">
            <v>60841.689999999995</v>
          </cell>
          <cell r="D6">
            <v>68302.569999999992</v>
          </cell>
          <cell r="E6">
            <v>75419.16</v>
          </cell>
          <cell r="F6">
            <v>79497.289999999994</v>
          </cell>
          <cell r="G6">
            <v>107494.97</v>
          </cell>
          <cell r="H6">
            <v>146963.76999999999</v>
          </cell>
          <cell r="I6">
            <v>97733.22</v>
          </cell>
          <cell r="J6">
            <v>103356.56</v>
          </cell>
          <cell r="K6">
            <v>102542.21</v>
          </cell>
          <cell r="L6">
            <v>108942.23</v>
          </cell>
          <cell r="M6">
            <v>106516.54000000001</v>
          </cell>
          <cell r="N6">
            <v>103258.44</v>
          </cell>
          <cell r="O6">
            <v>110144.73000000001</v>
          </cell>
          <cell r="P6">
            <v>107047.35</v>
          </cell>
          <cell r="Q6">
            <v>115635.98</v>
          </cell>
          <cell r="R6">
            <v>126484.90000000001</v>
          </cell>
          <cell r="S6">
            <v>125983.91</v>
          </cell>
        </row>
        <row r="7">
          <cell r="A7" t="str">
            <v>Loans</v>
          </cell>
          <cell r="B7">
            <v>21449.42</v>
          </cell>
          <cell r="C7">
            <v>24169.85</v>
          </cell>
          <cell r="D7">
            <v>25837.73</v>
          </cell>
          <cell r="E7">
            <v>22723.489999999998</v>
          </cell>
          <cell r="F7">
            <v>22736.57</v>
          </cell>
          <cell r="G7">
            <v>22042.5</v>
          </cell>
          <cell r="H7">
            <v>21655.22</v>
          </cell>
          <cell r="I7">
            <v>21996.989999999998</v>
          </cell>
          <cell r="J7">
            <v>23957.45</v>
          </cell>
          <cell r="K7">
            <v>29084</v>
          </cell>
          <cell r="L7">
            <v>28096.84</v>
          </cell>
          <cell r="M7">
            <v>31706.340000000004</v>
          </cell>
          <cell r="N7">
            <v>31420.449999999997</v>
          </cell>
          <cell r="O7">
            <v>36595.089999999997</v>
          </cell>
          <cell r="P7">
            <v>37938.959999999999</v>
          </cell>
          <cell r="Q7">
            <v>41314.85</v>
          </cell>
          <cell r="R7">
            <v>40419.369999999995</v>
          </cell>
          <cell r="S7">
            <v>45367.06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</sheetNames>
    <sheetDataSet>
      <sheetData sheetId="0">
        <row r="5">
          <cell r="B5" t="str">
            <v>2002</v>
          </cell>
          <cell r="C5" t="str">
            <v>2003</v>
          </cell>
          <cell r="D5" t="str">
            <v>2004</v>
          </cell>
          <cell r="E5" t="str">
            <v>2005</v>
          </cell>
          <cell r="F5" t="str">
            <v>2006</v>
          </cell>
          <cell r="G5" t="str">
            <v>2007</v>
          </cell>
          <cell r="H5" t="str">
            <v>2008</v>
          </cell>
          <cell r="I5" t="str">
            <v>2009</v>
          </cell>
          <cell r="J5" t="str">
            <v>2010</v>
          </cell>
          <cell r="K5" t="str">
            <v>2011</v>
          </cell>
          <cell r="L5" t="str">
            <v>2012</v>
          </cell>
          <cell r="M5" t="str">
            <v>2013</v>
          </cell>
          <cell r="N5" t="str">
            <v>2014</v>
          </cell>
          <cell r="O5" t="str">
            <v>2015</v>
          </cell>
          <cell r="P5" t="str">
            <v>2016</v>
          </cell>
          <cell r="Q5" t="str">
            <v>2017</v>
          </cell>
        </row>
        <row r="6">
          <cell r="A6" t="str">
            <v>Education</v>
          </cell>
          <cell r="B6">
            <v>4655.3132800000003</v>
          </cell>
          <cell r="C6">
            <v>6547.2980370000005</v>
          </cell>
          <cell r="D6">
            <v>7096.8398429999997</v>
          </cell>
          <cell r="E6">
            <v>7917.449098</v>
          </cell>
          <cell r="F6">
            <v>8819.5475110000007</v>
          </cell>
          <cell r="G6">
            <v>9830.0367490000008</v>
          </cell>
          <cell r="H6">
            <v>9485.327217</v>
          </cell>
          <cell r="I6">
            <v>10942.382449000001</v>
          </cell>
          <cell r="J6">
            <v>11436.909632999999</v>
          </cell>
          <cell r="K6">
            <v>11020.314623</v>
          </cell>
          <cell r="L6">
            <v>10407.738547999999</v>
          </cell>
          <cell r="M6">
            <v>10214.097217999999</v>
          </cell>
          <cell r="N6">
            <v>10606.563641000001</v>
          </cell>
          <cell r="O6">
            <v>10613.588592</v>
          </cell>
          <cell r="P6">
            <v>12154.117559</v>
          </cell>
          <cell r="Q6">
            <v>11829.407015000001</v>
          </cell>
        </row>
        <row r="7">
          <cell r="A7" t="str">
            <v>Health</v>
          </cell>
          <cell r="B7">
            <v>5960.2714940000005</v>
          </cell>
          <cell r="C7">
            <v>7070.2678689999993</v>
          </cell>
          <cell r="D7">
            <v>7972.1681140000001</v>
          </cell>
          <cell r="E7">
            <v>10289.927685999999</v>
          </cell>
          <cell r="F7">
            <v>11552.334847999999</v>
          </cell>
          <cell r="G7">
            <v>13302.524237</v>
          </cell>
          <cell r="H7">
            <v>14684.058434</v>
          </cell>
          <cell r="I7">
            <v>16643.937774999999</v>
          </cell>
          <cell r="J7">
            <v>17946.206708000002</v>
          </cell>
          <cell r="K7">
            <v>18312.636041999998</v>
          </cell>
          <cell r="L7">
            <v>18885.639949999997</v>
          </cell>
          <cell r="M7">
            <v>20885.680916999998</v>
          </cell>
          <cell r="N7">
            <v>19684.569993999998</v>
          </cell>
          <cell r="O7">
            <v>20424.494275999998</v>
          </cell>
          <cell r="P7">
            <v>21020.166123000003</v>
          </cell>
          <cell r="Q7">
            <v>23707.672630000001</v>
          </cell>
        </row>
        <row r="8">
          <cell r="A8" t="str">
            <v>Other social services</v>
          </cell>
          <cell r="B8">
            <v>2761.5662090000001</v>
          </cell>
          <cell r="C8">
            <v>3775.6699470000003</v>
          </cell>
          <cell r="D8">
            <v>3593.3667109999997</v>
          </cell>
          <cell r="E8">
            <v>4071.001475</v>
          </cell>
          <cell r="F8">
            <v>4293.7512969999998</v>
          </cell>
          <cell r="G8">
            <v>4908.267237</v>
          </cell>
          <cell r="H8">
            <v>5618.883417</v>
          </cell>
          <cell r="I8">
            <v>4494.3337810000003</v>
          </cell>
          <cell r="J8">
            <v>4383.9245250000004</v>
          </cell>
          <cell r="K8">
            <v>4148.6580839999997</v>
          </cell>
          <cell r="L8">
            <v>4035.3028089999998</v>
          </cell>
          <cell r="M8">
            <v>4245.9604039999995</v>
          </cell>
          <cell r="N8">
            <v>4135.5227290000003</v>
          </cell>
          <cell r="O8">
            <v>4248.4055659999995</v>
          </cell>
          <cell r="P8">
            <v>4421.7047359999997</v>
          </cell>
          <cell r="Q8">
            <v>4868.3634380000003</v>
          </cell>
        </row>
        <row r="11">
          <cell r="B11" t="str">
            <v>2016</v>
          </cell>
        </row>
        <row r="12">
          <cell r="A12" t="str">
            <v>Health</v>
          </cell>
          <cell r="B12">
            <v>21020.166122000002</v>
          </cell>
        </row>
        <row r="13">
          <cell r="A13" t="str">
            <v>Infrastructure</v>
          </cell>
          <cell r="B13">
            <v>19891.144105000003</v>
          </cell>
        </row>
        <row r="14">
          <cell r="A14" t="str">
            <v>Humanitarian</v>
          </cell>
          <cell r="B14">
            <v>18298.727416000002</v>
          </cell>
        </row>
        <row r="15">
          <cell r="A15" t="str">
            <v>Governance &amp; security</v>
          </cell>
          <cell r="B15">
            <v>16398.010971</v>
          </cell>
        </row>
        <row r="16">
          <cell r="A16" t="str">
            <v>In-donor refugees</v>
          </cell>
          <cell r="B16">
            <v>16154.924553999999</v>
          </cell>
        </row>
        <row r="17">
          <cell r="A17" t="str">
            <v>Other / unspecified</v>
          </cell>
          <cell r="B17">
            <v>13275.254891999999</v>
          </cell>
        </row>
        <row r="18">
          <cell r="A18" t="str">
            <v>Education</v>
          </cell>
          <cell r="B18">
            <v>12154.117559</v>
          </cell>
        </row>
        <row r="19">
          <cell r="A19" t="str">
            <v>Agriculture &amp; food security</v>
          </cell>
          <cell r="B19">
            <v>9815.3580779999993</v>
          </cell>
        </row>
        <row r="20">
          <cell r="A20" t="str">
            <v>Business &amp; industry</v>
          </cell>
          <cell r="B20">
            <v>9432.4357009999985</v>
          </cell>
        </row>
        <row r="21">
          <cell r="A21" t="str">
            <v>Donor admin costs</v>
          </cell>
          <cell r="B21">
            <v>8315.1207949999989</v>
          </cell>
        </row>
        <row r="22">
          <cell r="A22" t="str">
            <v>Water &amp; sanitation</v>
          </cell>
          <cell r="B22">
            <v>6793.3651499999996</v>
          </cell>
        </row>
        <row r="23">
          <cell r="A23" t="str">
            <v>Environment</v>
          </cell>
          <cell r="B23">
            <v>5305.1682039999996</v>
          </cell>
        </row>
        <row r="24">
          <cell r="A24" t="str">
            <v>Other social services</v>
          </cell>
          <cell r="B24">
            <v>4421.7047339999999</v>
          </cell>
        </row>
        <row r="25">
          <cell r="A25" t="str">
            <v>General budget support</v>
          </cell>
          <cell r="B25">
            <v>2866.19544</v>
          </cell>
        </row>
        <row r="26">
          <cell r="A26" t="str">
            <v>Debt relief</v>
          </cell>
          <cell r="B26">
            <v>2763.9310150000001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B3AE-C699-483D-BBB7-3CAF7132F638}">
  <dimension ref="A1:BH11"/>
  <sheetViews>
    <sheetView zoomScale="90" zoomScaleNormal="90" workbookViewId="0">
      <selection activeCell="A15" sqref="A15"/>
    </sheetView>
  </sheetViews>
  <sheetFormatPr defaultRowHeight="15" x14ac:dyDescent="0.25"/>
  <cols>
    <col min="1" max="1" width="32.5703125" customWidth="1"/>
    <col min="4" max="4" width="21.85546875" customWidth="1"/>
    <col min="5" max="5" width="11.7109375" customWidth="1"/>
    <col min="6" max="6" width="16.28515625" customWidth="1"/>
    <col min="7" max="7" width="18.42578125" customWidth="1"/>
  </cols>
  <sheetData>
    <row r="1" spans="1:60" ht="41.25" customHeight="1" x14ac:dyDescent="0.25"/>
    <row r="2" spans="1:60" x14ac:dyDescent="0.25">
      <c r="A2" s="4" t="s">
        <v>64</v>
      </c>
      <c r="B2" s="5"/>
      <c r="C2" s="5"/>
      <c r="D2" s="5"/>
      <c r="E2" s="6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</row>
    <row r="3" spans="1:60" x14ac:dyDescent="0.25">
      <c r="A3" s="4" t="s">
        <v>0</v>
      </c>
      <c r="B3" s="5"/>
      <c r="C3" s="5"/>
      <c r="D3" s="5"/>
      <c r="E3" s="6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</row>
    <row r="4" spans="1:60" x14ac:dyDescent="0.25">
      <c r="A4" s="3"/>
      <c r="B4" s="3"/>
      <c r="C4" s="3"/>
      <c r="D4" s="3"/>
      <c r="E4" s="4"/>
      <c r="F4" s="3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6"/>
      <c r="T4" s="6"/>
      <c r="U4" s="6"/>
    </row>
    <row r="5" spans="1:60" x14ac:dyDescent="0.25">
      <c r="A5" s="7"/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/>
    </row>
    <row r="6" spans="1:60" x14ac:dyDescent="0.25">
      <c r="A6" s="8" t="s">
        <v>59</v>
      </c>
      <c r="B6" s="7">
        <v>35673.916602999998</v>
      </c>
      <c r="C6" s="7">
        <v>39410.356611000003</v>
      </c>
      <c r="D6" s="7">
        <v>40267.227419000003</v>
      </c>
      <c r="E6" s="7">
        <v>40559.885321000002</v>
      </c>
      <c r="F6" s="7">
        <v>40926.726665000002</v>
      </c>
      <c r="G6" s="7">
        <v>43778.007087999998</v>
      </c>
      <c r="H6" s="7">
        <v>42528.68823</v>
      </c>
      <c r="I6" s="7">
        <v>41783.893244999999</v>
      </c>
      <c r="J6" s="7">
        <v>43755.819083000002</v>
      </c>
      <c r="K6" s="7">
        <v>42462.441411</v>
      </c>
      <c r="L6" s="7">
        <v>39249.907906</v>
      </c>
      <c r="M6" s="7">
        <v>39991.183495999998</v>
      </c>
      <c r="N6" s="7">
        <v>43776.184209999999</v>
      </c>
      <c r="O6" s="7">
        <v>37893.635607999997</v>
      </c>
      <c r="P6" s="7">
        <v>43945.296128000002</v>
      </c>
      <c r="Q6" s="7">
        <v>46262.927138999999</v>
      </c>
      <c r="R6" s="7">
        <v>44797.183002999998</v>
      </c>
      <c r="S6" s="7">
        <v>46463.969668999998</v>
      </c>
      <c r="T6" s="7">
        <v>51845.246974000002</v>
      </c>
      <c r="U6" s="7">
        <v>52192.831351000001</v>
      </c>
      <c r="V6" s="7">
        <v>57994.428268000003</v>
      </c>
      <c r="W6" s="7">
        <v>55762.896244000003</v>
      </c>
      <c r="X6" s="7">
        <v>62664.377717000003</v>
      </c>
      <c r="Y6" s="7">
        <v>62125.148052999997</v>
      </c>
      <c r="Z6" s="7">
        <v>66718.687793000005</v>
      </c>
      <c r="AA6" s="7">
        <v>67771.712532999998</v>
      </c>
      <c r="AB6" s="7">
        <v>69351.100816000006</v>
      </c>
      <c r="AC6" s="7">
        <v>68031.243094000005</v>
      </c>
      <c r="AD6" s="7">
        <v>73496.746058999997</v>
      </c>
      <c r="AE6" s="7">
        <v>71248.760771000001</v>
      </c>
      <c r="AF6" s="7">
        <v>76634.971327000007</v>
      </c>
      <c r="AG6" s="7">
        <v>79322.601097999999</v>
      </c>
      <c r="AH6" s="7">
        <v>80470.111304999999</v>
      </c>
      <c r="AI6" s="7">
        <v>74187.632855999997</v>
      </c>
      <c r="AJ6" s="7">
        <v>74326.125843000002</v>
      </c>
      <c r="AK6" s="7">
        <v>66600.639349000005</v>
      </c>
      <c r="AL6" s="7">
        <v>66464.764976000006</v>
      </c>
      <c r="AM6" s="7">
        <v>62065.176672000001</v>
      </c>
      <c r="AN6" s="7">
        <v>68175.096565999993</v>
      </c>
      <c r="AO6" s="7">
        <v>68819.727541</v>
      </c>
      <c r="AP6" s="7">
        <v>71907.196339000002</v>
      </c>
      <c r="AQ6" s="7">
        <v>73811.48315</v>
      </c>
      <c r="AR6" s="7">
        <v>79166.007077000002</v>
      </c>
      <c r="AS6" s="7">
        <v>82974.871088</v>
      </c>
      <c r="AT6" s="7">
        <v>88038.758350000004</v>
      </c>
      <c r="AU6" s="7">
        <v>116127.821146</v>
      </c>
      <c r="AV6" s="7">
        <v>109556.61773300001</v>
      </c>
      <c r="AW6" s="7">
        <v>100674.615225</v>
      </c>
      <c r="AX6" s="7">
        <v>112515.639408</v>
      </c>
      <c r="AY6" s="7">
        <v>114318.318464</v>
      </c>
      <c r="AZ6" s="7">
        <v>120597.82814699999</v>
      </c>
      <c r="BA6" s="7">
        <v>119595.218433</v>
      </c>
      <c r="BB6" s="7">
        <v>115138.519529</v>
      </c>
      <c r="BC6" s="7">
        <v>121529.15445099999</v>
      </c>
      <c r="BD6" s="7">
        <v>123457.630276</v>
      </c>
      <c r="BE6" s="7">
        <v>130989.957866</v>
      </c>
      <c r="BF6" s="7">
        <v>144920.54999999999</v>
      </c>
      <c r="BG6" s="7">
        <v>144707.25859499999</v>
      </c>
      <c r="BH6" s="7">
        <v>-213.2914049999963</v>
      </c>
    </row>
    <row r="7" spans="1:60" x14ac:dyDescent="0.25">
      <c r="A7" s="8" t="s">
        <v>60</v>
      </c>
      <c r="B7" s="7">
        <v>35673.916602999998</v>
      </c>
      <c r="C7" s="7">
        <v>39410.356611000003</v>
      </c>
      <c r="D7" s="7">
        <v>40267.227419000003</v>
      </c>
      <c r="E7" s="7">
        <v>40559.885321000002</v>
      </c>
      <c r="F7" s="7">
        <v>40926.726665000002</v>
      </c>
      <c r="G7" s="7">
        <v>43778.007087999998</v>
      </c>
      <c r="H7" s="7">
        <v>42528.68823</v>
      </c>
      <c r="I7" s="7">
        <v>41783.893244999999</v>
      </c>
      <c r="J7" s="7">
        <v>43755.819083000002</v>
      </c>
      <c r="K7" s="7">
        <v>42462.441411</v>
      </c>
      <c r="L7" s="7">
        <v>39249.907906</v>
      </c>
      <c r="M7" s="7">
        <v>39991.183495999998</v>
      </c>
      <c r="N7" s="7">
        <v>43776.184209999999</v>
      </c>
      <c r="O7" s="7">
        <v>37893.635607999997</v>
      </c>
      <c r="P7" s="7">
        <v>43945.296128000002</v>
      </c>
      <c r="Q7" s="7">
        <v>46262.927138999999</v>
      </c>
      <c r="R7" s="7">
        <v>44797.183002999998</v>
      </c>
      <c r="S7" s="7">
        <v>46463.969668999998</v>
      </c>
      <c r="T7" s="7">
        <v>51845.246974000002</v>
      </c>
      <c r="U7" s="7">
        <v>52192.831351000001</v>
      </c>
      <c r="V7" s="7">
        <v>57994.428268000003</v>
      </c>
      <c r="W7" s="7">
        <v>55762.896244000003</v>
      </c>
      <c r="X7" s="7">
        <v>62664.377717000003</v>
      </c>
      <c r="Y7" s="7">
        <v>62125.148052999997</v>
      </c>
      <c r="Z7" s="7">
        <v>66718.687793000005</v>
      </c>
      <c r="AA7" s="7">
        <v>67771.712532999998</v>
      </c>
      <c r="AB7" s="7">
        <v>69351.100816000006</v>
      </c>
      <c r="AC7" s="7">
        <v>68031.243094000005</v>
      </c>
      <c r="AD7" s="7">
        <v>73496.746058999997</v>
      </c>
      <c r="AE7" s="7">
        <v>71248.760771000001</v>
      </c>
      <c r="AF7" s="7">
        <v>76634.971327000007</v>
      </c>
      <c r="AG7" s="7">
        <v>79322.601097999999</v>
      </c>
      <c r="AH7" s="7">
        <v>79228.398415000003</v>
      </c>
      <c r="AI7" s="7">
        <v>72703.165901</v>
      </c>
      <c r="AJ7" s="7">
        <v>73034.424297999998</v>
      </c>
      <c r="AK7" s="7">
        <v>65677.206202000001</v>
      </c>
      <c r="AL7" s="7">
        <v>65691.637597000008</v>
      </c>
      <c r="AM7" s="7">
        <v>61199.101828999999</v>
      </c>
      <c r="AN7" s="7">
        <v>66811.232086999997</v>
      </c>
      <c r="AO7" s="7">
        <v>67746.713610000006</v>
      </c>
      <c r="AP7" s="7">
        <v>69878.947077000004</v>
      </c>
      <c r="AQ7" s="7">
        <v>71825.520537999997</v>
      </c>
      <c r="AR7" s="7">
        <v>77569.406113000005</v>
      </c>
      <c r="AS7" s="7">
        <v>80673.323111000005</v>
      </c>
      <c r="AT7" s="7">
        <v>85553.342608999999</v>
      </c>
      <c r="AU7" s="7">
        <v>113817.30221000001</v>
      </c>
      <c r="AV7" s="7">
        <v>107598.345581</v>
      </c>
      <c r="AW7" s="7">
        <v>98788.550625999997</v>
      </c>
      <c r="AX7" s="7">
        <v>110178.414246</v>
      </c>
      <c r="AY7" s="7">
        <v>111280.66899199999</v>
      </c>
      <c r="AZ7" s="7">
        <v>117360.89587399999</v>
      </c>
      <c r="BA7" s="7">
        <v>115748.141053</v>
      </c>
      <c r="BB7" s="7">
        <v>111230.931857</v>
      </c>
      <c r="BC7" s="7">
        <v>117289.61938999999</v>
      </c>
      <c r="BD7" s="7">
        <v>117642.41508799999</v>
      </c>
      <c r="BE7" s="7">
        <v>118894.39786</v>
      </c>
      <c r="BF7" s="7">
        <v>128961.04</v>
      </c>
      <c r="BG7" s="7">
        <v>130979.58593399999</v>
      </c>
      <c r="BH7" s="7"/>
    </row>
    <row r="8" spans="1:60" x14ac:dyDescent="0.25">
      <c r="A8" s="8" t="s">
        <v>61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1241.71289</v>
      </c>
      <c r="AI8" s="7">
        <v>1484.4669550000001</v>
      </c>
      <c r="AJ8" s="7">
        <v>1291.7015449999999</v>
      </c>
      <c r="AK8" s="7">
        <v>923.43314699999996</v>
      </c>
      <c r="AL8" s="7">
        <v>773.12737900000002</v>
      </c>
      <c r="AM8" s="7">
        <v>866.07484299999999</v>
      </c>
      <c r="AN8" s="7">
        <v>1363.8644790000001</v>
      </c>
      <c r="AO8" s="7">
        <v>1073.013931</v>
      </c>
      <c r="AP8" s="7">
        <v>2028.249262</v>
      </c>
      <c r="AQ8" s="7">
        <v>1985.962612</v>
      </c>
      <c r="AR8" s="7">
        <v>1596.600964</v>
      </c>
      <c r="AS8" s="7">
        <v>2301.5479770000002</v>
      </c>
      <c r="AT8" s="7">
        <v>2485.4157409999998</v>
      </c>
      <c r="AU8" s="7">
        <v>2310.5189359999999</v>
      </c>
      <c r="AV8" s="7">
        <v>1958.272152</v>
      </c>
      <c r="AW8" s="7">
        <v>1886.064599</v>
      </c>
      <c r="AX8" s="7">
        <v>2337.2251620000002</v>
      </c>
      <c r="AY8" s="7">
        <v>3037.6494720000001</v>
      </c>
      <c r="AZ8" s="7">
        <v>3236.9322729999999</v>
      </c>
      <c r="BA8" s="7">
        <v>3847.0773800000002</v>
      </c>
      <c r="BB8" s="7">
        <v>3907.5876720000001</v>
      </c>
      <c r="BC8" s="7">
        <v>4239.5350609999996</v>
      </c>
      <c r="BD8" s="7">
        <v>5815.2151880000001</v>
      </c>
      <c r="BE8" s="7">
        <v>12095.560006</v>
      </c>
      <c r="BF8" s="7">
        <v>15959.51</v>
      </c>
      <c r="BG8" s="7">
        <v>13727.672661000001</v>
      </c>
      <c r="BH8" s="7"/>
    </row>
    <row r="9" spans="1:60" x14ac:dyDescent="0.25">
      <c r="A9" s="8" t="s">
        <v>62</v>
      </c>
      <c r="B9" s="7">
        <v>0.51</v>
      </c>
      <c r="C9" s="7">
        <v>0.54</v>
      </c>
      <c r="D9" s="7">
        <v>0.53</v>
      </c>
      <c r="E9" s="7">
        <v>0.51</v>
      </c>
      <c r="F9" s="7">
        <v>0.48</v>
      </c>
      <c r="G9" s="7">
        <v>0.48</v>
      </c>
      <c r="H9" s="7">
        <v>0.44</v>
      </c>
      <c r="I9" s="7">
        <v>0.41</v>
      </c>
      <c r="J9" s="7">
        <v>0.41</v>
      </c>
      <c r="K9" s="7">
        <v>0.37</v>
      </c>
      <c r="L9" s="7">
        <v>0.33</v>
      </c>
      <c r="M9" s="7">
        <v>0.32</v>
      </c>
      <c r="N9" s="7">
        <v>0.34</v>
      </c>
      <c r="O9" s="7">
        <v>0.27</v>
      </c>
      <c r="P9" s="7">
        <v>0.32</v>
      </c>
      <c r="Q9" s="7">
        <v>0.34</v>
      </c>
      <c r="R9" s="7">
        <v>0.31</v>
      </c>
      <c r="S9" s="7">
        <v>0.31</v>
      </c>
      <c r="T9" s="7">
        <v>0.33</v>
      </c>
      <c r="U9" s="7">
        <v>0.33</v>
      </c>
      <c r="V9" s="7">
        <v>0.35</v>
      </c>
      <c r="W9" s="7">
        <v>0.32</v>
      </c>
      <c r="X9" s="7">
        <v>0.36</v>
      </c>
      <c r="Y9" s="7">
        <v>0.34</v>
      </c>
      <c r="Z9" s="7">
        <v>0.34</v>
      </c>
      <c r="AA9" s="7">
        <v>0.33</v>
      </c>
      <c r="AB9" s="7">
        <v>0.34</v>
      </c>
      <c r="AC9" s="7">
        <v>0.33</v>
      </c>
      <c r="AD9" s="7">
        <v>0.34</v>
      </c>
      <c r="AE9" s="7">
        <v>0.31</v>
      </c>
      <c r="AF9" s="7">
        <v>0.32</v>
      </c>
      <c r="AG9" s="7">
        <v>0.32</v>
      </c>
      <c r="AH9" s="7">
        <v>0.32</v>
      </c>
      <c r="AI9" s="7">
        <v>0.28999999999999998</v>
      </c>
      <c r="AJ9" s="7">
        <v>0.28999999999999998</v>
      </c>
      <c r="AK9" s="7">
        <v>0.26</v>
      </c>
      <c r="AL9" s="7">
        <v>0.24</v>
      </c>
      <c r="AM9" s="7">
        <v>0.22</v>
      </c>
      <c r="AN9" s="7">
        <v>0.23</v>
      </c>
      <c r="AO9" s="7">
        <v>0.22</v>
      </c>
      <c r="AP9" s="7">
        <v>0.22</v>
      </c>
      <c r="AQ9" s="7">
        <v>0.21</v>
      </c>
      <c r="AR9" s="7">
        <v>0.23</v>
      </c>
      <c r="AS9" s="7">
        <v>0.24</v>
      </c>
      <c r="AT9" s="7">
        <v>0.25</v>
      </c>
      <c r="AU9" s="7">
        <v>0.32</v>
      </c>
      <c r="AV9" s="7">
        <v>0.3</v>
      </c>
      <c r="AW9" s="7">
        <v>0.27</v>
      </c>
      <c r="AX9" s="7">
        <v>0.3</v>
      </c>
      <c r="AY9" s="7">
        <v>0.31</v>
      </c>
      <c r="AZ9" s="7">
        <v>0.31</v>
      </c>
      <c r="BA9" s="7">
        <v>0.31</v>
      </c>
      <c r="BB9" s="7">
        <v>0.28000000000000003</v>
      </c>
      <c r="BC9" s="7">
        <v>0.3</v>
      </c>
      <c r="BD9" s="7">
        <v>0.3</v>
      </c>
      <c r="BE9" s="7">
        <v>0.3</v>
      </c>
      <c r="BF9" s="7">
        <v>0.32</v>
      </c>
      <c r="BG9" s="7">
        <v>0.31</v>
      </c>
      <c r="BH9" s="7"/>
    </row>
    <row r="10" spans="1:60" x14ac:dyDescent="0.25">
      <c r="A10" s="8" t="s">
        <v>63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1.5430734093228992E-2</v>
      </c>
      <c r="AI10" s="9">
        <v>2.0009628260836718E-2</v>
      </c>
      <c r="AJ10" s="9">
        <v>1.73788359119979E-2</v>
      </c>
      <c r="AK10" s="9">
        <v>1.3865229463654819E-2</v>
      </c>
      <c r="AL10" s="9">
        <v>1.1632138912688083E-2</v>
      </c>
      <c r="AM10" s="9">
        <v>1.3954279830330717E-2</v>
      </c>
      <c r="AN10" s="9">
        <v>2.0005317890230568E-2</v>
      </c>
      <c r="AO10" s="9">
        <v>1.5591662003612785E-2</v>
      </c>
      <c r="AP10" s="9">
        <v>2.8206485098348142E-2</v>
      </c>
      <c r="AQ10" s="9">
        <v>2.6905875986316677E-2</v>
      </c>
      <c r="AR10" s="9">
        <v>2.0167759155101508E-2</v>
      </c>
      <c r="AS10" s="9">
        <v>2.7737891566701686E-2</v>
      </c>
      <c r="AT10" s="9">
        <v>2.8230926782488001E-2</v>
      </c>
      <c r="AU10" s="9">
        <v>1.9896342781590012E-2</v>
      </c>
      <c r="AV10" s="9">
        <v>1.7874521799974716E-2</v>
      </c>
      <c r="AW10" s="9">
        <v>1.8734261807554921E-2</v>
      </c>
      <c r="AX10" s="9">
        <v>2.0772447050892578E-2</v>
      </c>
      <c r="AY10" s="9">
        <v>2.6571852287668063E-2</v>
      </c>
      <c r="AZ10" s="9">
        <v>2.6840717803428542E-2</v>
      </c>
      <c r="BA10" s="9">
        <v>3.2167484874449426E-2</v>
      </c>
      <c r="BB10" s="9">
        <v>3.3938144141377365E-2</v>
      </c>
      <c r="BC10" s="9">
        <v>3.4884921895094428E-2</v>
      </c>
      <c r="BD10" s="9">
        <v>4.7102922476315118E-2</v>
      </c>
      <c r="BE10" s="9">
        <v>9.2339597653535443E-2</v>
      </c>
      <c r="BF10" s="9">
        <v>0.11012592762034092</v>
      </c>
      <c r="BG10" s="9">
        <v>9.4865128358352646E-2</v>
      </c>
      <c r="BH10" s="7"/>
    </row>
    <row r="11" spans="1:6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8154-09C4-481F-BFC6-0F072F8678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4C6F-802C-4E96-9CA7-DD094CE8CA96}">
  <dimension ref="A1:U53"/>
  <sheetViews>
    <sheetView workbookViewId="0">
      <selection activeCell="E6" sqref="E6"/>
    </sheetView>
  </sheetViews>
  <sheetFormatPr defaultRowHeight="15" x14ac:dyDescent="0.25"/>
  <cols>
    <col min="1" max="1" width="16.5703125" customWidth="1"/>
    <col min="4" max="4" width="24.7109375" customWidth="1"/>
    <col min="5" max="5" width="13" customWidth="1"/>
    <col min="6" max="6" width="18.7109375" customWidth="1"/>
    <col min="7" max="7" width="20.85546875" customWidth="1"/>
  </cols>
  <sheetData>
    <row r="1" spans="1:21" ht="41.25" customHeight="1" x14ac:dyDescent="0.25"/>
    <row r="2" spans="1:21" x14ac:dyDescent="0.25">
      <c r="A2" s="3" t="s">
        <v>134</v>
      </c>
      <c r="B2" s="5"/>
      <c r="C2" s="5"/>
      <c r="D2" s="5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1" x14ac:dyDescent="0.25">
      <c r="A3" s="3" t="s">
        <v>0</v>
      </c>
      <c r="B3" s="5"/>
      <c r="C3" s="5"/>
      <c r="D3" s="5"/>
      <c r="E3" s="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1" x14ac:dyDescent="0.25">
      <c r="A4" s="3"/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6"/>
      <c r="T4" s="6"/>
      <c r="U4" s="6"/>
    </row>
    <row r="5" spans="1:21" x14ac:dyDescent="0.25">
      <c r="A5" s="20" t="s">
        <v>135</v>
      </c>
      <c r="B5" s="7"/>
      <c r="C5" s="7"/>
      <c r="D5" s="7"/>
      <c r="E5" s="7"/>
      <c r="F5" s="7"/>
      <c r="G5" s="7"/>
      <c r="H5" s="7"/>
      <c r="I5" s="7" t="s">
        <v>136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25">
      <c r="A7" s="7" t="s">
        <v>137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25">
      <c r="A9" s="7"/>
      <c r="B9" s="8">
        <v>2016</v>
      </c>
      <c r="C9" s="8">
        <v>2017</v>
      </c>
      <c r="D9" s="8" t="s">
        <v>138</v>
      </c>
      <c r="E9" s="8" t="s">
        <v>68</v>
      </c>
      <c r="F9" s="8" t="s">
        <v>69</v>
      </c>
      <c r="G9" s="8" t="s">
        <v>70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25">
      <c r="A10" s="7" t="s">
        <v>139</v>
      </c>
      <c r="B10" s="21">
        <f>VLOOKUP($A10,'[2]Raw data'!$A$2:$C$31,2,FALSE)/100</f>
        <v>9.4068099999999998E-3</v>
      </c>
      <c r="C10" s="21">
        <f>VLOOKUP($A10,'[2]Raw data'!$A$2:$C$31,3,FALSE)/100</f>
        <v>1.018878E-2</v>
      </c>
      <c r="D10" s="7">
        <f t="shared" ref="D10:D38" si="0">IF(C10&gt;B10,1,0)</f>
        <v>1</v>
      </c>
      <c r="E10" s="21">
        <f t="shared" ref="E10:E38" si="1">IF(D10=1,B10,C10)</f>
        <v>9.4068099999999998E-3</v>
      </c>
      <c r="F10" s="21">
        <f t="shared" ref="F10:F38" si="2">IF(D10=1,C10,"")</f>
        <v>1.018878E-2</v>
      </c>
      <c r="G10" s="21" t="str">
        <f t="shared" ref="G10:G38" si="3">IF(D10=0,B10,"")</f>
        <v/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5">
      <c r="A11" s="7" t="s">
        <v>140</v>
      </c>
      <c r="B11" s="21">
        <f>VLOOKUP($A11,'[2]Raw data'!$A$2:$C$31,2,FALSE)/100</f>
        <v>1.000769E-2</v>
      </c>
      <c r="C11" s="21">
        <f>VLOOKUP($A11,'[2]Raw data'!$A$2:$C$31,3,FALSE)/100</f>
        <v>9.9573999999999999E-3</v>
      </c>
      <c r="D11" s="7">
        <f t="shared" si="0"/>
        <v>0</v>
      </c>
      <c r="E11" s="21">
        <f t="shared" si="1"/>
        <v>9.9573999999999999E-3</v>
      </c>
      <c r="F11" s="21" t="str">
        <f t="shared" si="2"/>
        <v/>
      </c>
      <c r="G11" s="21">
        <f t="shared" si="3"/>
        <v>1.000769E-2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25">
      <c r="A12" s="7" t="s">
        <v>141</v>
      </c>
      <c r="B12" s="21">
        <f>VLOOKUP($A12,'[2]Raw data'!$A$2:$C$31,2,FALSE)/100</f>
        <v>1.1216060000000002E-2</v>
      </c>
      <c r="C12" s="21">
        <f>VLOOKUP($A12,'[2]Raw data'!$A$2:$C$31,3,FALSE)/100</f>
        <v>9.9271699999999991E-3</v>
      </c>
      <c r="D12" s="7">
        <f t="shared" si="0"/>
        <v>0</v>
      </c>
      <c r="E12" s="21">
        <f t="shared" si="1"/>
        <v>9.9271699999999991E-3</v>
      </c>
      <c r="F12" s="21" t="str">
        <f t="shared" si="2"/>
        <v/>
      </c>
      <c r="G12" s="21">
        <f t="shared" si="3"/>
        <v>1.1216060000000002E-2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5">
      <c r="A13" s="7" t="s">
        <v>142</v>
      </c>
      <c r="B13" s="21">
        <f>VLOOKUP($A13,'[2]Raw data'!$A$2:$C$31,2,FALSE)/100</f>
        <v>7.5202899999999998E-3</v>
      </c>
      <c r="C13" s="21">
        <f>VLOOKUP($A13,'[2]Raw data'!$A$2:$C$31,3,FALSE)/100</f>
        <v>7.37449E-3</v>
      </c>
      <c r="D13" s="7">
        <f t="shared" si="0"/>
        <v>0</v>
      </c>
      <c r="E13" s="21">
        <f t="shared" si="1"/>
        <v>7.37449E-3</v>
      </c>
      <c r="F13" s="21" t="str">
        <f t="shared" si="2"/>
        <v/>
      </c>
      <c r="G13" s="21">
        <f t="shared" si="3"/>
        <v>7.5202899999999998E-3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25">
      <c r="A14" s="7" t="s">
        <v>143</v>
      </c>
      <c r="B14" s="21">
        <f>VLOOKUP($A14,'[2]Raw data'!$A$2:$C$31,2,FALSE)/100</f>
        <v>7.0011400000000003E-3</v>
      </c>
      <c r="C14" s="21">
        <f>VLOOKUP($A14,'[2]Raw data'!$A$2:$C$31,3,FALSE)/100</f>
        <v>6.9887600000000001E-3</v>
      </c>
      <c r="D14" s="7">
        <f t="shared" si="0"/>
        <v>0</v>
      </c>
      <c r="E14" s="21">
        <f t="shared" si="1"/>
        <v>6.9887600000000001E-3</v>
      </c>
      <c r="F14" s="21" t="str">
        <f t="shared" si="2"/>
        <v/>
      </c>
      <c r="G14" s="21">
        <f t="shared" si="3"/>
        <v>7.0011400000000003E-3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25">
      <c r="A15" s="7" t="s">
        <v>144</v>
      </c>
      <c r="B15" s="21">
        <f>VLOOKUP($A15,'[2]Raw data'!$A$2:$C$31,2,FALSE)/100</f>
        <v>6.9929600000000003E-3</v>
      </c>
      <c r="C15" s="21">
        <f>VLOOKUP($A15,'[2]Raw data'!$A$2:$C$31,3,FALSE)/100</f>
        <v>6.6740499999999999E-3</v>
      </c>
      <c r="D15" s="7">
        <f t="shared" si="0"/>
        <v>0</v>
      </c>
      <c r="E15" s="21">
        <f t="shared" si="1"/>
        <v>6.6740499999999999E-3</v>
      </c>
      <c r="F15" s="21" t="str">
        <f t="shared" si="2"/>
        <v/>
      </c>
      <c r="G15" s="21">
        <f t="shared" si="3"/>
        <v>6.9929600000000003E-3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25">
      <c r="A16" s="7" t="s">
        <v>145</v>
      </c>
      <c r="B16" s="21">
        <f>VLOOKUP($A16,'[2]Raw data'!$A$2:$C$31,2,FALSE)/100</f>
        <v>6.4874299999999998E-3</v>
      </c>
      <c r="C16" s="21">
        <f>VLOOKUP($A16,'[2]Raw data'!$A$2:$C$31,3,FALSE)/100</f>
        <v>6.0368699999999997E-3</v>
      </c>
      <c r="D16" s="7">
        <f t="shared" si="0"/>
        <v>0</v>
      </c>
      <c r="E16" s="21">
        <f t="shared" si="1"/>
        <v>6.0368699999999997E-3</v>
      </c>
      <c r="F16" s="21" t="str">
        <f t="shared" si="2"/>
        <v/>
      </c>
      <c r="G16" s="21">
        <f t="shared" si="3"/>
        <v>6.4874299999999998E-3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25">
      <c r="A17" s="7" t="s">
        <v>146</v>
      </c>
      <c r="B17" s="21">
        <f>VLOOKUP($A17,'[2]Raw data'!$A$2:$C$31,2,FALSE)/100</f>
        <v>5.3060099999999999E-3</v>
      </c>
      <c r="C17" s="21">
        <f>VLOOKUP($A17,'[2]Raw data'!$A$2:$C$31,3,FALSE)/100</f>
        <v>4.56902E-3</v>
      </c>
      <c r="D17" s="7">
        <f t="shared" si="0"/>
        <v>0</v>
      </c>
      <c r="E17" s="21">
        <f t="shared" si="1"/>
        <v>4.56902E-3</v>
      </c>
      <c r="F17" s="21" t="str">
        <f t="shared" si="2"/>
        <v/>
      </c>
      <c r="G17" s="21">
        <f t="shared" si="3"/>
        <v>5.3060099999999999E-3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25">
      <c r="A18" s="7" t="s">
        <v>147</v>
      </c>
      <c r="B18" s="21">
        <f>VLOOKUP($A18,'[2]Raw data'!$A$2:$C$31,2,FALSE)/100</f>
        <v>4.9858799999999998E-3</v>
      </c>
      <c r="C18" s="21">
        <f>VLOOKUP($A18,'[2]Raw data'!$A$2:$C$31,3,FALSE)/100</f>
        <v>4.4532199999999999E-3</v>
      </c>
      <c r="D18" s="7">
        <f t="shared" si="0"/>
        <v>0</v>
      </c>
      <c r="E18" s="21">
        <f t="shared" si="1"/>
        <v>4.4532199999999999E-3</v>
      </c>
      <c r="F18" s="21" t="str">
        <f t="shared" si="2"/>
        <v/>
      </c>
      <c r="G18" s="21">
        <f t="shared" si="3"/>
        <v>4.9858799999999998E-3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25">
      <c r="A19" s="7" t="s">
        <v>148</v>
      </c>
      <c r="B19" s="21">
        <f>VLOOKUP($A19,'[2]Raw data'!$A$2:$C$31,2,FALSE)/100</f>
        <v>3.8425999999999998E-3</v>
      </c>
      <c r="C19" s="21">
        <f>VLOOKUP($A19,'[2]Raw data'!$A$2:$C$31,3,FALSE)/100</f>
        <v>4.2800099999999999E-3</v>
      </c>
      <c r="D19" s="7">
        <f t="shared" si="0"/>
        <v>1</v>
      </c>
      <c r="E19" s="21">
        <f t="shared" si="1"/>
        <v>3.8425999999999998E-3</v>
      </c>
      <c r="F19" s="21">
        <f t="shared" si="2"/>
        <v>4.2800099999999999E-3</v>
      </c>
      <c r="G19" s="21" t="str">
        <f t="shared" si="3"/>
        <v/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25">
      <c r="A20" s="7" t="s">
        <v>149</v>
      </c>
      <c r="B20" s="21">
        <f>VLOOKUP($A20,'[2]Raw data'!$A$2:$C$31,2,FALSE)/100</f>
        <v>4.3995900000000001E-3</v>
      </c>
      <c r="C20" s="21">
        <f>VLOOKUP($A20,'[2]Raw data'!$A$2:$C$31,3,FALSE)/100</f>
        <v>4.2449699999999998E-3</v>
      </c>
      <c r="D20" s="7">
        <f t="shared" si="0"/>
        <v>0</v>
      </c>
      <c r="E20" s="21">
        <f t="shared" si="1"/>
        <v>4.2449699999999998E-3</v>
      </c>
      <c r="F20" s="21" t="str">
        <f t="shared" si="2"/>
        <v/>
      </c>
      <c r="G20" s="21">
        <f t="shared" si="3"/>
        <v>4.3995900000000001E-3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25">
      <c r="A21" s="7" t="s">
        <v>150</v>
      </c>
      <c r="B21" s="21">
        <f>VLOOKUP($A21,'[2]Raw data'!$A$2:$C$31,2,FALSE)/100</f>
        <v>4.2371099999999997E-3</v>
      </c>
      <c r="C21" s="21">
        <f>VLOOKUP($A21,'[2]Raw data'!$A$2:$C$31,3,FALSE)/100</f>
        <v>3.0004300000000001E-3</v>
      </c>
      <c r="D21" s="7">
        <f t="shared" si="0"/>
        <v>0</v>
      </c>
      <c r="E21" s="21">
        <f t="shared" si="1"/>
        <v>3.0004300000000001E-3</v>
      </c>
      <c r="F21" s="21" t="str">
        <f t="shared" si="2"/>
        <v/>
      </c>
      <c r="G21" s="21">
        <f t="shared" si="3"/>
        <v>4.2371099999999997E-3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25">
      <c r="A22" s="7" t="s">
        <v>151</v>
      </c>
      <c r="B22" s="21">
        <f>VLOOKUP($A22,'[2]Raw data'!$A$2:$C$31,2,FALSE)/100</f>
        <v>3.1868700000000001E-3</v>
      </c>
      <c r="C22" s="21">
        <f>VLOOKUP($A22,'[2]Raw data'!$A$2:$C$31,3,FALSE)/100</f>
        <v>3.1740000000000002E-3</v>
      </c>
      <c r="D22" s="7">
        <f t="shared" si="0"/>
        <v>0</v>
      </c>
      <c r="E22" s="21">
        <f t="shared" si="1"/>
        <v>3.1740000000000002E-3</v>
      </c>
      <c r="F22" s="21" t="str">
        <f t="shared" si="2"/>
        <v/>
      </c>
      <c r="G22" s="21">
        <f t="shared" si="3"/>
        <v>3.1868700000000001E-3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25">
      <c r="A23" s="7" t="s">
        <v>152</v>
      </c>
      <c r="B23" s="21">
        <f>VLOOKUP($A23,'[2]Raw data'!$A$2:$C$31,2,FALSE)/100</f>
        <v>2.7468199999999996E-3</v>
      </c>
      <c r="C23" s="21">
        <f>VLOOKUP($A23,'[2]Raw data'!$A$2:$C$31,3,FALSE)/100</f>
        <v>3.0102099999999997E-3</v>
      </c>
      <c r="D23" s="7">
        <f t="shared" si="0"/>
        <v>1</v>
      </c>
      <c r="E23" s="21">
        <f t="shared" si="1"/>
        <v>2.7468199999999996E-3</v>
      </c>
      <c r="F23" s="21">
        <f t="shared" si="2"/>
        <v>3.0102099999999997E-3</v>
      </c>
      <c r="G23" s="21" t="str">
        <f t="shared" si="3"/>
        <v/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25">
      <c r="A24" s="7" t="s">
        <v>153</v>
      </c>
      <c r="B24" s="21">
        <f>VLOOKUP($A24,'[2]Raw data'!$A$2:$C$31,2,FALSE)/100</f>
        <v>2.8438999999999999E-3</v>
      </c>
      <c r="C24" s="21">
        <f>VLOOKUP($A24,'[2]Raw data'!$A$2:$C$31,3,FALSE)/100</f>
        <v>2.8377099999999998E-3</v>
      </c>
      <c r="D24" s="7">
        <f t="shared" si="0"/>
        <v>0</v>
      </c>
      <c r="E24" s="21">
        <f t="shared" si="1"/>
        <v>2.8377099999999998E-3</v>
      </c>
      <c r="F24" s="21" t="str">
        <f t="shared" si="2"/>
        <v/>
      </c>
      <c r="G24" s="21">
        <f t="shared" si="3"/>
        <v>2.8438999999999999E-3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25">
      <c r="A25" s="7" t="s">
        <v>154</v>
      </c>
      <c r="B25" s="21">
        <f>VLOOKUP($A25,'[2]Raw data'!$A$2:$C$31,2,FALSE)/100</f>
        <v>2.6055399999999999E-3</v>
      </c>
      <c r="C25" s="21">
        <f>VLOOKUP($A25,'[2]Raw data'!$A$2:$C$31,3,FALSE)/100</f>
        <v>2.6409199999999997E-3</v>
      </c>
      <c r="D25" s="7">
        <f t="shared" si="0"/>
        <v>1</v>
      </c>
      <c r="E25" s="21">
        <f t="shared" si="1"/>
        <v>2.6055399999999999E-3</v>
      </c>
      <c r="F25" s="21">
        <f t="shared" si="2"/>
        <v>2.6409199999999997E-3</v>
      </c>
      <c r="G25" s="21" t="str">
        <f t="shared" si="3"/>
        <v/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25">
      <c r="A26" s="7" t="s">
        <v>155</v>
      </c>
      <c r="B26" s="21">
        <f>VLOOKUP($A26,'[2]Raw data'!$A$2:$C$31,2,FALSE)/100</f>
        <v>2.5306600000000001E-3</v>
      </c>
      <c r="C26" s="21">
        <f>VLOOKUP($A26,'[2]Raw data'!$A$2:$C$31,3,FALSE)/100</f>
        <v>2.3E-3</v>
      </c>
      <c r="D26" s="7">
        <f t="shared" si="0"/>
        <v>0</v>
      </c>
      <c r="E26" s="21">
        <f t="shared" si="1"/>
        <v>2.3E-3</v>
      </c>
      <c r="F26" s="21" t="str">
        <f t="shared" si="2"/>
        <v/>
      </c>
      <c r="G26" s="21">
        <f t="shared" si="3"/>
        <v>2.5306600000000001E-3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25">
      <c r="A27" s="7" t="s">
        <v>156</v>
      </c>
      <c r="B27" s="21">
        <f>VLOOKUP($A27,'[2]Raw data'!$A$2:$C$31,2,FALSE)/100</f>
        <v>2.0366999999999998E-3</v>
      </c>
      <c r="C27" s="21">
        <f>VLOOKUP($A27,'[2]Raw data'!$A$2:$C$31,3,FALSE)/100</f>
        <v>2.2750400000000003E-3</v>
      </c>
      <c r="D27" s="7">
        <f t="shared" si="0"/>
        <v>1</v>
      </c>
      <c r="E27" s="21">
        <f t="shared" si="1"/>
        <v>2.0366999999999998E-3</v>
      </c>
      <c r="F27" s="21">
        <f t="shared" si="2"/>
        <v>2.2750400000000003E-3</v>
      </c>
      <c r="G27" s="21" t="str">
        <f t="shared" si="3"/>
        <v/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25">
      <c r="A28" s="7" t="s">
        <v>157</v>
      </c>
      <c r="B28" s="21">
        <f>VLOOKUP($A28,'[2]Raw data'!$A$2:$C$31,2,FALSE)/100</f>
        <v>2.6582699999999999E-3</v>
      </c>
      <c r="C28" s="21">
        <f>VLOOKUP($A28,'[2]Raw data'!$A$2:$C$31,3,FALSE)/100</f>
        <v>2.3199700000000002E-3</v>
      </c>
      <c r="D28" s="7">
        <f t="shared" si="0"/>
        <v>0</v>
      </c>
      <c r="E28" s="21">
        <f t="shared" si="1"/>
        <v>2.3199700000000002E-3</v>
      </c>
      <c r="F28" s="21" t="str">
        <f t="shared" si="2"/>
        <v/>
      </c>
      <c r="G28" s="21">
        <f t="shared" si="3"/>
        <v>2.6582699999999999E-3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25">
      <c r="A29" s="7" t="s">
        <v>158</v>
      </c>
      <c r="B29" s="21">
        <f>VLOOKUP($A29,'[2]Raw data'!$A$2:$C$31,2,FALSE)/100</f>
        <v>3.4267599999999996E-3</v>
      </c>
      <c r="C29" s="21">
        <f>VLOOKUP($A29,'[2]Raw data'!$A$2:$C$31,3,FALSE)/100</f>
        <v>1.9494900000000001E-3</v>
      </c>
      <c r="D29" s="7">
        <f t="shared" si="0"/>
        <v>0</v>
      </c>
      <c r="E29" s="21">
        <f t="shared" si="1"/>
        <v>1.9494900000000001E-3</v>
      </c>
      <c r="F29" s="21" t="str">
        <f t="shared" si="2"/>
        <v/>
      </c>
      <c r="G29" s="21">
        <f t="shared" si="3"/>
        <v>3.4267599999999996E-3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5">
      <c r="A30" s="7" t="s">
        <v>159</v>
      </c>
      <c r="B30" s="21">
        <f>VLOOKUP($A30,'[2]Raw data'!$A$2:$C$31,2,FALSE)/100</f>
        <v>1.8609999999999998E-3</v>
      </c>
      <c r="C30" s="21">
        <f>VLOOKUP($A30,'[2]Raw data'!$A$2:$C$31,3,FALSE)/100</f>
        <v>1.7680299999999999E-3</v>
      </c>
      <c r="D30" s="7">
        <f t="shared" si="0"/>
        <v>0</v>
      </c>
      <c r="E30" s="21">
        <f t="shared" si="1"/>
        <v>1.7680299999999999E-3</v>
      </c>
      <c r="F30" s="21" t="str">
        <f t="shared" si="2"/>
        <v/>
      </c>
      <c r="G30" s="21">
        <f t="shared" si="3"/>
        <v>1.8609999999999998E-3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25">
      <c r="A31" s="7" t="s">
        <v>160</v>
      </c>
      <c r="B31" s="21">
        <f>VLOOKUP($A31,'[2]Raw data'!$A$2:$C$31,2,FALSE)/100</f>
        <v>1.71298E-3</v>
      </c>
      <c r="C31" s="21">
        <f>VLOOKUP($A31,'[2]Raw data'!$A$2:$C$31,3,FALSE)/100</f>
        <v>1.79115E-3</v>
      </c>
      <c r="D31" s="7">
        <f t="shared" si="0"/>
        <v>1</v>
      </c>
      <c r="E31" s="21">
        <f t="shared" si="1"/>
        <v>1.71298E-3</v>
      </c>
      <c r="F31" s="21">
        <f t="shared" si="2"/>
        <v>1.79115E-3</v>
      </c>
      <c r="G31" s="21" t="str">
        <f t="shared" si="3"/>
        <v/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5">
      <c r="A32" s="7" t="s">
        <v>161</v>
      </c>
      <c r="B32" s="21">
        <f>VLOOKUP($A32,'[2]Raw data'!$A$2:$C$31,2,FALSE)/100</f>
        <v>1.8706200000000001E-3</v>
      </c>
      <c r="C32" s="21">
        <f>VLOOKUP($A32,'[2]Raw data'!$A$2:$C$31,3,FALSE)/100</f>
        <v>1.5891900000000001E-3</v>
      </c>
      <c r="D32" s="7">
        <f t="shared" si="0"/>
        <v>0</v>
      </c>
      <c r="E32" s="21">
        <f t="shared" si="1"/>
        <v>1.5891900000000001E-3</v>
      </c>
      <c r="F32" s="21" t="str">
        <f t="shared" si="2"/>
        <v/>
      </c>
      <c r="G32" s="21">
        <f t="shared" si="3"/>
        <v>1.8706200000000001E-3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x14ac:dyDescent="0.25">
      <c r="A33" s="7" t="s">
        <v>162</v>
      </c>
      <c r="B33" s="21">
        <f>VLOOKUP($A33,'[2]Raw data'!$A$2:$C$31,2,FALSE)/100</f>
        <v>1.8915100000000001E-3</v>
      </c>
      <c r="C33" s="21">
        <f>VLOOKUP($A33,'[2]Raw data'!$A$2:$C$31,3,FALSE)/100</f>
        <v>1.56248E-3</v>
      </c>
      <c r="D33" s="7">
        <f t="shared" si="0"/>
        <v>0</v>
      </c>
      <c r="E33" s="21">
        <f t="shared" si="1"/>
        <v>1.56248E-3</v>
      </c>
      <c r="F33" s="21" t="str">
        <f t="shared" si="2"/>
        <v/>
      </c>
      <c r="G33" s="21">
        <f t="shared" si="3"/>
        <v>1.8915100000000001E-3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x14ac:dyDescent="0.25">
      <c r="A34" s="7" t="s">
        <v>163</v>
      </c>
      <c r="B34" s="21">
        <f>VLOOKUP($A34,'[2]Raw data'!$A$2:$C$31,2,FALSE)/100</f>
        <v>1.59034E-3</v>
      </c>
      <c r="C34" s="21">
        <f>VLOOKUP($A34,'[2]Raw data'!$A$2:$C$31,3,FALSE)/100</f>
        <v>1.4385600000000002E-3</v>
      </c>
      <c r="D34" s="7">
        <f t="shared" si="0"/>
        <v>0</v>
      </c>
      <c r="E34" s="21">
        <f t="shared" si="1"/>
        <v>1.4385600000000002E-3</v>
      </c>
      <c r="F34" s="21" t="str">
        <f t="shared" si="2"/>
        <v/>
      </c>
      <c r="G34" s="21">
        <f t="shared" si="3"/>
        <v>1.59034E-3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25">
      <c r="A35" s="7" t="s">
        <v>164</v>
      </c>
      <c r="B35" s="21">
        <f>VLOOKUP($A35,'[2]Raw data'!$A$2:$C$31,2,FALSE)/100</f>
        <v>1.4236299999999999E-3</v>
      </c>
      <c r="C35" s="21">
        <f>VLOOKUP($A35,'[2]Raw data'!$A$2:$C$31,3,FALSE)/100</f>
        <v>1.5019199999999999E-3</v>
      </c>
      <c r="D35" s="7">
        <f t="shared" si="0"/>
        <v>1</v>
      </c>
      <c r="E35" s="21">
        <f t="shared" si="1"/>
        <v>1.4236299999999999E-3</v>
      </c>
      <c r="F35" s="21">
        <f t="shared" si="2"/>
        <v>1.5019199999999999E-3</v>
      </c>
      <c r="G35" s="21" t="str">
        <f t="shared" si="3"/>
        <v/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25">
      <c r="A36" s="7" t="s">
        <v>165</v>
      </c>
      <c r="B36" s="21">
        <f>VLOOKUP($A36,'[2]Raw data'!$A$2:$C$31,2,FALSE)/100</f>
        <v>1.4708899999999999E-3</v>
      </c>
      <c r="C36" s="21">
        <f>VLOOKUP($A36,'[2]Raw data'!$A$2:$C$31,3,FALSE)/100</f>
        <v>1.3443700000000001E-3</v>
      </c>
      <c r="D36" s="7">
        <f t="shared" si="0"/>
        <v>0</v>
      </c>
      <c r="E36" s="21">
        <f t="shared" si="1"/>
        <v>1.3443700000000001E-3</v>
      </c>
      <c r="F36" s="21" t="str">
        <f t="shared" si="2"/>
        <v/>
      </c>
      <c r="G36" s="21">
        <f t="shared" si="3"/>
        <v>1.4708899999999999E-3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25">
      <c r="A37" s="7" t="s">
        <v>166</v>
      </c>
      <c r="B37" s="21">
        <f>VLOOKUP($A37,'[2]Raw data'!$A$2:$C$31,2,FALSE)/100</f>
        <v>1.21043E-3</v>
      </c>
      <c r="C37" s="21">
        <f>VLOOKUP($A37,'[2]Raw data'!$A$2:$C$31,3,FALSE)/100</f>
        <v>1.31963E-3</v>
      </c>
      <c r="D37" s="7">
        <f t="shared" si="0"/>
        <v>1</v>
      </c>
      <c r="E37" s="21">
        <f t="shared" si="1"/>
        <v>1.21043E-3</v>
      </c>
      <c r="F37" s="21">
        <f t="shared" si="2"/>
        <v>1.31963E-3</v>
      </c>
      <c r="G37" s="21" t="str">
        <f t="shared" si="3"/>
        <v/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25">
      <c r="A38" s="7" t="s">
        <v>167</v>
      </c>
      <c r="B38" s="21">
        <f>VLOOKUP($A38,'[2]Raw data'!$A$2:$C$31,2,FALSE)/100</f>
        <v>1.66052E-3</v>
      </c>
      <c r="C38" s="21">
        <f>VLOOKUP($A38,'[2]Raw data'!$A$2:$C$31,3,FALSE)/100</f>
        <v>1.1080600000000001E-3</v>
      </c>
      <c r="D38" s="7">
        <f t="shared" si="0"/>
        <v>0</v>
      </c>
      <c r="E38" s="21">
        <f t="shared" si="1"/>
        <v>1.1080600000000001E-3</v>
      </c>
      <c r="F38" s="21" t="str">
        <f t="shared" si="2"/>
        <v/>
      </c>
      <c r="G38" s="21">
        <f t="shared" si="3"/>
        <v>1.66052E-3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A12A-BEB5-4935-90FC-62DFE2EFB9EA}">
  <dimension ref="A1:BG9"/>
  <sheetViews>
    <sheetView workbookViewId="0">
      <selection activeCell="A14" sqref="A14"/>
    </sheetView>
  </sheetViews>
  <sheetFormatPr defaultRowHeight="15" x14ac:dyDescent="0.25"/>
  <cols>
    <col min="1" max="1" width="24.5703125" customWidth="1"/>
  </cols>
  <sheetData>
    <row r="1" spans="1:59" ht="40.5" customHeight="1" x14ac:dyDescent="0.25"/>
    <row r="2" spans="1:59" x14ac:dyDescent="0.25">
      <c r="A2" s="3" t="s">
        <v>168</v>
      </c>
    </row>
    <row r="3" spans="1:59" x14ac:dyDescent="0.25">
      <c r="A3" s="3" t="s">
        <v>0</v>
      </c>
    </row>
    <row r="4" spans="1:59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25">
      <c r="A5" s="18"/>
      <c r="B5" s="15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10</v>
      </c>
      <c r="L5" s="15" t="s">
        <v>11</v>
      </c>
      <c r="M5" s="15" t="s">
        <v>12</v>
      </c>
      <c r="N5" s="15" t="s">
        <v>13</v>
      </c>
      <c r="O5" s="15" t="s">
        <v>14</v>
      </c>
      <c r="P5" s="15" t="s">
        <v>15</v>
      </c>
      <c r="Q5" s="15" t="s">
        <v>16</v>
      </c>
      <c r="R5" s="15" t="s">
        <v>17</v>
      </c>
      <c r="S5" s="15" t="s">
        <v>18</v>
      </c>
      <c r="T5" s="15" t="s">
        <v>19</v>
      </c>
      <c r="U5" s="15" t="s">
        <v>20</v>
      </c>
      <c r="V5" s="15" t="s">
        <v>21</v>
      </c>
      <c r="W5" s="15" t="s">
        <v>22</v>
      </c>
      <c r="X5" s="15" t="s">
        <v>23</v>
      </c>
      <c r="Y5" s="15" t="s">
        <v>24</v>
      </c>
      <c r="Z5" s="15" t="s">
        <v>25</v>
      </c>
      <c r="AA5" s="15" t="s">
        <v>26</v>
      </c>
      <c r="AB5" s="15" t="s">
        <v>27</v>
      </c>
      <c r="AC5" s="15" t="s">
        <v>28</v>
      </c>
      <c r="AD5" s="15" t="s">
        <v>29</v>
      </c>
      <c r="AE5" s="15" t="s">
        <v>30</v>
      </c>
      <c r="AF5" s="15" t="s">
        <v>31</v>
      </c>
      <c r="AG5" s="15" t="s">
        <v>32</v>
      </c>
      <c r="AH5" s="15" t="s">
        <v>33</v>
      </c>
      <c r="AI5" s="15" t="s">
        <v>34</v>
      </c>
      <c r="AJ5" s="15" t="s">
        <v>35</v>
      </c>
      <c r="AK5" s="15" t="s">
        <v>36</v>
      </c>
      <c r="AL5" s="15" t="s">
        <v>37</v>
      </c>
      <c r="AM5" s="15" t="s">
        <v>38</v>
      </c>
      <c r="AN5" s="15" t="s">
        <v>39</v>
      </c>
      <c r="AO5" s="15" t="s">
        <v>40</v>
      </c>
      <c r="AP5" s="15" t="s">
        <v>41</v>
      </c>
      <c r="AQ5" s="15" t="s">
        <v>42</v>
      </c>
      <c r="AR5" s="15" t="s">
        <v>43</v>
      </c>
      <c r="AS5" s="15" t="s">
        <v>44</v>
      </c>
      <c r="AT5" s="15" t="s">
        <v>45</v>
      </c>
      <c r="AU5" s="15" t="s">
        <v>46</v>
      </c>
      <c r="AV5" s="15" t="s">
        <v>47</v>
      </c>
      <c r="AW5" s="15" t="s">
        <v>48</v>
      </c>
      <c r="AX5" s="15" t="s">
        <v>49</v>
      </c>
      <c r="AY5" s="15" t="s">
        <v>50</v>
      </c>
      <c r="AZ5" s="15" t="s">
        <v>51</v>
      </c>
      <c r="BA5" s="15" t="s">
        <v>52</v>
      </c>
      <c r="BB5" s="15" t="s">
        <v>53</v>
      </c>
      <c r="BC5" s="15" t="s">
        <v>54</v>
      </c>
      <c r="BD5" s="15" t="s">
        <v>55</v>
      </c>
      <c r="BE5" s="15" t="s">
        <v>56</v>
      </c>
      <c r="BF5" s="15" t="s">
        <v>57</v>
      </c>
      <c r="BG5" s="15" t="s">
        <v>58</v>
      </c>
    </row>
    <row r="6" spans="1:59" x14ac:dyDescent="0.25">
      <c r="A6" s="15" t="s">
        <v>169</v>
      </c>
      <c r="B6" s="18">
        <f>'[3]OECD.Stat export'!D9</f>
        <v>35673.916602999998</v>
      </c>
      <c r="C6" s="18">
        <f>'[3]OECD.Stat export'!E9</f>
        <v>39410.356611000003</v>
      </c>
      <c r="D6" s="18">
        <f>'[3]OECD.Stat export'!F9</f>
        <v>40267.227419000003</v>
      </c>
      <c r="E6" s="18">
        <f>'[3]OECD.Stat export'!G9</f>
        <v>40559.885321000002</v>
      </c>
      <c r="F6" s="18">
        <f>'[3]OECD.Stat export'!H9</f>
        <v>40926.726665000002</v>
      </c>
      <c r="G6" s="18">
        <f>'[3]OECD.Stat export'!I9</f>
        <v>43778.007087999998</v>
      </c>
      <c r="H6" s="18">
        <f>'[3]OECD.Stat export'!J9</f>
        <v>44488.398183999998</v>
      </c>
      <c r="I6" s="18">
        <f>'[3]OECD.Stat export'!K9</f>
        <v>41783.893244999999</v>
      </c>
      <c r="J6" s="18">
        <f>'[3]OECD.Stat export'!L9</f>
        <v>43755.819083000002</v>
      </c>
      <c r="K6" s="18">
        <f>'[3]OECD.Stat export'!M9</f>
        <v>42462.441411</v>
      </c>
      <c r="L6" s="18">
        <f>'[3]OECD.Stat export'!N9</f>
        <v>42866.287910999999</v>
      </c>
      <c r="M6" s="18">
        <f>'[3]OECD.Stat export'!O9</f>
        <v>44188.387817000003</v>
      </c>
      <c r="N6" s="18">
        <f>'[3]OECD.Stat export'!P9</f>
        <v>48541.791511000003</v>
      </c>
      <c r="O6" s="18">
        <f>'[3]OECD.Stat export'!Q9</f>
        <v>50357.669998999998</v>
      </c>
      <c r="P6" s="18">
        <f>'[3]OECD.Stat export'!R9</f>
        <v>63535.671573</v>
      </c>
      <c r="Q6" s="18">
        <f>'[3]OECD.Stat export'!S9</f>
        <v>70265.488633000001</v>
      </c>
      <c r="R6" s="18">
        <f>'[3]OECD.Stat export'!T9</f>
        <v>65976.433105000004</v>
      </c>
      <c r="S6" s="18">
        <f>'[3]OECD.Stat export'!U9</f>
        <v>64193.419726</v>
      </c>
      <c r="T6" s="18">
        <f>'[3]OECD.Stat export'!V9</f>
        <v>75209.259378000002</v>
      </c>
      <c r="U6" s="18">
        <f>'[3]OECD.Stat export'!W9</f>
        <v>73821.195311999996</v>
      </c>
      <c r="V6" s="18">
        <f>'[3]OECD.Stat export'!X9</f>
        <v>83379.322702000005</v>
      </c>
      <c r="W6" s="18">
        <f>'[3]OECD.Stat export'!Y9</f>
        <v>79805.766908000005</v>
      </c>
      <c r="X6" s="18">
        <f>'[3]OECD.Stat export'!Z9</f>
        <v>79665.645288999993</v>
      </c>
      <c r="Y6" s="18">
        <f>'[3]OECD.Stat export'!AA9</f>
        <v>76398.920413</v>
      </c>
      <c r="Z6" s="18">
        <f>'[3]OECD.Stat export'!AB9</f>
        <v>81082.595262000003</v>
      </c>
      <c r="AA6" s="18">
        <f>'[3]OECD.Stat export'!AC9</f>
        <v>80339.793753999998</v>
      </c>
      <c r="AB6" s="18">
        <f>'[3]OECD.Stat export'!AD9</f>
        <v>82013.502794999993</v>
      </c>
      <c r="AC6" s="18">
        <f>'[3]OECD.Stat export'!AE9</f>
        <v>77434.560379999995</v>
      </c>
      <c r="AD6" s="18">
        <f>'[3]OECD.Stat export'!AF9</f>
        <v>81580.751650999999</v>
      </c>
      <c r="AE6" s="18">
        <f>'[3]OECD.Stat export'!AG9</f>
        <v>78916.049866999994</v>
      </c>
      <c r="AF6" s="18">
        <f>'[3]OECD.Stat export'!AH9</f>
        <v>91256.200943999997</v>
      </c>
      <c r="AG6" s="18">
        <f>'[3]OECD.Stat export'!AI9</f>
        <v>89966.851513000001</v>
      </c>
      <c r="AH6" s="18">
        <f>'[3]OECD.Stat export'!AJ9</f>
        <v>88562.814893999996</v>
      </c>
      <c r="AI6" s="18">
        <f>'[3]OECD.Stat export'!AK9</f>
        <v>81755.520287000007</v>
      </c>
      <c r="AJ6" s="18">
        <f>'[3]OECD.Stat export'!AL9</f>
        <v>82537.374817000004</v>
      </c>
      <c r="AK6" s="18">
        <f>'[3]OECD.Stat export'!AM9</f>
        <v>74222.679355999993</v>
      </c>
      <c r="AL6" s="18">
        <f>'[3]OECD.Stat export'!AN9</f>
        <v>74435.777971999996</v>
      </c>
      <c r="AM6" s="18">
        <f>'[3]OECD.Stat export'!AO9</f>
        <v>70794.957613000006</v>
      </c>
      <c r="AN6" s="18">
        <f>'[3]OECD.Stat export'!AP9</f>
        <v>77047.800323999996</v>
      </c>
      <c r="AO6" s="18">
        <f>'[3]OECD.Stat export'!AQ9</f>
        <v>77025.408488999994</v>
      </c>
      <c r="AP6" s="18">
        <f>'[3]OECD.Stat export'!AR9</f>
        <v>80961.425061999995</v>
      </c>
      <c r="AQ6" s="18">
        <f>'[3]OECD.Stat export'!AS9</f>
        <v>84382.194671000005</v>
      </c>
      <c r="AR6" s="18">
        <f>'[3]OECD.Stat export'!AT9</f>
        <v>91458.629774999994</v>
      </c>
      <c r="AS6" s="18">
        <f>'[3]OECD.Stat export'!AU9</f>
        <v>95773.475390000007</v>
      </c>
      <c r="AT6" s="18">
        <f>'[3]OECD.Stat export'!AV9</f>
        <v>100769.253262</v>
      </c>
      <c r="AU6" s="18">
        <f>'[3]OECD.Stat export'!AW9</f>
        <v>128976.0343</v>
      </c>
      <c r="AV6" s="18">
        <f>'[3]OECD.Stat export'!AX9</f>
        <v>124384.71468</v>
      </c>
      <c r="AW6" s="18">
        <f>'[3]OECD.Stat export'!AY9</f>
        <v>116325.448665</v>
      </c>
      <c r="AX6" s="18">
        <f>'[3]OECD.Stat export'!AZ9</f>
        <v>131019.18330999999</v>
      </c>
      <c r="AY6" s="18">
        <f>'[3]OECD.Stat export'!BA9</f>
        <v>131446.235476</v>
      </c>
      <c r="AZ6" s="18">
        <f>'[3]OECD.Stat export'!BB9</f>
        <v>137738.726173</v>
      </c>
      <c r="BA6" s="18">
        <f>'[3]OECD.Stat export'!BC9</f>
        <v>141757.213666</v>
      </c>
      <c r="BB6" s="18">
        <f>'[3]OECD.Stat export'!BD9</f>
        <v>135949.82941000001</v>
      </c>
      <c r="BC6" s="18">
        <f>'[3]OECD.Stat export'!BE9</f>
        <v>149232.752806</v>
      </c>
      <c r="BD6" s="18">
        <f>'[3]OECD.Stat export'!BF9</f>
        <v>159115.219117</v>
      </c>
      <c r="BE6" s="18">
        <f>'[3]OECD.Stat export'!BG9</f>
        <v>155904.840704</v>
      </c>
      <c r="BF6" s="18">
        <f>'[3]OECD.Stat export'!BH9</f>
        <v>177420.2</v>
      </c>
      <c r="BG6" s="18">
        <f>'[3]OECD.Stat export'!BI9</f>
        <v>177076.11340999999</v>
      </c>
    </row>
    <row r="7" spans="1:59" x14ac:dyDescent="0.25">
      <c r="A7" s="15" t="s">
        <v>170</v>
      </c>
      <c r="B7" s="18">
        <f>'[3]OECD.Stat export'!D10</f>
        <v>30791.372050999998</v>
      </c>
      <c r="C7" s="18">
        <f>'[3]OECD.Stat export'!E10</f>
        <v>34618.006179999997</v>
      </c>
      <c r="D7" s="18">
        <f>'[3]OECD.Stat export'!F10</f>
        <v>35146.928648000001</v>
      </c>
      <c r="E7" s="18">
        <f>'[3]OECD.Stat export'!G10</f>
        <v>37550.515209999998</v>
      </c>
      <c r="F7" s="18">
        <f>'[3]OECD.Stat export'!H10</f>
        <v>37965.609721000001</v>
      </c>
      <c r="G7" s="18">
        <f>'[3]OECD.Stat export'!I10</f>
        <v>37449.271225999997</v>
      </c>
      <c r="H7" s="18">
        <f>'[3]OECD.Stat export'!J10</f>
        <v>38849.523591999998</v>
      </c>
      <c r="I7" s="18">
        <f>'[3]OECD.Stat export'!K10</f>
        <v>37628.273058999999</v>
      </c>
      <c r="J7" s="18">
        <f>'[3]OECD.Stat export'!L10</f>
        <v>35680.089201000003</v>
      </c>
      <c r="K7" s="18">
        <f>'[3]OECD.Stat export'!M10</f>
        <v>33740.753693999999</v>
      </c>
      <c r="L7" s="18">
        <f>'[3]OECD.Stat export'!N10</f>
        <v>36571.936436000004</v>
      </c>
      <c r="M7" s="18">
        <f>'[3]OECD.Stat export'!O10</f>
        <v>38621.986691999999</v>
      </c>
      <c r="N7" s="18">
        <f>'[3]OECD.Stat export'!P10</f>
        <v>37047.774690999999</v>
      </c>
      <c r="O7" s="18">
        <f>'[3]OECD.Stat export'!Q10</f>
        <v>42672.479274999998</v>
      </c>
      <c r="P7" s="18">
        <f>'[3]OECD.Stat export'!R10</f>
        <v>50991.825430999997</v>
      </c>
      <c r="Q7" s="18">
        <f>'[3]OECD.Stat export'!S10</f>
        <v>57117.756608999996</v>
      </c>
      <c r="R7" s="18">
        <f>'[3]OECD.Stat export'!T10</f>
        <v>52459.680220000002</v>
      </c>
      <c r="S7" s="18">
        <f>'[3]OECD.Stat export'!U10</f>
        <v>48081.422529000003</v>
      </c>
      <c r="T7" s="18">
        <f>'[3]OECD.Stat export'!V10</f>
        <v>57138.431535999996</v>
      </c>
      <c r="U7" s="18">
        <f>'[3]OECD.Stat export'!W10</f>
        <v>59572.068422999997</v>
      </c>
      <c r="V7" s="18">
        <f>'[3]OECD.Stat export'!X10</f>
        <v>61488.033090999998</v>
      </c>
      <c r="W7" s="18">
        <f>'[3]OECD.Stat export'!Y10</f>
        <v>61796.802493000003</v>
      </c>
      <c r="X7" s="18">
        <f>'[3]OECD.Stat export'!Z10</f>
        <v>56327.776504000001</v>
      </c>
      <c r="Y7" s="18">
        <f>'[3]OECD.Stat export'!AA10</f>
        <v>54267.648242000003</v>
      </c>
      <c r="Z7" s="18">
        <f>'[3]OECD.Stat export'!AB10</f>
        <v>58083.063804999998</v>
      </c>
      <c r="AA7" s="18">
        <f>'[3]OECD.Stat export'!AC10</f>
        <v>60969.910996999999</v>
      </c>
      <c r="AB7" s="18">
        <f>'[3]OECD.Stat export'!AD10</f>
        <v>60022.73431</v>
      </c>
      <c r="AC7" s="18">
        <f>'[3]OECD.Stat export'!AE10</f>
        <v>57001.652052999998</v>
      </c>
      <c r="AD7" s="18">
        <f>'[3]OECD.Stat export'!AF10</f>
        <v>57276.178542000001</v>
      </c>
      <c r="AE7" s="18">
        <f>'[3]OECD.Stat export'!AG10</f>
        <v>58329.948095</v>
      </c>
      <c r="AF7" s="18">
        <f>'[3]OECD.Stat export'!AH10</f>
        <v>68594.554141000001</v>
      </c>
      <c r="AG7" s="18">
        <f>'[3]OECD.Stat export'!AI10</f>
        <v>68395.815921000001</v>
      </c>
      <c r="AH7" s="18">
        <f>'[3]OECD.Stat export'!AJ10</f>
        <v>61945.615609</v>
      </c>
      <c r="AI7" s="18">
        <f>'[3]OECD.Stat export'!AK10</f>
        <v>58246.897321999997</v>
      </c>
      <c r="AJ7" s="18">
        <f>'[3]OECD.Stat export'!AL10</f>
        <v>58760.197231999999</v>
      </c>
      <c r="AK7" s="18">
        <f>'[3]OECD.Stat export'!AM10</f>
        <v>52301.911588000003</v>
      </c>
      <c r="AL7" s="18">
        <f>'[3]OECD.Stat export'!AN10</f>
        <v>53807.391801999998</v>
      </c>
      <c r="AM7" s="18">
        <f>'[3]OECD.Stat export'!AO10</f>
        <v>49763.024830000002</v>
      </c>
      <c r="AN7" s="18">
        <f>'[3]OECD.Stat export'!AP10</f>
        <v>54422.569707000002</v>
      </c>
      <c r="AO7" s="18">
        <f>'[3]OECD.Stat export'!AQ10</f>
        <v>55840.530952000001</v>
      </c>
      <c r="AP7" s="18">
        <f>'[3]OECD.Stat export'!AR10</f>
        <v>55779.906223999998</v>
      </c>
      <c r="AQ7" s="18">
        <f>'[3]OECD.Stat export'!AS10</f>
        <v>58669.261600999998</v>
      </c>
      <c r="AR7" s="18">
        <f>'[3]OECD.Stat export'!AT10</f>
        <v>66846.138783999995</v>
      </c>
      <c r="AS7" s="18">
        <f>'[3]OECD.Stat export'!AU10</f>
        <v>71939.592304999998</v>
      </c>
      <c r="AT7" s="18">
        <f>'[3]OECD.Stat export'!AV10</f>
        <v>72709.366112999996</v>
      </c>
      <c r="AU7" s="18">
        <f>'[3]OECD.Stat export'!AW10</f>
        <v>101731.23690800001</v>
      </c>
      <c r="AV7" s="18">
        <f>'[3]OECD.Stat export'!AX10</f>
        <v>95380.432635000005</v>
      </c>
      <c r="AW7" s="18">
        <f>'[3]OECD.Stat export'!AY10</f>
        <v>87051.383942999993</v>
      </c>
      <c r="AX7" s="18">
        <f>'[3]OECD.Stat export'!AZ10</f>
        <v>99192.782686000006</v>
      </c>
      <c r="AY7" s="18">
        <f>'[3]OECD.Stat export'!BA10</f>
        <v>97248.352140999996</v>
      </c>
      <c r="AZ7" s="18">
        <f>'[3]OECD.Stat export'!BB10</f>
        <v>101907.73985300001</v>
      </c>
      <c r="BA7" s="18">
        <f>'[3]OECD.Stat export'!BC10</f>
        <v>106149.322514</v>
      </c>
      <c r="BB7" s="18">
        <f>'[3]OECD.Stat export'!BD10</f>
        <v>100430.98217800001</v>
      </c>
      <c r="BC7" s="18">
        <f>'[3]OECD.Stat export'!BE10</f>
        <v>111511.09099300001</v>
      </c>
      <c r="BD7" s="18">
        <f>'[3]OECD.Stat export'!BF10</f>
        <v>120377.832067</v>
      </c>
      <c r="BE7" s="18">
        <f>'[3]OECD.Stat export'!BG10</f>
        <v>117927.603984</v>
      </c>
      <c r="BF7" s="18">
        <f>'[3]OECD.Stat export'!BH10</f>
        <v>133536.26999999999</v>
      </c>
      <c r="BG7" s="18">
        <f>'[3]OECD.Stat export'!BI10</f>
        <v>134231.607999</v>
      </c>
    </row>
    <row r="8" spans="1:59" x14ac:dyDescent="0.25">
      <c r="A8" s="15" t="s">
        <v>171</v>
      </c>
      <c r="B8" s="18">
        <f>'[3]OECD.Stat export'!D11</f>
        <v>4882.5445529999997</v>
      </c>
      <c r="C8" s="18">
        <f>'[3]OECD.Stat export'!E11</f>
        <v>4792.3504309999998</v>
      </c>
      <c r="D8" s="18">
        <f>'[3]OECD.Stat export'!F11</f>
        <v>5120.2987700000003</v>
      </c>
      <c r="E8" s="18">
        <f>'[3]OECD.Stat export'!G11</f>
        <v>3009.370109</v>
      </c>
      <c r="F8" s="18">
        <f>'[3]OECD.Stat export'!H11</f>
        <v>2961.1169439999999</v>
      </c>
      <c r="G8" s="18">
        <f>'[3]OECD.Stat export'!I11</f>
        <v>6328.7358610000001</v>
      </c>
      <c r="H8" s="18">
        <f>'[3]OECD.Stat export'!J11</f>
        <v>5638.8745920000001</v>
      </c>
      <c r="I8" s="18">
        <f>'[3]OECD.Stat export'!K11</f>
        <v>4155.6780049999998</v>
      </c>
      <c r="J8" s="18">
        <f>'[3]OECD.Stat export'!L11</f>
        <v>8075.7298799999999</v>
      </c>
      <c r="K8" s="18">
        <f>'[3]OECD.Stat export'!M11</f>
        <v>8721.687715</v>
      </c>
      <c r="L8" s="18">
        <f>'[3]OECD.Stat export'!N11</f>
        <v>7740.0318129999996</v>
      </c>
      <c r="M8" s="18">
        <f>'[3]OECD.Stat export'!O11</f>
        <v>7109.7958189999999</v>
      </c>
      <c r="N8" s="18">
        <f>'[3]OECD.Stat export'!P11</f>
        <v>13257.012509</v>
      </c>
      <c r="O8" s="18">
        <f>'[3]OECD.Stat export'!Q11</f>
        <v>9279.8676699999996</v>
      </c>
      <c r="P8" s="18">
        <f>'[3]OECD.Stat export'!R11</f>
        <v>14261.123310999999</v>
      </c>
      <c r="Q8" s="18">
        <f>'[3]OECD.Stat export'!S11</f>
        <v>14983.630789000001</v>
      </c>
      <c r="R8" s="18">
        <f>'[3]OECD.Stat export'!T11</f>
        <v>15714.72192</v>
      </c>
      <c r="S8" s="18">
        <f>'[3]OECD.Stat export'!U11</f>
        <v>18401.452517999998</v>
      </c>
      <c r="T8" s="18">
        <f>'[3]OECD.Stat export'!V11</f>
        <v>20200.453455999999</v>
      </c>
      <c r="U8" s="18">
        <f>'[3]OECD.Stat export'!W11</f>
        <v>16357.920876</v>
      </c>
      <c r="V8" s="18">
        <f>'[3]OECD.Stat export'!X11</f>
        <v>21891.289611</v>
      </c>
      <c r="W8" s="18">
        <f>'[3]OECD.Stat export'!Y11</f>
        <v>18008.964414999999</v>
      </c>
      <c r="X8" s="18">
        <f>'[3]OECD.Stat export'!Z11</f>
        <v>23337.868781000001</v>
      </c>
      <c r="Y8" s="18">
        <f>'[3]OECD.Stat export'!AA11</f>
        <v>22131.27217</v>
      </c>
      <c r="Z8" s="18">
        <f>'[3]OECD.Stat export'!AB11</f>
        <v>22999.531458000001</v>
      </c>
      <c r="AA8" s="18">
        <f>'[3]OECD.Stat export'!AC11</f>
        <v>19369.921169000001</v>
      </c>
      <c r="AB8" s="18">
        <f>'[3]OECD.Stat export'!AD11</f>
        <v>21990.768485000001</v>
      </c>
      <c r="AC8" s="18">
        <f>'[3]OECD.Stat export'!AE11</f>
        <v>20432.948922</v>
      </c>
      <c r="AD8" s="18">
        <f>'[3]OECD.Stat export'!AF11</f>
        <v>24304.645377000001</v>
      </c>
      <c r="AE8" s="18">
        <f>'[3]OECD.Stat export'!AG11</f>
        <v>20586.273578</v>
      </c>
      <c r="AF8" s="18">
        <f>'[3]OECD.Stat export'!AH11</f>
        <v>22661.784637000001</v>
      </c>
      <c r="AG8" s="18">
        <f>'[3]OECD.Stat export'!AI11</f>
        <v>21571.035586000002</v>
      </c>
      <c r="AH8" s="18">
        <f>'[3]OECD.Stat export'!AJ11</f>
        <v>26617.244492999998</v>
      </c>
      <c r="AI8" s="18">
        <f>'[3]OECD.Stat export'!AK11</f>
        <v>23508.602849999999</v>
      </c>
      <c r="AJ8" s="18">
        <f>'[3]OECD.Stat export'!AL11</f>
        <v>23777.165946000001</v>
      </c>
      <c r="AK8" s="18">
        <f>'[3]OECD.Stat export'!AM11</f>
        <v>21920.834467000001</v>
      </c>
      <c r="AL8" s="18">
        <f>'[3]OECD.Stat export'!AN11</f>
        <v>20628.374123000001</v>
      </c>
      <c r="AM8" s="18">
        <f>'[3]OECD.Stat export'!AO11</f>
        <v>21031.959817999999</v>
      </c>
      <c r="AN8" s="18">
        <f>'[3]OECD.Stat export'!AP11</f>
        <v>22625.229592</v>
      </c>
      <c r="AO8" s="18">
        <f>'[3]OECD.Stat export'!AQ11</f>
        <v>21184.873179999999</v>
      </c>
      <c r="AP8" s="18">
        <f>'[3]OECD.Stat export'!AR11</f>
        <v>25181.537141000001</v>
      </c>
      <c r="AQ8" s="18">
        <f>'[3]OECD.Stat export'!AS11</f>
        <v>25711.625229000001</v>
      </c>
      <c r="AR8" s="18">
        <f>'[3]OECD.Stat export'!AT11</f>
        <v>24612.461859999999</v>
      </c>
      <c r="AS8" s="18">
        <f>'[3]OECD.Stat export'!AU11</f>
        <v>23833.887682</v>
      </c>
      <c r="AT8" s="18">
        <f>'[3]OECD.Stat export'!AV11</f>
        <v>28059.918344999998</v>
      </c>
      <c r="AU8" s="18">
        <f>'[3]OECD.Stat export'!AW11</f>
        <v>27244.796323999999</v>
      </c>
      <c r="AV8" s="18">
        <f>'[3]OECD.Stat export'!AX11</f>
        <v>29004.269758999999</v>
      </c>
      <c r="AW8" s="18">
        <f>'[3]OECD.Stat export'!AY11</f>
        <v>29274.064979999999</v>
      </c>
      <c r="AX8" s="18">
        <f>'[3]OECD.Stat export'!AZ11</f>
        <v>31826.452155999999</v>
      </c>
      <c r="AY8" s="18">
        <f>'[3]OECD.Stat export'!BA11</f>
        <v>34197.883333999998</v>
      </c>
      <c r="AZ8" s="18">
        <f>'[3]OECD.Stat export'!BB11</f>
        <v>35830.957739999998</v>
      </c>
      <c r="BA8" s="18">
        <f>'[3]OECD.Stat export'!BC11</f>
        <v>35607.850095000002</v>
      </c>
      <c r="BB8" s="18">
        <f>'[3]OECD.Stat export'!BD11</f>
        <v>35518.873043</v>
      </c>
      <c r="BC8" s="18">
        <f>'[3]OECD.Stat export'!BE11</f>
        <v>37721.642867000002</v>
      </c>
      <c r="BD8" s="18">
        <f>'[3]OECD.Stat export'!BF11</f>
        <v>38737.413460999996</v>
      </c>
      <c r="BE8" s="18">
        <f>'[3]OECD.Stat export'!BG11</f>
        <v>37977.256113000003</v>
      </c>
      <c r="BF8" s="18">
        <f>'[3]OECD.Stat export'!BH11</f>
        <v>43883.92</v>
      </c>
      <c r="BG8" s="18">
        <f>'[3]OECD.Stat export'!BI11</f>
        <v>42844.475635000003</v>
      </c>
    </row>
    <row r="9" spans="1:59" x14ac:dyDescent="0.25">
      <c r="A9" s="15" t="s">
        <v>172</v>
      </c>
      <c r="B9" s="19">
        <f>B8/B6</f>
        <v>0.13686595187558975</v>
      </c>
      <c r="C9" s="19">
        <f t="shared" ref="C9:BG9" si="0">C8/C6</f>
        <v>0.12160129577874425</v>
      </c>
      <c r="D9" s="19">
        <f t="shared" si="0"/>
        <v>0.12715796686771633</v>
      </c>
      <c r="E9" s="19">
        <f t="shared" si="0"/>
        <v>7.4195725288253953E-2</v>
      </c>
      <c r="F9" s="19">
        <f t="shared" si="0"/>
        <v>7.2351668097910896E-2</v>
      </c>
      <c r="G9" s="19">
        <f t="shared" si="0"/>
        <v>0.14456427512285663</v>
      </c>
      <c r="H9" s="19">
        <f t="shared" si="0"/>
        <v>0.12674932841317693</v>
      </c>
      <c r="I9" s="19">
        <f t="shared" si="0"/>
        <v>9.9456457554904412E-2</v>
      </c>
      <c r="J9" s="19">
        <f t="shared" si="0"/>
        <v>0.18456356318416126</v>
      </c>
      <c r="K9" s="19">
        <f t="shared" si="0"/>
        <v>0.20539769794632265</v>
      </c>
      <c r="L9" s="19">
        <f t="shared" si="0"/>
        <v>0.18056221310951945</v>
      </c>
      <c r="M9" s="19">
        <f t="shared" si="0"/>
        <v>0.16089737983753152</v>
      </c>
      <c r="N9" s="19">
        <f t="shared" si="0"/>
        <v>0.27310513469606584</v>
      </c>
      <c r="O9" s="19">
        <f t="shared" si="0"/>
        <v>0.18427913106750729</v>
      </c>
      <c r="P9" s="19">
        <f t="shared" si="0"/>
        <v>0.22445852790923171</v>
      </c>
      <c r="Q9" s="19">
        <f t="shared" si="0"/>
        <v>0.21324310241774905</v>
      </c>
      <c r="R9" s="19">
        <f t="shared" si="0"/>
        <v>0.23818689766072038</v>
      </c>
      <c r="S9" s="19">
        <f t="shared" si="0"/>
        <v>0.2866563675302522</v>
      </c>
      <c r="T9" s="19">
        <f t="shared" si="0"/>
        <v>0.26858997978524141</v>
      </c>
      <c r="U9" s="19">
        <f t="shared" si="0"/>
        <v>0.22158840434463867</v>
      </c>
      <c r="V9" s="19">
        <f t="shared" si="0"/>
        <v>0.26255058090649253</v>
      </c>
      <c r="W9" s="19">
        <f t="shared" si="0"/>
        <v>0.22565993803130432</v>
      </c>
      <c r="X9" s="19">
        <f t="shared" si="0"/>
        <v>0.29294771537138892</v>
      </c>
      <c r="Y9" s="19">
        <f t="shared" si="0"/>
        <v>0.28968043069669025</v>
      </c>
      <c r="Z9" s="19">
        <f t="shared" si="0"/>
        <v>0.28365559074277574</v>
      </c>
      <c r="AA9" s="19">
        <f t="shared" si="0"/>
        <v>0.24109996135054307</v>
      </c>
      <c r="AB9" s="19">
        <f t="shared" si="0"/>
        <v>0.26813595000286566</v>
      </c>
      <c r="AC9" s="19">
        <f t="shared" si="0"/>
        <v>0.26387376414004249</v>
      </c>
      <c r="AD9" s="19">
        <f t="shared" si="0"/>
        <v>0.2979213219433739</v>
      </c>
      <c r="AE9" s="19">
        <f t="shared" si="0"/>
        <v>0.2608629500931024</v>
      </c>
      <c r="AF9" s="19">
        <f t="shared" si="0"/>
        <v>0.24833144928865231</v>
      </c>
      <c r="AG9" s="19">
        <f t="shared" si="0"/>
        <v>0.23976648313499152</v>
      </c>
      <c r="AH9" s="19">
        <f t="shared" si="0"/>
        <v>0.30054650504117253</v>
      </c>
      <c r="AI9" s="19">
        <f t="shared" si="0"/>
        <v>0.28754759027248361</v>
      </c>
      <c r="AJ9" s="19">
        <f t="shared" si="0"/>
        <v>0.28807756484523761</v>
      </c>
      <c r="AK9" s="19">
        <f t="shared" si="0"/>
        <v>0.29533876514831003</v>
      </c>
      <c r="AL9" s="19">
        <f t="shared" si="0"/>
        <v>0.27712982499839844</v>
      </c>
      <c r="AM9" s="19">
        <f t="shared" si="0"/>
        <v>0.29708273762901333</v>
      </c>
      <c r="AN9" s="19">
        <f t="shared" si="0"/>
        <v>0.29365185633926988</v>
      </c>
      <c r="AO9" s="19">
        <f t="shared" si="0"/>
        <v>0.27503746615021735</v>
      </c>
      <c r="AP9" s="19">
        <f t="shared" si="0"/>
        <v>0.31103129819807473</v>
      </c>
      <c r="AQ9" s="19">
        <f t="shared" si="0"/>
        <v>0.30470439088776657</v>
      </c>
      <c r="AR9" s="19">
        <f t="shared" si="0"/>
        <v>0.26911032803082469</v>
      </c>
      <c r="AS9" s="19">
        <f t="shared" si="0"/>
        <v>0.24885687383637084</v>
      </c>
      <c r="AT9" s="19">
        <f t="shared" si="0"/>
        <v>0.2784571427957715</v>
      </c>
      <c r="AU9" s="19">
        <f t="shared" si="0"/>
        <v>0.21123921565636167</v>
      </c>
      <c r="AV9" s="19">
        <f t="shared" si="0"/>
        <v>0.23318194549561994</v>
      </c>
      <c r="AW9" s="19">
        <f t="shared" si="0"/>
        <v>0.2516565834558262</v>
      </c>
      <c r="AX9" s="19">
        <f t="shared" si="0"/>
        <v>0.24291444467865841</v>
      </c>
      <c r="AY9" s="19">
        <f t="shared" si="0"/>
        <v>0.26016631978969068</v>
      </c>
      <c r="AZ9" s="19">
        <f t="shared" si="0"/>
        <v>0.26013713597870997</v>
      </c>
      <c r="BA9" s="19">
        <f t="shared" si="0"/>
        <v>0.25118898131630268</v>
      </c>
      <c r="BB9" s="19">
        <f t="shared" si="0"/>
        <v>0.26126456500273737</v>
      </c>
      <c r="BC9" s="19">
        <f t="shared" si="0"/>
        <v>0.25277053567481589</v>
      </c>
      <c r="BD9" s="19">
        <f t="shared" si="0"/>
        <v>0.24345511181124507</v>
      </c>
      <c r="BE9" s="19">
        <f t="shared" si="0"/>
        <v>0.24359253979229159</v>
      </c>
      <c r="BF9" s="19">
        <f t="shared" si="0"/>
        <v>0.24734455264958555</v>
      </c>
      <c r="BG9" s="19">
        <f t="shared" si="0"/>
        <v>0.24195513900736232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C6AE-F445-479F-A6EC-B25F6CE36309}">
  <dimension ref="A1:BH10"/>
  <sheetViews>
    <sheetView workbookViewId="0">
      <selection activeCell="B9" sqref="B9"/>
    </sheetView>
  </sheetViews>
  <sheetFormatPr defaultRowHeight="15" x14ac:dyDescent="0.25"/>
  <cols>
    <col min="1" max="1" width="38" customWidth="1"/>
    <col min="4" max="4" width="21.85546875" customWidth="1"/>
    <col min="5" max="5" width="11.7109375" customWidth="1"/>
    <col min="6" max="6" width="16.28515625" customWidth="1"/>
    <col min="7" max="7" width="18.42578125" customWidth="1"/>
  </cols>
  <sheetData>
    <row r="1" spans="1:60" ht="41.25" customHeight="1" x14ac:dyDescent="0.25"/>
    <row r="2" spans="1:60" x14ac:dyDescent="0.25">
      <c r="A2" s="3" t="s">
        <v>101</v>
      </c>
      <c r="B2" s="5"/>
      <c r="C2" s="5"/>
      <c r="D2" s="5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60" x14ac:dyDescent="0.25">
      <c r="A3" s="3" t="s">
        <v>0</v>
      </c>
      <c r="B3" s="5"/>
      <c r="C3" s="5"/>
      <c r="D3" s="5"/>
      <c r="E3" s="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60" x14ac:dyDescent="0.25">
      <c r="A4" s="3"/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6"/>
      <c r="T4" s="6"/>
      <c r="U4" s="6"/>
    </row>
    <row r="5" spans="1:60" x14ac:dyDescent="0.25">
      <c r="A5" s="7"/>
      <c r="B5" s="8" t="s">
        <v>102</v>
      </c>
      <c r="C5" s="8" t="s">
        <v>103</v>
      </c>
      <c r="D5" s="8" t="s">
        <v>104</v>
      </c>
      <c r="E5" s="8" t="s">
        <v>105</v>
      </c>
      <c r="G5" s="14"/>
      <c r="H5" s="14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0" x14ac:dyDescent="0.25">
      <c r="A6" s="8" t="s">
        <v>106</v>
      </c>
      <c r="B6" s="7">
        <v>100629.78103800002</v>
      </c>
      <c r="C6" s="7">
        <v>107550.90112900003</v>
      </c>
      <c r="D6" s="9">
        <v>0.69012535148538678</v>
      </c>
      <c r="E6" s="9">
        <v>0.64877135994649948</v>
      </c>
      <c r="F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8" t="s">
        <v>107</v>
      </c>
      <c r="B7" s="7">
        <v>8834.9268909999992</v>
      </c>
      <c r="C7" s="7">
        <v>5590.7566639999995</v>
      </c>
      <c r="D7" s="9">
        <v>6.0590482887929877E-2</v>
      </c>
      <c r="E7" s="9">
        <v>3.3724708635241893E-2</v>
      </c>
      <c r="F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8" t="s">
        <v>108</v>
      </c>
      <c r="B8" s="7">
        <v>23445.725564</v>
      </c>
      <c r="C8" s="7">
        <v>30831.942285999998</v>
      </c>
      <c r="D8" s="9">
        <v>0.16079225681287443</v>
      </c>
      <c r="E8" s="9">
        <v>0.18598524900026733</v>
      </c>
      <c r="F8" s="16"/>
      <c r="G8" s="1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8" t="s">
        <v>109</v>
      </c>
      <c r="B9" s="7">
        <v>12903.339065</v>
      </c>
      <c r="C9" s="7">
        <v>21802.677618999998</v>
      </c>
      <c r="D9" s="9">
        <v>8.8491908813808834E-2</v>
      </c>
      <c r="E9" s="9">
        <v>0.13151868241799131</v>
      </c>
      <c r="F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7"/>
      <c r="B10" s="7"/>
      <c r="C10" s="7"/>
      <c r="D10" s="7"/>
      <c r="E10" s="7"/>
      <c r="F10" s="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7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8B6F-8569-4953-830E-AE33A0786A16}">
  <dimension ref="A1:BG36"/>
  <sheetViews>
    <sheetView workbookViewId="0">
      <selection activeCell="A3" sqref="A3"/>
    </sheetView>
  </sheetViews>
  <sheetFormatPr defaultColWidth="9.140625" defaultRowHeight="15" x14ac:dyDescent="0.25"/>
  <cols>
    <col min="1" max="1" width="33.7109375" style="1" customWidth="1"/>
    <col min="2" max="2" width="11.140625" style="1" bestFit="1" customWidth="1"/>
    <col min="3" max="3" width="10.140625" style="1" bestFit="1" customWidth="1"/>
    <col min="4" max="4" width="12.85546875" style="1" customWidth="1"/>
    <col min="5" max="5" width="18.28515625" style="1" customWidth="1"/>
    <col min="6" max="6" width="21" style="1" customWidth="1"/>
    <col min="7" max="16384" width="9.140625" style="1"/>
  </cols>
  <sheetData>
    <row r="1" spans="1:59" customFormat="1" ht="41.25" customHeight="1" x14ac:dyDescent="0.25"/>
    <row r="2" spans="1:59" customFormat="1" x14ac:dyDescent="0.25">
      <c r="A2" s="3" t="s">
        <v>65</v>
      </c>
      <c r="B2" s="3"/>
      <c r="C2" s="3"/>
      <c r="D2" s="3"/>
      <c r="E2" s="7"/>
      <c r="F2" s="10"/>
      <c r="G2" s="10"/>
      <c r="H2" s="10"/>
      <c r="I2" s="1"/>
      <c r="J2" s="1"/>
      <c r="K2" s="1"/>
      <c r="L2" s="1"/>
      <c r="M2" s="1"/>
      <c r="N2" s="1"/>
      <c r="O2" s="1"/>
      <c r="P2" s="1"/>
    </row>
    <row r="3" spans="1:59" customFormat="1" x14ac:dyDescent="0.25">
      <c r="A3" s="3" t="s">
        <v>0</v>
      </c>
      <c r="B3" s="3"/>
      <c r="C3" s="3"/>
      <c r="D3" s="3"/>
      <c r="E3" s="7"/>
      <c r="F3" s="10"/>
      <c r="G3" s="10"/>
      <c r="H3" s="10"/>
      <c r="I3" s="1"/>
      <c r="J3" s="1"/>
      <c r="K3" s="1"/>
      <c r="L3" s="1"/>
      <c r="M3" s="1"/>
      <c r="N3" s="1"/>
      <c r="O3" s="1"/>
      <c r="P3" s="1"/>
    </row>
    <row r="4" spans="1:59" x14ac:dyDescent="0.25">
      <c r="A4" s="10"/>
      <c r="B4" s="10"/>
      <c r="C4" s="10"/>
      <c r="D4" s="10"/>
      <c r="E4" s="10"/>
      <c r="F4" s="10"/>
      <c r="G4" s="10"/>
      <c r="H4" s="10"/>
    </row>
    <row r="5" spans="1:59" x14ac:dyDescent="0.25">
      <c r="A5" s="3" t="s">
        <v>66</v>
      </c>
      <c r="B5" s="3"/>
      <c r="C5" s="3"/>
      <c r="D5" s="3"/>
      <c r="E5" s="3"/>
      <c r="F5" s="3"/>
      <c r="G5" s="3"/>
      <c r="H5" s="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  <row r="6" spans="1:59" x14ac:dyDescent="0.25">
      <c r="A6" s="3"/>
      <c r="B6" s="3"/>
      <c r="C6" s="3"/>
      <c r="D6" s="3"/>
      <c r="E6" s="3"/>
      <c r="F6" s="3"/>
      <c r="G6" s="3"/>
      <c r="H6" s="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</row>
    <row r="7" spans="1:59" x14ac:dyDescent="0.25">
      <c r="A7" s="11" t="s">
        <v>67</v>
      </c>
      <c r="B7" s="11">
        <v>2016</v>
      </c>
      <c r="C7" s="11">
        <v>2017</v>
      </c>
      <c r="D7" s="11" t="s">
        <v>68</v>
      </c>
      <c r="E7" s="11" t="s">
        <v>69</v>
      </c>
      <c r="F7" s="11" t="s">
        <v>70</v>
      </c>
      <c r="G7" s="11"/>
      <c r="H7" s="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</row>
    <row r="8" spans="1:59" x14ac:dyDescent="0.25">
      <c r="A8" s="3" t="s">
        <v>71</v>
      </c>
      <c r="B8" s="12">
        <v>4061.2</v>
      </c>
      <c r="C8" s="12">
        <v>4041.25</v>
      </c>
      <c r="D8" s="12">
        <v>4041.25</v>
      </c>
      <c r="E8" s="13" t="s">
        <v>72</v>
      </c>
      <c r="F8" s="13">
        <v>4061.2</v>
      </c>
      <c r="G8" s="3"/>
      <c r="H8" s="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</row>
    <row r="9" spans="1:59" x14ac:dyDescent="0.25">
      <c r="A9" s="3" t="s">
        <v>73</v>
      </c>
      <c r="B9" s="12">
        <v>2447.39</v>
      </c>
      <c r="C9" s="12">
        <v>3719.6400000000003</v>
      </c>
      <c r="D9" s="12">
        <v>2447.39</v>
      </c>
      <c r="E9" s="13">
        <v>3719.6400000000003</v>
      </c>
      <c r="F9" s="13" t="s">
        <v>72</v>
      </c>
      <c r="G9" s="3"/>
      <c r="H9" s="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</row>
    <row r="10" spans="1:59" x14ac:dyDescent="0.25">
      <c r="A10" s="3" t="s">
        <v>74</v>
      </c>
      <c r="B10" s="12">
        <v>3958.2700000000004</v>
      </c>
      <c r="C10" s="12">
        <v>3662.46</v>
      </c>
      <c r="D10" s="12">
        <v>3662.46</v>
      </c>
      <c r="E10" s="13" t="s">
        <v>72</v>
      </c>
      <c r="F10" s="13">
        <v>3958.2700000000004</v>
      </c>
      <c r="G10" s="3"/>
      <c r="H10" s="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</row>
    <row r="11" spans="1:59" x14ac:dyDescent="0.25">
      <c r="A11" s="3" t="s">
        <v>75</v>
      </c>
      <c r="B11" s="12">
        <v>2496.23</v>
      </c>
      <c r="C11" s="12">
        <v>3306.3599999999997</v>
      </c>
      <c r="D11" s="12">
        <v>2496.23</v>
      </c>
      <c r="E11" s="13">
        <v>3306.3599999999997</v>
      </c>
      <c r="F11" s="13" t="s">
        <v>72</v>
      </c>
      <c r="G11" s="3"/>
      <c r="H11" s="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</row>
    <row r="12" spans="1:59" x14ac:dyDescent="0.25">
      <c r="A12" s="3" t="s">
        <v>76</v>
      </c>
      <c r="B12" s="12">
        <v>2672.53</v>
      </c>
      <c r="C12" s="12">
        <v>3103.07</v>
      </c>
      <c r="D12" s="12">
        <v>2672.53</v>
      </c>
      <c r="E12" s="13">
        <v>3103.07</v>
      </c>
      <c r="F12" s="13" t="s">
        <v>72</v>
      </c>
      <c r="G12" s="3"/>
      <c r="H12" s="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</row>
    <row r="13" spans="1:59" x14ac:dyDescent="0.25">
      <c r="A13" s="3" t="s">
        <v>77</v>
      </c>
      <c r="B13" s="12">
        <v>3611.67</v>
      </c>
      <c r="C13" s="12">
        <v>3055.1000000000004</v>
      </c>
      <c r="D13" s="12">
        <v>3055.1000000000004</v>
      </c>
      <c r="E13" s="13" t="s">
        <v>72</v>
      </c>
      <c r="F13" s="13">
        <v>3611.67</v>
      </c>
      <c r="G13" s="3"/>
      <c r="H13" s="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</row>
    <row r="14" spans="1:59" x14ac:dyDescent="0.25">
      <c r="A14" s="3" t="s">
        <v>78</v>
      </c>
      <c r="B14" s="12">
        <v>2853.46</v>
      </c>
      <c r="C14" s="12">
        <v>2918.63</v>
      </c>
      <c r="D14" s="12">
        <v>2853.46</v>
      </c>
      <c r="E14" s="13">
        <v>2918.63</v>
      </c>
      <c r="F14" s="13" t="s">
        <v>72</v>
      </c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</row>
    <row r="15" spans="1:59" x14ac:dyDescent="0.25">
      <c r="A15" s="3" t="s">
        <v>79</v>
      </c>
      <c r="B15" s="12">
        <v>2316.6800000000003</v>
      </c>
      <c r="C15" s="12">
        <v>2541.5</v>
      </c>
      <c r="D15" s="12">
        <v>2316.6800000000003</v>
      </c>
      <c r="E15" s="13">
        <v>2541.5</v>
      </c>
      <c r="F15" s="13" t="s">
        <v>72</v>
      </c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</row>
    <row r="16" spans="1:59" x14ac:dyDescent="0.25">
      <c r="A16" s="3" t="s">
        <v>80</v>
      </c>
      <c r="B16" s="12">
        <v>2114.84</v>
      </c>
      <c r="C16" s="12">
        <v>2446.8000000000002</v>
      </c>
      <c r="D16" s="12">
        <v>2114.84</v>
      </c>
      <c r="E16" s="13">
        <v>2446.8000000000002</v>
      </c>
      <c r="F16" s="13" t="s">
        <v>72</v>
      </c>
      <c r="G16" s="3"/>
      <c r="H16" s="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</row>
    <row r="17" spans="1:59" x14ac:dyDescent="0.25">
      <c r="A17" s="3" t="s">
        <v>81</v>
      </c>
      <c r="B17" s="12">
        <v>2181.5300000000002</v>
      </c>
      <c r="C17" s="12">
        <v>2428.3000000000002</v>
      </c>
      <c r="D17" s="12">
        <v>2181.5300000000002</v>
      </c>
      <c r="E17" s="13">
        <v>2428.3000000000002</v>
      </c>
      <c r="F17" s="13" t="s">
        <v>72</v>
      </c>
      <c r="G17" s="3"/>
      <c r="H17" s="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</row>
    <row r="18" spans="1:59" x14ac:dyDescent="0.25">
      <c r="A18" s="3" t="s">
        <v>82</v>
      </c>
      <c r="B18" s="12">
        <v>2888.29</v>
      </c>
      <c r="C18" s="12">
        <v>2351.6799999999998</v>
      </c>
      <c r="D18" s="12">
        <v>2351.6799999999998</v>
      </c>
      <c r="E18" s="13" t="s">
        <v>72</v>
      </c>
      <c r="F18" s="13">
        <v>2888.29</v>
      </c>
      <c r="G18" s="3"/>
      <c r="H18" s="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</row>
    <row r="19" spans="1:59" x14ac:dyDescent="0.25">
      <c r="A19" s="3" t="s">
        <v>83</v>
      </c>
      <c r="B19" s="12">
        <v>2232.58</v>
      </c>
      <c r="C19" s="12">
        <v>2265.92</v>
      </c>
      <c r="D19" s="12">
        <v>2232.58</v>
      </c>
      <c r="E19" s="13">
        <v>2265.92</v>
      </c>
      <c r="F19" s="13" t="s">
        <v>72</v>
      </c>
      <c r="G19" s="3"/>
      <c r="H19" s="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</row>
    <row r="20" spans="1:59" x14ac:dyDescent="0.25">
      <c r="A20" s="3" t="s">
        <v>84</v>
      </c>
      <c r="B20" s="12">
        <v>2101.81</v>
      </c>
      <c r="C20" s="12">
        <v>2240.9300000000003</v>
      </c>
      <c r="D20" s="12">
        <v>2101.81</v>
      </c>
      <c r="E20" s="13">
        <v>2240.9300000000003</v>
      </c>
      <c r="F20" s="13" t="s">
        <v>72</v>
      </c>
      <c r="G20" s="3"/>
      <c r="H20" s="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</row>
    <row r="21" spans="1:59" x14ac:dyDescent="0.25">
      <c r="A21" s="3" t="s">
        <v>85</v>
      </c>
      <c r="B21" s="12">
        <v>2905.3599999999997</v>
      </c>
      <c r="C21" s="12">
        <v>2205.96</v>
      </c>
      <c r="D21" s="12">
        <v>2205.96</v>
      </c>
      <c r="E21" s="13" t="s">
        <v>72</v>
      </c>
      <c r="F21" s="13">
        <v>2905.3599999999997</v>
      </c>
      <c r="G21" s="3"/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</row>
    <row r="22" spans="1:59" x14ac:dyDescent="0.25">
      <c r="A22" s="3" t="s">
        <v>86</v>
      </c>
      <c r="B22" s="12">
        <v>1586.44</v>
      </c>
      <c r="C22" s="12">
        <v>2142.27</v>
      </c>
      <c r="D22" s="12">
        <v>1586.44</v>
      </c>
      <c r="E22" s="13">
        <v>2142.27</v>
      </c>
      <c r="F22" s="13" t="s">
        <v>72</v>
      </c>
      <c r="G22" s="3"/>
      <c r="H22" s="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</row>
    <row r="23" spans="1:59" x14ac:dyDescent="0.25">
      <c r="A23" s="3" t="s">
        <v>87</v>
      </c>
      <c r="B23" s="12">
        <v>897.57</v>
      </c>
      <c r="C23" s="12">
        <v>1971.4199999999998</v>
      </c>
      <c r="D23" s="12">
        <v>897.57</v>
      </c>
      <c r="E23" s="13">
        <v>1971.4199999999998</v>
      </c>
      <c r="F23" s="13" t="s">
        <v>72</v>
      </c>
      <c r="G23" s="3"/>
      <c r="H23" s="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</row>
    <row r="24" spans="1:59" x14ac:dyDescent="0.25">
      <c r="A24" s="3" t="s">
        <v>88</v>
      </c>
      <c r="B24" s="12">
        <v>1749.2</v>
      </c>
      <c r="C24" s="12">
        <v>1965.3899999999999</v>
      </c>
      <c r="D24" s="12">
        <v>1749.2</v>
      </c>
      <c r="E24" s="13">
        <v>1965.3899999999999</v>
      </c>
      <c r="F24" s="13" t="s">
        <v>72</v>
      </c>
      <c r="G24" s="3"/>
      <c r="H24" s="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</row>
    <row r="25" spans="1:59" x14ac:dyDescent="0.25">
      <c r="A25" s="3" t="s">
        <v>89</v>
      </c>
      <c r="B25" s="12">
        <v>2205.92</v>
      </c>
      <c r="C25" s="12">
        <v>1916.01</v>
      </c>
      <c r="D25" s="12">
        <v>1916.01</v>
      </c>
      <c r="E25" s="13" t="s">
        <v>72</v>
      </c>
      <c r="F25" s="13">
        <v>2205.92</v>
      </c>
      <c r="G25" s="3"/>
      <c r="H25" s="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</row>
    <row r="26" spans="1:59" x14ac:dyDescent="0.25">
      <c r="A26" s="3" t="s">
        <v>90</v>
      </c>
      <c r="B26" s="12">
        <v>1521.5900000000001</v>
      </c>
      <c r="C26" s="12">
        <v>1736.46</v>
      </c>
      <c r="D26" s="12">
        <v>1521.5900000000001</v>
      </c>
      <c r="E26" s="13">
        <v>1736.46</v>
      </c>
      <c r="F26" s="13" t="s">
        <v>72</v>
      </c>
      <c r="G26" s="3"/>
      <c r="H26" s="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</row>
    <row r="27" spans="1:59" x14ac:dyDescent="0.25">
      <c r="A27" s="3" t="s">
        <v>91</v>
      </c>
      <c r="B27" s="12">
        <v>1005.36</v>
      </c>
      <c r="C27" s="12">
        <v>1642.69</v>
      </c>
      <c r="D27" s="12">
        <v>1005.36</v>
      </c>
      <c r="E27" s="13">
        <v>1642.69</v>
      </c>
      <c r="F27" s="13" t="s">
        <v>72</v>
      </c>
      <c r="G27" s="3"/>
      <c r="H27" s="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</row>
    <row r="28" spans="1:59" x14ac:dyDescent="0.25">
      <c r="A28" s="3" t="s">
        <v>92</v>
      </c>
      <c r="B28" s="12">
        <v>1523.8600000000001</v>
      </c>
      <c r="C28" s="12">
        <v>1520.5099999999998</v>
      </c>
      <c r="D28" s="12">
        <v>1520.5099999999998</v>
      </c>
      <c r="E28" s="13" t="s">
        <v>72</v>
      </c>
      <c r="F28" s="13">
        <v>1523.8600000000001</v>
      </c>
      <c r="G28" s="3"/>
      <c r="H28" s="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</row>
    <row r="29" spans="1:59" x14ac:dyDescent="0.25">
      <c r="A29" s="3" t="s">
        <v>93</v>
      </c>
      <c r="B29" s="12">
        <v>1234.83</v>
      </c>
      <c r="C29" s="12">
        <v>1488.53</v>
      </c>
      <c r="D29" s="12">
        <v>1234.83</v>
      </c>
      <c r="E29" s="13">
        <v>1488.53</v>
      </c>
      <c r="F29" s="13" t="s">
        <v>72</v>
      </c>
      <c r="G29" s="3"/>
      <c r="H29" s="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</row>
    <row r="30" spans="1:59" x14ac:dyDescent="0.25">
      <c r="A30" s="3" t="s">
        <v>94</v>
      </c>
      <c r="B30" s="12">
        <v>1198.56</v>
      </c>
      <c r="C30" s="12">
        <v>1306.46</v>
      </c>
      <c r="D30" s="12">
        <v>1198.56</v>
      </c>
      <c r="E30" s="13">
        <v>1306.46</v>
      </c>
      <c r="F30" s="13" t="s">
        <v>72</v>
      </c>
      <c r="G30" s="3"/>
      <c r="H30" s="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</row>
    <row r="31" spans="1:59" x14ac:dyDescent="0.25">
      <c r="A31" s="3" t="s">
        <v>95</v>
      </c>
      <c r="B31" s="12">
        <v>1573.77</v>
      </c>
      <c r="C31" s="12">
        <v>1262.42</v>
      </c>
      <c r="D31" s="12">
        <v>1262.42</v>
      </c>
      <c r="E31" s="13" t="s">
        <v>72</v>
      </c>
      <c r="F31" s="13">
        <v>1573.77</v>
      </c>
      <c r="G31" s="3"/>
      <c r="H31" s="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</row>
    <row r="32" spans="1:59" x14ac:dyDescent="0.25">
      <c r="A32" s="3" t="s">
        <v>96</v>
      </c>
      <c r="B32" s="12">
        <v>1130.82</v>
      </c>
      <c r="C32" s="12">
        <v>1251.72</v>
      </c>
      <c r="D32" s="12">
        <v>1130.82</v>
      </c>
      <c r="E32" s="13">
        <v>1251.72</v>
      </c>
      <c r="F32" s="13" t="s">
        <v>72</v>
      </c>
      <c r="G32" s="3"/>
      <c r="H32" s="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</row>
    <row r="33" spans="1:59" x14ac:dyDescent="0.25">
      <c r="A33" s="3" t="s">
        <v>97</v>
      </c>
      <c r="B33" s="12">
        <v>1061.04</v>
      </c>
      <c r="C33" s="12">
        <v>1240.1799999999998</v>
      </c>
      <c r="D33" s="12">
        <v>1061.04</v>
      </c>
      <c r="E33" s="13">
        <v>1240.1799999999998</v>
      </c>
      <c r="F33" s="13" t="s">
        <v>72</v>
      </c>
      <c r="G33" s="3"/>
      <c r="H33" s="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</row>
    <row r="34" spans="1:59" x14ac:dyDescent="0.25">
      <c r="A34" s="3" t="s">
        <v>98</v>
      </c>
      <c r="B34" s="12">
        <v>1312.8600000000001</v>
      </c>
      <c r="C34" s="12">
        <v>1231.8400000000001</v>
      </c>
      <c r="D34" s="12">
        <v>1231.8400000000001</v>
      </c>
      <c r="E34" s="13" t="s">
        <v>72</v>
      </c>
      <c r="F34" s="13">
        <v>1312.8600000000001</v>
      </c>
      <c r="G34" s="3"/>
      <c r="H34" s="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</row>
    <row r="35" spans="1:59" x14ac:dyDescent="0.25">
      <c r="A35" s="3" t="s">
        <v>99</v>
      </c>
      <c r="B35" s="12">
        <v>1143.9000000000001</v>
      </c>
      <c r="C35" s="12">
        <v>1199.8899999999999</v>
      </c>
      <c r="D35" s="12">
        <v>1143.9000000000001</v>
      </c>
      <c r="E35" s="13">
        <v>1199.8899999999999</v>
      </c>
      <c r="F35" s="13" t="s">
        <v>72</v>
      </c>
      <c r="G35" s="3"/>
      <c r="H35" s="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</row>
    <row r="36" spans="1:59" x14ac:dyDescent="0.25">
      <c r="A36" s="3" t="s">
        <v>100</v>
      </c>
      <c r="B36" s="12">
        <v>754.57999999999993</v>
      </c>
      <c r="C36" s="12">
        <v>1183.03</v>
      </c>
      <c r="D36" s="12">
        <v>754.57999999999993</v>
      </c>
      <c r="E36" s="13">
        <v>1183.03</v>
      </c>
      <c r="F36" s="13" t="s">
        <v>72</v>
      </c>
      <c r="G36" s="3"/>
      <c r="H36" s="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2341-06EE-4652-8377-11C345B5363D}">
  <dimension ref="A1:T9"/>
  <sheetViews>
    <sheetView workbookViewId="0">
      <selection activeCell="G8" sqref="G8"/>
    </sheetView>
  </sheetViews>
  <sheetFormatPr defaultRowHeight="15" x14ac:dyDescent="0.25"/>
  <cols>
    <col min="1" max="1" width="14.42578125" customWidth="1"/>
  </cols>
  <sheetData>
    <row r="1" spans="1:20" ht="41.25" customHeight="1" x14ac:dyDescent="0.25"/>
    <row r="2" spans="1:20" x14ac:dyDescent="0.25">
      <c r="A2" s="3" t="s">
        <v>110</v>
      </c>
    </row>
    <row r="3" spans="1:20" x14ac:dyDescent="0.25">
      <c r="A3" s="3" t="s">
        <v>0</v>
      </c>
    </row>
    <row r="5" spans="1:20" x14ac:dyDescent="0.25">
      <c r="A5" s="7"/>
      <c r="B5" s="8" t="s">
        <v>41</v>
      </c>
      <c r="C5" s="8" t="s">
        <v>42</v>
      </c>
      <c r="D5" s="8" t="s">
        <v>43</v>
      </c>
      <c r="E5" s="8" t="s">
        <v>44</v>
      </c>
      <c r="F5" s="8" t="s">
        <v>45</v>
      </c>
      <c r="G5" s="8" t="s">
        <v>46</v>
      </c>
      <c r="H5" s="8" t="s">
        <v>47</v>
      </c>
      <c r="I5" s="8" t="s">
        <v>48</v>
      </c>
      <c r="J5" s="8" t="s">
        <v>49</v>
      </c>
      <c r="K5" s="8" t="s">
        <v>50</v>
      </c>
      <c r="L5" s="8" t="s">
        <v>51</v>
      </c>
      <c r="M5" s="8" t="s">
        <v>52</v>
      </c>
      <c r="N5" s="8" t="s">
        <v>53</v>
      </c>
      <c r="O5" s="8" t="s">
        <v>54</v>
      </c>
      <c r="P5" s="8" t="s">
        <v>55</v>
      </c>
      <c r="Q5" s="8" t="s">
        <v>56</v>
      </c>
      <c r="R5" s="8" t="s">
        <v>57</v>
      </c>
      <c r="S5" s="8" t="s">
        <v>58</v>
      </c>
      <c r="T5" s="7"/>
    </row>
    <row r="6" spans="1:20" x14ac:dyDescent="0.25">
      <c r="A6" s="8" t="s">
        <v>111</v>
      </c>
      <c r="B6" s="7">
        <v>19587.800000000003</v>
      </c>
      <c r="C6" s="7">
        <v>22313.049999999996</v>
      </c>
      <c r="D6" s="7">
        <v>27455.78</v>
      </c>
      <c r="E6" s="7">
        <v>31549.360000000001</v>
      </c>
      <c r="F6" s="7">
        <v>30993.960000000006</v>
      </c>
      <c r="G6" s="7">
        <v>31289.789999999997</v>
      </c>
      <c r="H6" s="7">
        <v>66428</v>
      </c>
      <c r="I6" s="7">
        <v>34279.879999999997</v>
      </c>
      <c r="J6" s="7">
        <v>38445.39</v>
      </c>
      <c r="K6" s="7">
        <v>40792.39</v>
      </c>
      <c r="L6" s="7">
        <v>45310.799999999996</v>
      </c>
      <c r="M6" s="7">
        <v>44189.919999999998</v>
      </c>
      <c r="N6" s="7">
        <v>40931.420000000006</v>
      </c>
      <c r="O6" s="7">
        <v>49407.200000000004</v>
      </c>
      <c r="P6" s="7">
        <v>42401.919999999991</v>
      </c>
      <c r="Q6" s="7">
        <v>44435.94</v>
      </c>
      <c r="R6" s="7">
        <v>44360.15</v>
      </c>
      <c r="S6" s="7">
        <v>49176.14</v>
      </c>
      <c r="T6" s="9"/>
    </row>
    <row r="7" spans="1:20" x14ac:dyDescent="0.25">
      <c r="A7" s="8" t="s">
        <v>112</v>
      </c>
      <c r="B7" s="7">
        <v>10904.199999999999</v>
      </c>
      <c r="C7" s="7">
        <v>12404.050000000001</v>
      </c>
      <c r="D7" s="7">
        <v>17032.960000000003</v>
      </c>
      <c r="E7" s="7">
        <v>20805.7</v>
      </c>
      <c r="F7" s="7">
        <v>19173.57</v>
      </c>
      <c r="G7" s="7">
        <v>28200.560000000001</v>
      </c>
      <c r="H7" s="7">
        <v>51707.759999999995</v>
      </c>
      <c r="I7" s="7">
        <v>23100.780000000002</v>
      </c>
      <c r="J7" s="7">
        <v>25617.950000000004</v>
      </c>
      <c r="K7" s="7">
        <v>27962.6</v>
      </c>
      <c r="L7" s="7">
        <v>34044.560000000005</v>
      </c>
      <c r="M7" s="7">
        <v>32382.49</v>
      </c>
      <c r="N7" s="7">
        <v>28490.929999999997</v>
      </c>
      <c r="O7" s="7">
        <v>30323.02</v>
      </c>
      <c r="P7" s="7">
        <v>29098.399999999998</v>
      </c>
      <c r="Q7" s="7">
        <v>30851.419999999991</v>
      </c>
      <c r="R7" s="7">
        <v>31462.02</v>
      </c>
      <c r="S7" s="7">
        <v>35103.11</v>
      </c>
      <c r="T7" s="9"/>
    </row>
    <row r="8" spans="1:20" x14ac:dyDescent="0.25">
      <c r="A8" s="8" t="s">
        <v>113</v>
      </c>
      <c r="B8" s="7">
        <v>27248.960000000003</v>
      </c>
      <c r="C8" s="7">
        <v>31968.899999999998</v>
      </c>
      <c r="D8" s="7">
        <v>38958.81</v>
      </c>
      <c r="E8" s="7">
        <v>44031.009999999995</v>
      </c>
      <c r="F8" s="7">
        <v>44716.56</v>
      </c>
      <c r="G8" s="7">
        <v>71473.099999999991</v>
      </c>
      <c r="H8" s="7">
        <v>97058.61</v>
      </c>
      <c r="I8" s="7">
        <v>56446.62999999999</v>
      </c>
      <c r="J8" s="7">
        <v>59061.330000000009</v>
      </c>
      <c r="K8" s="7">
        <v>57615.710000000014</v>
      </c>
      <c r="L8" s="7">
        <v>61181.64</v>
      </c>
      <c r="M8" s="7">
        <v>59489.22</v>
      </c>
      <c r="N8" s="7">
        <v>57170.62</v>
      </c>
      <c r="O8" s="7">
        <v>67422.249999999985</v>
      </c>
      <c r="P8" s="7">
        <v>59364.039999999994</v>
      </c>
      <c r="Q8" s="7">
        <v>62486.29</v>
      </c>
      <c r="R8" s="7">
        <v>63984.88</v>
      </c>
      <c r="S8" s="7">
        <v>69942.050000000017</v>
      </c>
      <c r="T8" s="9"/>
    </row>
    <row r="9" spans="1:2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9257-FCF2-411F-AE41-36FBBF4293DC}">
  <dimension ref="A1:S8"/>
  <sheetViews>
    <sheetView workbookViewId="0">
      <selection activeCell="J15" sqref="J15"/>
    </sheetView>
  </sheetViews>
  <sheetFormatPr defaultRowHeight="15" x14ac:dyDescent="0.25"/>
  <sheetData>
    <row r="1" spans="1:19" ht="38.25" customHeight="1" x14ac:dyDescent="0.25"/>
    <row r="2" spans="1:19" x14ac:dyDescent="0.25">
      <c r="A2" s="3" t="s">
        <v>114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x14ac:dyDescent="0.25">
      <c r="A3" s="3" t="s">
        <v>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19" x14ac:dyDescent="0.25">
      <c r="A5" s="18"/>
      <c r="B5" s="15" t="s">
        <v>41</v>
      </c>
      <c r="C5" s="15" t="s">
        <v>42</v>
      </c>
      <c r="D5" s="15" t="s">
        <v>43</v>
      </c>
      <c r="E5" s="15" t="s">
        <v>44</v>
      </c>
      <c r="F5" s="15" t="s">
        <v>45</v>
      </c>
      <c r="G5" s="15" t="s">
        <v>46</v>
      </c>
      <c r="H5" s="15" t="s">
        <v>47</v>
      </c>
      <c r="I5" s="15" t="s">
        <v>48</v>
      </c>
      <c r="J5" s="15" t="s">
        <v>49</v>
      </c>
      <c r="K5" s="15" t="s">
        <v>50</v>
      </c>
      <c r="L5" s="15" t="s">
        <v>51</v>
      </c>
      <c r="M5" s="15" t="s">
        <v>52</v>
      </c>
      <c r="N5" s="15" t="s">
        <v>53</v>
      </c>
      <c r="O5" s="15" t="s">
        <v>54</v>
      </c>
      <c r="P5" s="15" t="s">
        <v>55</v>
      </c>
      <c r="Q5" s="15" t="s">
        <v>56</v>
      </c>
      <c r="R5" s="15" t="s">
        <v>57</v>
      </c>
      <c r="S5" s="15" t="s">
        <v>58</v>
      </c>
    </row>
    <row r="6" spans="1:19" x14ac:dyDescent="0.25">
      <c r="A6" s="15" t="s">
        <v>115</v>
      </c>
      <c r="B6" s="18">
        <v>56322</v>
      </c>
      <c r="C6" s="18">
        <v>60841.689999999995</v>
      </c>
      <c r="D6" s="18">
        <v>68302.569999999992</v>
      </c>
      <c r="E6" s="18">
        <v>75419.16</v>
      </c>
      <c r="F6" s="18">
        <v>79497.289999999994</v>
      </c>
      <c r="G6" s="18">
        <v>107494.97</v>
      </c>
      <c r="H6" s="18">
        <v>146963.76999999999</v>
      </c>
      <c r="I6" s="18">
        <v>97733.22</v>
      </c>
      <c r="J6" s="18">
        <v>103356.56</v>
      </c>
      <c r="K6" s="18">
        <v>102542.21</v>
      </c>
      <c r="L6" s="18">
        <v>108942.23</v>
      </c>
      <c r="M6" s="18">
        <v>106516.54000000001</v>
      </c>
      <c r="N6" s="18">
        <v>103258.44</v>
      </c>
      <c r="O6" s="18">
        <v>110144.73000000001</v>
      </c>
      <c r="P6" s="18">
        <v>107047.35</v>
      </c>
      <c r="Q6" s="18">
        <v>115635.98</v>
      </c>
      <c r="R6" s="18">
        <v>126484.90000000001</v>
      </c>
      <c r="S6" s="18">
        <v>125983.91</v>
      </c>
    </row>
    <row r="7" spans="1:19" x14ac:dyDescent="0.25">
      <c r="A7" s="15" t="s">
        <v>116</v>
      </c>
      <c r="B7" s="18">
        <v>21449.42</v>
      </c>
      <c r="C7" s="18">
        <v>24169.85</v>
      </c>
      <c r="D7" s="18">
        <v>25837.73</v>
      </c>
      <c r="E7" s="18">
        <v>22723.489999999998</v>
      </c>
      <c r="F7" s="18">
        <v>22736.57</v>
      </c>
      <c r="G7" s="18">
        <v>22042.5</v>
      </c>
      <c r="H7" s="18">
        <v>21655.22</v>
      </c>
      <c r="I7" s="18">
        <v>21996.989999999998</v>
      </c>
      <c r="J7" s="18">
        <v>23957.45</v>
      </c>
      <c r="K7" s="18">
        <v>29084</v>
      </c>
      <c r="L7" s="18">
        <v>28096.84</v>
      </c>
      <c r="M7" s="18">
        <v>31706.340000000004</v>
      </c>
      <c r="N7" s="18">
        <v>31420.449999999997</v>
      </c>
      <c r="O7" s="18">
        <v>36595.089999999997</v>
      </c>
      <c r="P7" s="18">
        <v>37938.959999999999</v>
      </c>
      <c r="Q7" s="18">
        <v>41314.85</v>
      </c>
      <c r="R7" s="18">
        <v>40419.369999999995</v>
      </c>
      <c r="S7" s="18">
        <v>45367.06</v>
      </c>
    </row>
    <row r="8" spans="1:19" x14ac:dyDescent="0.25">
      <c r="A8" s="15" t="s">
        <v>117</v>
      </c>
      <c r="B8" s="19">
        <v>0.27580080188840578</v>
      </c>
      <c r="C8" s="19">
        <v>0.28431257685721256</v>
      </c>
      <c r="D8" s="19">
        <v>0.27445982220154391</v>
      </c>
      <c r="E8" s="19">
        <v>0.23153532128997942</v>
      </c>
      <c r="F8" s="19">
        <v>0.22239764790256381</v>
      </c>
      <c r="G8" s="19">
        <v>0.17016311959775035</v>
      </c>
      <c r="H8" s="19">
        <v>0.12842693459378449</v>
      </c>
      <c r="I8" s="19">
        <v>0.18372130141590831</v>
      </c>
      <c r="J8" s="19">
        <v>0.1881760695464702</v>
      </c>
      <c r="K8" s="19">
        <v>0.22095903239939824</v>
      </c>
      <c r="L8" s="19">
        <v>0.20502795297720569</v>
      </c>
      <c r="M8" s="19">
        <v>0.22938561257007525</v>
      </c>
      <c r="N8" s="19">
        <v>0.23329899734100862</v>
      </c>
      <c r="O8" s="19">
        <v>0.24938758954454213</v>
      </c>
      <c r="P8" s="19">
        <v>0.26167270551267907</v>
      </c>
      <c r="Q8" s="19">
        <v>0.26323435180304561</v>
      </c>
      <c r="R8" s="19">
        <v>0.24217097621289133</v>
      </c>
      <c r="S8" s="19">
        <v>0.26476103403441487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E624-F179-44B4-89BE-50953EF4BD6A}">
  <dimension ref="A1:Q26"/>
  <sheetViews>
    <sheetView workbookViewId="0">
      <selection activeCell="H7" sqref="H7"/>
    </sheetView>
  </sheetViews>
  <sheetFormatPr defaultRowHeight="15" x14ac:dyDescent="0.25"/>
  <cols>
    <col min="1" max="1" width="25.7109375" customWidth="1"/>
  </cols>
  <sheetData>
    <row r="1" spans="1:17" ht="39.75" customHeight="1" x14ac:dyDescent="0.25"/>
    <row r="2" spans="1:17" x14ac:dyDescent="0.25">
      <c r="A2" s="3" t="s">
        <v>118</v>
      </c>
    </row>
    <row r="3" spans="1:17" x14ac:dyDescent="0.25">
      <c r="A3" s="3" t="s">
        <v>0</v>
      </c>
    </row>
    <row r="4" spans="1:17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18"/>
      <c r="B5" s="15" t="s">
        <v>43</v>
      </c>
      <c r="C5" s="15" t="s">
        <v>44</v>
      </c>
      <c r="D5" s="15" t="s">
        <v>45</v>
      </c>
      <c r="E5" s="15" t="s">
        <v>46</v>
      </c>
      <c r="F5" s="15" t="s">
        <v>47</v>
      </c>
      <c r="G5" s="15" t="s">
        <v>48</v>
      </c>
      <c r="H5" s="15" t="s">
        <v>49</v>
      </c>
      <c r="I5" s="15" t="s">
        <v>50</v>
      </c>
      <c r="J5" s="15" t="s">
        <v>51</v>
      </c>
      <c r="K5" s="15" t="s">
        <v>52</v>
      </c>
      <c r="L5" s="15" t="s">
        <v>53</v>
      </c>
      <c r="M5" s="15" t="s">
        <v>54</v>
      </c>
      <c r="N5" s="15" t="s">
        <v>55</v>
      </c>
      <c r="O5" s="15" t="s">
        <v>56</v>
      </c>
      <c r="P5" s="15" t="s">
        <v>57</v>
      </c>
      <c r="Q5" s="15" t="s">
        <v>58</v>
      </c>
    </row>
    <row r="6" spans="1:17" x14ac:dyDescent="0.25">
      <c r="A6" s="15" t="s">
        <v>119</v>
      </c>
      <c r="B6" s="18">
        <v>4655.3132800000003</v>
      </c>
      <c r="C6" s="18">
        <v>6547.2980370000005</v>
      </c>
      <c r="D6" s="18">
        <v>7096.8398429999997</v>
      </c>
      <c r="E6" s="18">
        <v>7917.449098</v>
      </c>
      <c r="F6" s="18">
        <v>8819.5475110000007</v>
      </c>
      <c r="G6" s="18">
        <v>9830.0367490000008</v>
      </c>
      <c r="H6" s="18">
        <v>9485.327217</v>
      </c>
      <c r="I6" s="18">
        <v>10942.382449000001</v>
      </c>
      <c r="J6" s="18">
        <v>11436.909632999999</v>
      </c>
      <c r="K6" s="18">
        <v>11020.314623</v>
      </c>
      <c r="L6" s="18">
        <v>10407.738547999999</v>
      </c>
      <c r="M6" s="18">
        <v>10214.097217999999</v>
      </c>
      <c r="N6" s="18">
        <v>10606.563641000001</v>
      </c>
      <c r="O6" s="18">
        <v>10613.588592</v>
      </c>
      <c r="P6" s="18">
        <v>12154.117559</v>
      </c>
      <c r="Q6" s="18">
        <v>11829.407015000001</v>
      </c>
    </row>
    <row r="7" spans="1:17" x14ac:dyDescent="0.25">
      <c r="A7" s="15" t="s">
        <v>120</v>
      </c>
      <c r="B7" s="18">
        <v>5960.2714940000005</v>
      </c>
      <c r="C7" s="18">
        <v>7070.2678689999993</v>
      </c>
      <c r="D7" s="18">
        <v>7972.1681140000001</v>
      </c>
      <c r="E7" s="18">
        <v>10289.927685999999</v>
      </c>
      <c r="F7" s="18">
        <v>11552.334847999999</v>
      </c>
      <c r="G7" s="18">
        <v>13302.524237</v>
      </c>
      <c r="H7" s="18">
        <v>14684.058434</v>
      </c>
      <c r="I7" s="18">
        <v>16643.937774999999</v>
      </c>
      <c r="J7" s="18">
        <v>17946.206708000002</v>
      </c>
      <c r="K7" s="18">
        <v>18312.636041999998</v>
      </c>
      <c r="L7" s="18">
        <v>18885.639949999997</v>
      </c>
      <c r="M7" s="18">
        <v>20885.680916999998</v>
      </c>
      <c r="N7" s="18">
        <v>19684.569993999998</v>
      </c>
      <c r="O7" s="18">
        <v>20424.494275999998</v>
      </c>
      <c r="P7" s="18">
        <v>21020.166123000003</v>
      </c>
      <c r="Q7" s="18">
        <v>23707.672630000001</v>
      </c>
    </row>
    <row r="8" spans="1:17" x14ac:dyDescent="0.25">
      <c r="A8" s="15" t="s">
        <v>121</v>
      </c>
      <c r="B8" s="18">
        <v>2761.5662090000001</v>
      </c>
      <c r="C8" s="18">
        <v>3775.6699470000003</v>
      </c>
      <c r="D8" s="18">
        <v>3593.3667109999997</v>
      </c>
      <c r="E8" s="18">
        <v>4071.001475</v>
      </c>
      <c r="F8" s="18">
        <v>4293.7512969999998</v>
      </c>
      <c r="G8" s="18">
        <v>4908.267237</v>
      </c>
      <c r="H8" s="18">
        <v>5618.883417</v>
      </c>
      <c r="I8" s="18">
        <v>4494.3337810000003</v>
      </c>
      <c r="J8" s="18">
        <v>4383.9245250000004</v>
      </c>
      <c r="K8" s="18">
        <v>4148.6580839999997</v>
      </c>
      <c r="L8" s="18">
        <v>4035.3028089999998</v>
      </c>
      <c r="M8" s="18">
        <v>4245.9604039999995</v>
      </c>
      <c r="N8" s="18">
        <v>4135.5227290000003</v>
      </c>
      <c r="O8" s="18">
        <v>4248.4055659999995</v>
      </c>
      <c r="P8" s="18">
        <v>4421.7047359999997</v>
      </c>
      <c r="Q8" s="18">
        <v>4868.3634380000003</v>
      </c>
    </row>
    <row r="9" spans="1:17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7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1:17" x14ac:dyDescent="0.25">
      <c r="A11" s="18"/>
      <c r="B11" s="15" t="s">
        <v>57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17" x14ac:dyDescent="0.25">
      <c r="A12" s="15" t="s">
        <v>120</v>
      </c>
      <c r="B12" s="18">
        <v>21020.166122000002</v>
      </c>
      <c r="C12" s="19">
        <f>B12/SUM(B$12:B$26)</f>
        <v>0.12594042984020623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</row>
    <row r="13" spans="1:17" x14ac:dyDescent="0.25">
      <c r="A13" s="15" t="s">
        <v>122</v>
      </c>
      <c r="B13" s="18">
        <v>19891.144105000003</v>
      </c>
      <c r="C13" s="19">
        <f t="shared" ref="C13:C26" si="0">B13/SUM(B$12:B$26)</f>
        <v>0.11917599623417403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spans="1:17" x14ac:dyDescent="0.25">
      <c r="A14" s="15" t="s">
        <v>123</v>
      </c>
      <c r="B14" s="18">
        <v>18298.727416000002</v>
      </c>
      <c r="C14" s="19">
        <f t="shared" si="0"/>
        <v>0.10963517523716582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17" x14ac:dyDescent="0.25">
      <c r="A15" s="15" t="s">
        <v>124</v>
      </c>
      <c r="B15" s="18">
        <v>16398.010971</v>
      </c>
      <c r="C15" s="19">
        <f t="shared" si="0"/>
        <v>9.8247204052812828E-2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A16" s="15" t="s">
        <v>125</v>
      </c>
      <c r="B16" s="18">
        <v>16154.924553999999</v>
      </c>
      <c r="C16" s="19">
        <f t="shared" si="0"/>
        <v>9.6790773705516281E-2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 x14ac:dyDescent="0.25">
      <c r="A17" s="15" t="s">
        <v>126</v>
      </c>
      <c r="B17" s="18">
        <v>13275.254891999999</v>
      </c>
      <c r="C17" s="19">
        <f t="shared" si="0"/>
        <v>7.9537492597975018E-2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1:17" x14ac:dyDescent="0.25">
      <c r="A18" s="15" t="s">
        <v>119</v>
      </c>
      <c r="B18" s="18">
        <v>12154.117559</v>
      </c>
      <c r="C18" s="19">
        <f t="shared" si="0"/>
        <v>7.2820299365132582E-2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1:17" x14ac:dyDescent="0.25">
      <c r="A19" s="15" t="s">
        <v>127</v>
      </c>
      <c r="B19" s="18">
        <v>9815.3580779999993</v>
      </c>
      <c r="C19" s="19">
        <f t="shared" si="0"/>
        <v>5.8807832830830388E-2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1:17" x14ac:dyDescent="0.25">
      <c r="A20" s="15" t="s">
        <v>128</v>
      </c>
      <c r="B20" s="18">
        <v>9432.4357009999985</v>
      </c>
      <c r="C20" s="19">
        <f t="shared" si="0"/>
        <v>5.6513587938810235E-2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1:17" x14ac:dyDescent="0.25">
      <c r="A21" s="15" t="s">
        <v>129</v>
      </c>
      <c r="B21" s="18">
        <v>8315.1207949999989</v>
      </c>
      <c r="C21" s="19">
        <f t="shared" si="0"/>
        <v>4.9819296432653433E-2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 x14ac:dyDescent="0.25">
      <c r="A22" s="15" t="s">
        <v>130</v>
      </c>
      <c r="B22" s="18">
        <v>6793.3651499999996</v>
      </c>
      <c r="C22" s="19">
        <f t="shared" si="0"/>
        <v>4.0701834708957732E-2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 x14ac:dyDescent="0.25">
      <c r="A23" s="15" t="s">
        <v>131</v>
      </c>
      <c r="B23" s="18">
        <v>5305.1682039999996</v>
      </c>
      <c r="C23" s="19">
        <f t="shared" si="0"/>
        <v>3.1785436904186747E-2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x14ac:dyDescent="0.25">
      <c r="A24" s="15" t="s">
        <v>121</v>
      </c>
      <c r="B24" s="18">
        <v>4421.7047339999999</v>
      </c>
      <c r="C24" s="19">
        <f t="shared" si="0"/>
        <v>2.6492245189423377E-2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x14ac:dyDescent="0.25">
      <c r="A25" s="15" t="s">
        <v>132</v>
      </c>
      <c r="B25" s="18">
        <v>2866.19544</v>
      </c>
      <c r="C25" s="19">
        <f t="shared" si="0"/>
        <v>1.717255152145743E-2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x14ac:dyDescent="0.25">
      <c r="A26" s="15" t="s">
        <v>133</v>
      </c>
      <c r="B26" s="18">
        <v>2763.9310150000001</v>
      </c>
      <c r="C26" s="19">
        <f t="shared" si="0"/>
        <v>1.6559843440697691E-2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962E-CAA7-4722-99FF-20EE22FE11C5}">
  <dimension ref="A1:S39"/>
  <sheetViews>
    <sheetView tabSelected="1" workbookViewId="0">
      <selection activeCell="F11" sqref="F11"/>
    </sheetView>
  </sheetViews>
  <sheetFormatPr defaultRowHeight="15" x14ac:dyDescent="0.25"/>
  <cols>
    <col min="1" max="1" width="36.5703125" customWidth="1"/>
    <col min="4" max="4" width="21.85546875" customWidth="1"/>
    <col min="5" max="5" width="11.7109375" customWidth="1"/>
    <col min="6" max="6" width="16.28515625" customWidth="1"/>
    <col min="7" max="7" width="18.42578125" customWidth="1"/>
  </cols>
  <sheetData>
    <row r="1" spans="1:19" ht="41.25" customHeight="1" x14ac:dyDescent="0.25"/>
    <row r="2" spans="1:19" x14ac:dyDescent="0.25">
      <c r="A2" s="3" t="s">
        <v>173</v>
      </c>
      <c r="B2" s="3"/>
      <c r="C2" s="3"/>
      <c r="D2" s="3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9" x14ac:dyDescent="0.25">
      <c r="A3" s="3" t="s">
        <v>0</v>
      </c>
      <c r="B3" s="3"/>
      <c r="C3" s="3"/>
      <c r="D3" s="3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9" x14ac:dyDescent="0.25">
      <c r="A4" s="3"/>
      <c r="B4" s="3"/>
      <c r="C4" s="3"/>
      <c r="D4" s="3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9" x14ac:dyDescent="0.25">
      <c r="A5" s="8" t="s">
        <v>174</v>
      </c>
      <c r="B5" s="8" t="s">
        <v>57</v>
      </c>
      <c r="C5" s="8" t="s">
        <v>58</v>
      </c>
      <c r="D5" s="8" t="s">
        <v>175</v>
      </c>
      <c r="E5" s="8" t="s">
        <v>176</v>
      </c>
      <c r="F5" s="10"/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9" x14ac:dyDescent="0.25">
      <c r="A6" s="7" t="s">
        <v>177</v>
      </c>
      <c r="B6" s="22">
        <v>144920.54999999999</v>
      </c>
      <c r="C6" s="22">
        <v>144707.25859499999</v>
      </c>
      <c r="D6" s="23">
        <v>-213.2914049999963</v>
      </c>
      <c r="E6" s="24">
        <v>-1.4717816417340046E-3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25" t="s">
        <v>159</v>
      </c>
      <c r="B7" s="26">
        <v>34420.980000000003</v>
      </c>
      <c r="C7" s="26">
        <v>34118.268770000002</v>
      </c>
      <c r="D7" s="27">
        <v>-302.7112300000008</v>
      </c>
      <c r="E7" s="28">
        <v>-8.7943815080221421E-3</v>
      </c>
      <c r="F7" s="10"/>
      <c r="G7" s="10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25" t="s">
        <v>144</v>
      </c>
      <c r="B8" s="26">
        <v>24735.69</v>
      </c>
      <c r="C8" s="26">
        <v>24157.029648</v>
      </c>
      <c r="D8" s="27">
        <v>-578.66035199999897</v>
      </c>
      <c r="E8" s="28">
        <v>-2.3393742078753332E-2</v>
      </c>
      <c r="F8" s="10"/>
      <c r="G8" s="10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25" t="s">
        <v>143</v>
      </c>
      <c r="B9" s="26">
        <v>18052.8</v>
      </c>
      <c r="C9" s="26">
        <v>18591.949011000001</v>
      </c>
      <c r="D9" s="27">
        <v>539.14901100000134</v>
      </c>
      <c r="E9" s="28">
        <v>2.9865118485775222E-2</v>
      </c>
      <c r="F9" s="29"/>
      <c r="G9" s="29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25" t="s">
        <v>156</v>
      </c>
      <c r="B10" s="26">
        <v>10416.799999999999</v>
      </c>
      <c r="C10" s="26">
        <v>11850.972229000001</v>
      </c>
      <c r="D10" s="27">
        <v>1434.1722290000016</v>
      </c>
      <c r="E10" s="28">
        <v>0.1376787716957224</v>
      </c>
      <c r="F10" s="30"/>
      <c r="G10" s="30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25" t="s">
        <v>148</v>
      </c>
      <c r="B11" s="26">
        <v>9621.67</v>
      </c>
      <c r="C11" s="26">
        <v>11025.454363000001</v>
      </c>
      <c r="D11" s="27">
        <v>1403.7843630000007</v>
      </c>
      <c r="E11" s="28">
        <v>0.14589820301465339</v>
      </c>
      <c r="F11" s="30"/>
      <c r="G11" s="30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25" t="s">
        <v>152</v>
      </c>
      <c r="B12" s="26">
        <v>5087.3900000000003</v>
      </c>
      <c r="C12" s="26">
        <v>5726.4788090000002</v>
      </c>
      <c r="D12" s="27">
        <v>639.08880899999986</v>
      </c>
      <c r="E12" s="28">
        <v>0.12562213807079847</v>
      </c>
      <c r="F12" s="30"/>
      <c r="G12" s="30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25" t="s">
        <v>139</v>
      </c>
      <c r="B13" s="26">
        <v>4893.74</v>
      </c>
      <c r="C13" s="26">
        <v>5430.2205119999999</v>
      </c>
      <c r="D13" s="27">
        <v>536.48051200000009</v>
      </c>
      <c r="E13" s="28">
        <v>0.10962587141940516</v>
      </c>
      <c r="F13" s="30"/>
      <c r="G13" s="30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25" t="s">
        <v>145</v>
      </c>
      <c r="B14" s="26">
        <v>4966.26</v>
      </c>
      <c r="C14" s="26">
        <v>4825.8080330000003</v>
      </c>
      <c r="D14" s="27">
        <v>-140.45196699999997</v>
      </c>
      <c r="E14" s="28">
        <v>-2.8281235174960617E-2</v>
      </c>
      <c r="F14" s="30"/>
      <c r="G14" s="30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25" t="s">
        <v>154</v>
      </c>
      <c r="B15" s="26">
        <v>3930.44</v>
      </c>
      <c r="C15" s="26">
        <v>4116.2611399999996</v>
      </c>
      <c r="D15" s="27">
        <v>185.82113999999956</v>
      </c>
      <c r="E15" s="28">
        <v>4.7277439675964983E-2</v>
      </c>
      <c r="F15" s="30"/>
      <c r="G15" s="30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25" t="s">
        <v>141</v>
      </c>
      <c r="B16" s="26">
        <v>4380.08</v>
      </c>
      <c r="C16" s="26">
        <v>3944.4073210000001</v>
      </c>
      <c r="D16" s="27">
        <v>-435.67267899999979</v>
      </c>
      <c r="E16" s="28">
        <v>-9.946683142773638E-2</v>
      </c>
      <c r="F16" s="30"/>
      <c r="G16" s="30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7" t="s">
        <v>146</v>
      </c>
      <c r="B17" s="22">
        <v>3582.49</v>
      </c>
      <c r="C17" s="22">
        <v>3125.1892830000002</v>
      </c>
      <c r="D17" s="23">
        <v>-457.30071699999962</v>
      </c>
      <c r="E17" s="23">
        <v>-0.12764884675184007</v>
      </c>
      <c r="F17" s="30"/>
      <c r="G17" s="30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7" t="s">
        <v>157</v>
      </c>
      <c r="B18" s="22">
        <v>3277.52</v>
      </c>
      <c r="C18" s="22">
        <v>2834.1744330000001</v>
      </c>
      <c r="D18" s="23">
        <v>-443.34556699999985</v>
      </c>
      <c r="E18" s="23">
        <v>-0.1352686076667724</v>
      </c>
      <c r="F18" s="30"/>
      <c r="G18" s="30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7" t="s">
        <v>158</v>
      </c>
      <c r="B19" s="22">
        <v>4223.67</v>
      </c>
      <c r="C19" s="22">
        <v>2492.8739420000002</v>
      </c>
      <c r="D19" s="23">
        <v>-1730.7960579999999</v>
      </c>
      <c r="E19" s="23">
        <v>-0.40978486908304856</v>
      </c>
      <c r="F19" s="30"/>
      <c r="G19" s="30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7" t="s">
        <v>142</v>
      </c>
      <c r="B20" s="22">
        <v>2369.19</v>
      </c>
      <c r="C20" s="22">
        <v>2358.713084</v>
      </c>
      <c r="D20" s="23">
        <v>-10.476916000000074</v>
      </c>
      <c r="E20" s="23">
        <v>-4.4221510305210154E-3</v>
      </c>
      <c r="F20" s="30"/>
      <c r="G20" s="30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7" t="s">
        <v>147</v>
      </c>
      <c r="B21" s="22">
        <v>2300.16</v>
      </c>
      <c r="C21" s="22">
        <v>2103.967294</v>
      </c>
      <c r="D21" s="23">
        <v>-196.19270599999982</v>
      </c>
      <c r="E21" s="23">
        <v>-8.5295242939621541E-2</v>
      </c>
      <c r="F21" s="30"/>
      <c r="G21" s="30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7" t="s">
        <v>163</v>
      </c>
      <c r="B22" s="22">
        <v>2246.16</v>
      </c>
      <c r="C22" s="22">
        <v>2096.7036269999999</v>
      </c>
      <c r="D22" s="23">
        <v>-149.45637299999999</v>
      </c>
      <c r="E22" s="23">
        <v>-6.6538613901057753E-2</v>
      </c>
      <c r="F22" s="30"/>
      <c r="G22" s="30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7" t="s">
        <v>150</v>
      </c>
      <c r="B23" s="22">
        <v>1635.48</v>
      </c>
      <c r="C23" s="22">
        <v>1208.7189470000001</v>
      </c>
      <c r="D23" s="23">
        <v>-426.76105299999995</v>
      </c>
      <c r="E23" s="23">
        <v>-0.26093932851517598</v>
      </c>
      <c r="F23" s="30"/>
      <c r="G23" s="30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7" t="s">
        <v>149</v>
      </c>
      <c r="B24" s="22">
        <v>1059.6099999999999</v>
      </c>
      <c r="C24" s="22">
        <v>1053.3891779999999</v>
      </c>
      <c r="D24" s="23">
        <v>-6.2208219999999983</v>
      </c>
      <c r="E24" s="23">
        <v>-5.8708600334085315E-3</v>
      </c>
      <c r="F24" s="30"/>
      <c r="G24" s="30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7" t="s">
        <v>151</v>
      </c>
      <c r="B25" s="22">
        <v>802.59</v>
      </c>
      <c r="C25" s="22">
        <v>813.01977999999997</v>
      </c>
      <c r="D25" s="23">
        <v>10.429779999999937</v>
      </c>
      <c r="E25" s="23">
        <v>1.2995153191542208E-2</v>
      </c>
      <c r="F25" s="30"/>
      <c r="G25" s="30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7" t="s">
        <v>165</v>
      </c>
      <c r="B26" s="22">
        <v>662.95</v>
      </c>
      <c r="C26" s="22">
        <v>641.55633799999998</v>
      </c>
      <c r="D26" s="23">
        <v>-21.393662000000063</v>
      </c>
      <c r="E26" s="23">
        <v>-3.2270400482691142E-2</v>
      </c>
      <c r="F26" s="30"/>
      <c r="G26" s="30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7" t="s">
        <v>155</v>
      </c>
      <c r="B27" s="22">
        <v>446.85</v>
      </c>
      <c r="C27" s="22">
        <v>430.23424799999998</v>
      </c>
      <c r="D27" s="23">
        <v>-16.615752000000043</v>
      </c>
      <c r="E27" s="23">
        <v>-3.7184182611614713E-2</v>
      </c>
      <c r="F27" s="30"/>
      <c r="G27" s="30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7" t="s">
        <v>140</v>
      </c>
      <c r="B28" s="22">
        <v>391.04</v>
      </c>
      <c r="C28" s="22">
        <v>407.97272099999998</v>
      </c>
      <c r="D28" s="23">
        <v>16.932720999999958</v>
      </c>
      <c r="E28" s="23">
        <v>4.3301761968085106E-2</v>
      </c>
      <c r="F28" s="30"/>
      <c r="G28" s="30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7" t="s">
        <v>160</v>
      </c>
      <c r="B29" s="22">
        <v>343.07</v>
      </c>
      <c r="C29" s="22">
        <v>369.06865399999998</v>
      </c>
      <c r="D29" s="23">
        <v>25.998653999999988</v>
      </c>
      <c r="E29" s="23">
        <v>7.5782359285277101E-2</v>
      </c>
      <c r="F29" s="30"/>
      <c r="G29" s="30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7" t="s">
        <v>162</v>
      </c>
      <c r="B30" s="22">
        <v>368.53</v>
      </c>
      <c r="C30" s="22">
        <v>307.281498</v>
      </c>
      <c r="D30" s="23">
        <v>-61.248501999999974</v>
      </c>
      <c r="E30" s="23">
        <v>-0.16619678723577447</v>
      </c>
      <c r="F30" s="30"/>
      <c r="G30" s="30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7" t="s">
        <v>164</v>
      </c>
      <c r="B31" s="22">
        <v>260.24</v>
      </c>
      <c r="C31" s="22">
        <v>288.116017</v>
      </c>
      <c r="D31" s="23">
        <v>27.87601699999999</v>
      </c>
      <c r="E31" s="23">
        <v>0.10711657316323397</v>
      </c>
      <c r="F31" s="30"/>
      <c r="G31" s="30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7" t="s">
        <v>167</v>
      </c>
      <c r="B32" s="22">
        <v>199.12</v>
      </c>
      <c r="C32" s="22">
        <v>139.90820500000001</v>
      </c>
      <c r="D32" s="23">
        <v>-59.211794999999995</v>
      </c>
      <c r="E32" s="23">
        <v>-0.29736739152269986</v>
      </c>
      <c r="F32" s="30"/>
      <c r="G32" s="30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7" t="s">
        <v>166</v>
      </c>
      <c r="B33" s="22">
        <v>106.01</v>
      </c>
      <c r="C33" s="22">
        <v>115.824051</v>
      </c>
      <c r="D33" s="23">
        <v>9.8140509999999921</v>
      </c>
      <c r="E33" s="23">
        <v>9.2576653145929555E-2</v>
      </c>
      <c r="F33" s="30"/>
      <c r="G33" s="30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7" t="s">
        <v>161</v>
      </c>
      <c r="B34" s="22">
        <v>81.3</v>
      </c>
      <c r="C34" s="22">
        <v>72.600868000000006</v>
      </c>
      <c r="D34" s="23">
        <v>-8.6991319999999916</v>
      </c>
      <c r="E34" s="23">
        <v>-0.10700039360393598</v>
      </c>
      <c r="F34" s="30"/>
      <c r="G34" s="30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7" t="s">
        <v>153</v>
      </c>
      <c r="B35" s="22">
        <v>58.72</v>
      </c>
      <c r="C35" s="22">
        <v>61.096590999999997</v>
      </c>
      <c r="D35" s="23">
        <v>2.3765909999999977</v>
      </c>
      <c r="E35" s="23">
        <v>4.0473279972752074E-2</v>
      </c>
      <c r="F35" s="30"/>
      <c r="G35" s="30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0"/>
      <c r="B36" s="30"/>
      <c r="C36" s="30"/>
      <c r="D36" s="10"/>
      <c r="E36" s="30"/>
      <c r="F36" s="30"/>
      <c r="G36" s="30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0"/>
      <c r="B37" s="30"/>
      <c r="C37" s="30"/>
      <c r="D37" s="10"/>
      <c r="E37" s="30"/>
      <c r="F37" s="30"/>
      <c r="G37" s="30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0"/>
      <c r="B38" s="30"/>
      <c r="C38" s="30"/>
      <c r="D38" s="10"/>
      <c r="E38" s="30"/>
      <c r="F38" s="30"/>
      <c r="G38" s="30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31"/>
      <c r="B39" s="31"/>
      <c r="C39" s="31"/>
      <c r="D39" s="31"/>
      <c r="E39" s="31"/>
      <c r="F39" s="31"/>
      <c r="G39" s="31"/>
      <c r="H39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Table 1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GeorginaC</dc:creator>
  <cp:lastModifiedBy>GeorginaC</cp:lastModifiedBy>
  <dcterms:created xsi:type="dcterms:W3CDTF">2019-01-02T17:01:09Z</dcterms:created>
  <dcterms:modified xsi:type="dcterms:W3CDTF">2019-02-26T11:34:18Z</dcterms:modified>
</cp:coreProperties>
</file>