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ITEP 2020\Briefings\Human capital briefing\"/>
    </mc:Choice>
  </mc:AlternateContent>
  <xr:revisionPtr revIDLastSave="0" documentId="13_ncr:1_{5B352FB9-C313-4398-9FB8-2D3F5C1E758F}" xr6:coauthVersionLast="45" xr6:coauthVersionMax="45" xr10:uidLastSave="{00000000-0000-0000-0000-000000000000}"/>
  <bookViews>
    <workbookView xWindow="-110" yWindow="-110" windowWidth="19420" windowHeight="10420" activeTab="9" xr2:uid="{160DD40B-E42D-4AF4-80FF-F4CE13590197}"/>
  </bookViews>
  <sheets>
    <sheet name="Figure 1" sheetId="25" r:id="rId1"/>
    <sheet name="Figure 2" sheetId="26" r:id="rId2"/>
    <sheet name="Figure 3" sheetId="27" r:id="rId3"/>
    <sheet name="Figure 4" sheetId="30" r:id="rId4"/>
    <sheet name="Figure 5" sheetId="31" r:id="rId5"/>
    <sheet name="Figure 6" sheetId="32" r:id="rId6"/>
    <sheet name="Figure 7" sheetId="33" r:id="rId7"/>
    <sheet name="Figure 8" sheetId="29" r:id="rId8"/>
    <sheet name="Figure 9" sheetId="35" r:id="rId9"/>
    <sheet name="Figure 10"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 localSheetId="9">#REF!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#REF!</definedName>
    <definedName name="\B" localSheetId="9">#REF!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#REF!</definedName>
    <definedName name="\C" localSheetId="9">#REF!</definedName>
    <definedName name="\C" localSheetId="1">#REF!</definedName>
    <definedName name="\C" localSheetId="2">#REF!</definedName>
    <definedName name="\C" localSheetId="3">#REF!</definedName>
    <definedName name="\C" localSheetId="4">#REF!</definedName>
    <definedName name="\C" localSheetId="5">#REF!</definedName>
    <definedName name="\C" localSheetId="6">#REF!</definedName>
    <definedName name="\C" localSheetId="7">#REF!</definedName>
    <definedName name="\C" localSheetId="8">#REF!</definedName>
    <definedName name="\C">#REF!</definedName>
    <definedName name="\D" localSheetId="9">#REF!</definedName>
    <definedName name="\D" localSheetId="1">#REF!</definedName>
    <definedName name="\D" localSheetId="2">#REF!</definedName>
    <definedName name="\D" localSheetId="3">#REF!</definedName>
    <definedName name="\D" localSheetId="4">#REF!</definedName>
    <definedName name="\D" localSheetId="5">#REF!</definedName>
    <definedName name="\D" localSheetId="6">#REF!</definedName>
    <definedName name="\D" localSheetId="7">#REF!</definedName>
    <definedName name="\D" localSheetId="8">#REF!</definedName>
    <definedName name="\D">#REF!</definedName>
    <definedName name="\E" localSheetId="9">#REF!</definedName>
    <definedName name="\E" localSheetId="1">#REF!</definedName>
    <definedName name="\E" localSheetId="2">#REF!</definedName>
    <definedName name="\E" localSheetId="3">#REF!</definedName>
    <definedName name="\E" localSheetId="4">#REF!</definedName>
    <definedName name="\E" localSheetId="5">#REF!</definedName>
    <definedName name="\E" localSheetId="6">#REF!</definedName>
    <definedName name="\E" localSheetId="7">#REF!</definedName>
    <definedName name="\E" localSheetId="8">#REF!</definedName>
    <definedName name="\E">#REF!</definedName>
    <definedName name="\F" localSheetId="9">#REF!</definedName>
    <definedName name="\F" localSheetId="1">#REF!</definedName>
    <definedName name="\F" localSheetId="2">#REF!</definedName>
    <definedName name="\F" localSheetId="3">#REF!</definedName>
    <definedName name="\F" localSheetId="4">#REF!</definedName>
    <definedName name="\F" localSheetId="5">#REF!</definedName>
    <definedName name="\F" localSheetId="6">#REF!</definedName>
    <definedName name="\F" localSheetId="7">#REF!</definedName>
    <definedName name="\F" localSheetId="8">#REF!</definedName>
    <definedName name="\F">#REF!</definedName>
    <definedName name="\G" localSheetId="9">#REF!</definedName>
    <definedName name="\G" localSheetId="1">#REF!</definedName>
    <definedName name="\G" localSheetId="2">#REF!</definedName>
    <definedName name="\G" localSheetId="3">#REF!</definedName>
    <definedName name="\G" localSheetId="4">#REF!</definedName>
    <definedName name="\G" localSheetId="5">#REF!</definedName>
    <definedName name="\G" localSheetId="6">#REF!</definedName>
    <definedName name="\G" localSheetId="7">#REF!</definedName>
    <definedName name="\G" localSheetId="8">#REF!</definedName>
    <definedName name="\G">#REF!</definedName>
    <definedName name="\M" localSheetId="9">#REF!</definedName>
    <definedName name="\M" localSheetId="1">#REF!</definedName>
    <definedName name="\M" localSheetId="2">#REF!</definedName>
    <definedName name="\M" localSheetId="3">#REF!</definedName>
    <definedName name="\M" localSheetId="4">#REF!</definedName>
    <definedName name="\M" localSheetId="5">#REF!</definedName>
    <definedName name="\M" localSheetId="6">#REF!</definedName>
    <definedName name="\M" localSheetId="7">#REF!</definedName>
    <definedName name="\M" localSheetId="8">#REF!</definedName>
    <definedName name="\M">#REF!</definedName>
    <definedName name="\Y" localSheetId="9">#REF!</definedName>
    <definedName name="\Y" localSheetId="1">#REF!</definedName>
    <definedName name="\Y" localSheetId="2">#REF!</definedName>
    <definedName name="\Y" localSheetId="3">#REF!</definedName>
    <definedName name="\Y" localSheetId="4">#REF!</definedName>
    <definedName name="\Y" localSheetId="5">#REF!</definedName>
    <definedName name="\Y" localSheetId="6">#REF!</definedName>
    <definedName name="\Y" localSheetId="7">#REF!</definedName>
    <definedName name="\Y" localSheetId="8">#REF!</definedName>
    <definedName name="\Y">#REF!</definedName>
    <definedName name="\Z" localSheetId="9">#REF!</definedName>
    <definedName name="\Z" localSheetId="1">#REF!</definedName>
    <definedName name="\Z" localSheetId="2">#REF!</definedName>
    <definedName name="\Z" localSheetId="3">#REF!</definedName>
    <definedName name="\Z" localSheetId="4">#REF!</definedName>
    <definedName name="\Z" localSheetId="5">#REF!</definedName>
    <definedName name="\Z" localSheetId="6">#REF!</definedName>
    <definedName name="\Z" localSheetId="7">#REF!</definedName>
    <definedName name="\Z" localSheetId="8">#REF!</definedName>
    <definedName name="\Z">#REF!</definedName>
    <definedName name="_EX9596" localSheetId="9">#REF!</definedName>
    <definedName name="_EX9596" localSheetId="1">#REF!</definedName>
    <definedName name="_EX9596" localSheetId="2">#REF!</definedName>
    <definedName name="_EX9596" localSheetId="3">#REF!</definedName>
    <definedName name="_EX9596" localSheetId="4">#REF!</definedName>
    <definedName name="_EX9596" localSheetId="5">#REF!</definedName>
    <definedName name="_EX9596" localSheetId="6">#REF!</definedName>
    <definedName name="_EX9596" localSheetId="7">#REF!</definedName>
    <definedName name="_EX9596" localSheetId="8">#REF!</definedName>
    <definedName name="_EX9596">#REF!</definedName>
    <definedName name="_xlnm._FilterDatabase" localSheetId="1" hidden="1">'Figure 2'!#REF!</definedName>
    <definedName name="_xlnm._FilterDatabase" localSheetId="3" hidden="1">'Figure 4'!#REF!</definedName>
    <definedName name="_xlnm._FilterDatabase" localSheetId="4" hidden="1">'Figure 5'!$A$15:$V$20</definedName>
    <definedName name="_xlnm._FilterDatabase" localSheetId="5" hidden="1">'Figure 6'!$A$14:$V$20</definedName>
    <definedName name="_xlnm._FilterDatabase" localSheetId="6" hidden="1">'Figure 7'!$A$17:$V$22</definedName>
    <definedName name="_xlnm._FilterDatabase" localSheetId="7" hidden="1">'Figure 8'!#REF!</definedName>
    <definedName name="_xlnm._FilterDatabase" localSheetId="8" hidden="1">'Figure 9'!#REF!</definedName>
    <definedName name="_Key1" localSheetId="9" hidden="1">#REF!</definedName>
    <definedName name="_Key1" localSheetId="1"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hidden="1">#REF!</definedName>
    <definedName name="_Order1" hidden="1">255</definedName>
    <definedName name="_Sort" localSheetId="9" hidden="1">#REF!</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hidden="1">#REF!</definedName>
    <definedName name="a" localSheetId="9">#REF!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#REF!</definedName>
    <definedName name="adrra" localSheetId="9">#REF!</definedName>
    <definedName name="adrra" localSheetId="1">#REF!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 localSheetId="8">#REF!</definedName>
    <definedName name="adrra">#REF!</definedName>
    <definedName name="adsadrr" localSheetId="9" hidden="1">#REF!</definedName>
    <definedName name="adsadrr" localSheetId="1"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localSheetId="7" hidden="1">#REF!</definedName>
    <definedName name="adsadrr" localSheetId="8" hidden="1">#REF!</definedName>
    <definedName name="adsadrr" hidden="1">#REF!</definedName>
    <definedName name="ALLBIRR" localSheetId="9">#REF!</definedName>
    <definedName name="ALLBIRR" localSheetId="1">#REF!</definedName>
    <definedName name="ALLBIRR" localSheetId="2">#REF!</definedName>
    <definedName name="ALLBIRR" localSheetId="3">#REF!</definedName>
    <definedName name="ALLBIRR" localSheetId="4">#REF!</definedName>
    <definedName name="ALLBIRR" localSheetId="5">#REF!</definedName>
    <definedName name="ALLBIRR" localSheetId="6">#REF!</definedName>
    <definedName name="ALLBIRR" localSheetId="7">#REF!</definedName>
    <definedName name="ALLBIRR" localSheetId="8">#REF!</definedName>
    <definedName name="ALLBIRR">#REF!</definedName>
    <definedName name="AllData" localSheetId="9">#REF!</definedName>
    <definedName name="AllData" localSheetId="1">#REF!</definedName>
    <definedName name="AllData" localSheetId="2">#REF!</definedName>
    <definedName name="AllData" localSheetId="3">#REF!</definedName>
    <definedName name="AllData" localSheetId="4">#REF!</definedName>
    <definedName name="AllData" localSheetId="5">#REF!</definedName>
    <definedName name="AllData" localSheetId="6">#REF!</definedName>
    <definedName name="AllData" localSheetId="7">#REF!</definedName>
    <definedName name="AllData" localSheetId="8">#REF!</definedName>
    <definedName name="AllData">#REF!</definedName>
    <definedName name="ALLSDR" localSheetId="9">#REF!</definedName>
    <definedName name="ALLSDR" localSheetId="1">#REF!</definedName>
    <definedName name="ALLSDR" localSheetId="2">#REF!</definedName>
    <definedName name="ALLSDR" localSheetId="3">#REF!</definedName>
    <definedName name="ALLSDR" localSheetId="4">#REF!</definedName>
    <definedName name="ALLSDR" localSheetId="5">#REF!</definedName>
    <definedName name="ALLSDR" localSheetId="6">#REF!</definedName>
    <definedName name="ALLSDR" localSheetId="7">#REF!</definedName>
    <definedName name="ALLSDR" localSheetId="8">#REF!</definedName>
    <definedName name="ALLSDR">#REF!</definedName>
    <definedName name="asdrae" localSheetId="9" hidden="1">#REF!</definedName>
    <definedName name="asdrae" localSheetId="1"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localSheetId="7" hidden="1">#REF!</definedName>
    <definedName name="asdrae" localSheetId="8" hidden="1">#REF!</definedName>
    <definedName name="asdrae" hidden="1">#REF!</definedName>
    <definedName name="asdrra" localSheetId="9">#REF!</definedName>
    <definedName name="asdrra" localSheetId="1">#REF!</definedName>
    <definedName name="asdrra" localSheetId="2">#REF!</definedName>
    <definedName name="asdrra" localSheetId="3">#REF!</definedName>
    <definedName name="asdrra" localSheetId="4">#REF!</definedName>
    <definedName name="asdrra" localSheetId="5">#REF!</definedName>
    <definedName name="asdrra" localSheetId="6">#REF!</definedName>
    <definedName name="asdrra" localSheetId="7">#REF!</definedName>
    <definedName name="asdrra" localSheetId="8">#REF!</definedName>
    <definedName name="asdrra">#REF!</definedName>
    <definedName name="ase" localSheetId="9">#REF!</definedName>
    <definedName name="ase" localSheetId="1">#REF!</definedName>
    <definedName name="ase" localSheetId="2">#REF!</definedName>
    <definedName name="ase" localSheetId="3">#REF!</definedName>
    <definedName name="ase" localSheetId="4">#REF!</definedName>
    <definedName name="ase" localSheetId="5">#REF!</definedName>
    <definedName name="ase" localSheetId="6">#REF!</definedName>
    <definedName name="ase" localSheetId="7">#REF!</definedName>
    <definedName name="ase" localSheetId="8">#REF!</definedName>
    <definedName name="ase">#REF!</definedName>
    <definedName name="aser" localSheetId="9">#REF!</definedName>
    <definedName name="aser" localSheetId="1">#REF!</definedName>
    <definedName name="aser" localSheetId="2">#REF!</definedName>
    <definedName name="aser" localSheetId="3">#REF!</definedName>
    <definedName name="aser" localSheetId="4">#REF!</definedName>
    <definedName name="aser" localSheetId="5">#REF!</definedName>
    <definedName name="aser" localSheetId="6">#REF!</definedName>
    <definedName name="aser" localSheetId="7">#REF!</definedName>
    <definedName name="aser" localSheetId="8">#REF!</definedName>
    <definedName name="aser">#REF!</definedName>
    <definedName name="asraa" localSheetId="9">#REF!</definedName>
    <definedName name="asraa" localSheetId="1">#REF!</definedName>
    <definedName name="asraa" localSheetId="2">#REF!</definedName>
    <definedName name="asraa" localSheetId="3">#REF!</definedName>
    <definedName name="asraa" localSheetId="4">#REF!</definedName>
    <definedName name="asraa" localSheetId="5">#REF!</definedName>
    <definedName name="asraa" localSheetId="6">#REF!</definedName>
    <definedName name="asraa" localSheetId="7">#REF!</definedName>
    <definedName name="asraa" localSheetId="8">#REF!</definedName>
    <definedName name="asraa">#REF!</definedName>
    <definedName name="asrraa44" localSheetId="9">#REF!</definedName>
    <definedName name="asrraa44" localSheetId="1">#REF!</definedName>
    <definedName name="asrraa44" localSheetId="2">#REF!</definedName>
    <definedName name="asrraa44" localSheetId="3">#REF!</definedName>
    <definedName name="asrraa44" localSheetId="4">#REF!</definedName>
    <definedName name="asrraa44" localSheetId="5">#REF!</definedName>
    <definedName name="asrraa44" localSheetId="6">#REF!</definedName>
    <definedName name="asrraa44" localSheetId="7">#REF!</definedName>
    <definedName name="asrraa44" localSheetId="8">#REF!</definedName>
    <definedName name="asrraa44">#REF!</definedName>
    <definedName name="ASSUM" localSheetId="9">#REF!</definedName>
    <definedName name="ASSUM" localSheetId="1">#REF!</definedName>
    <definedName name="ASSUM" localSheetId="2">#REF!</definedName>
    <definedName name="ASSUM" localSheetId="3">#REF!</definedName>
    <definedName name="ASSUM" localSheetId="4">#REF!</definedName>
    <definedName name="ASSUM" localSheetId="5">#REF!</definedName>
    <definedName name="ASSUM" localSheetId="6">#REF!</definedName>
    <definedName name="ASSUM" localSheetId="7">#REF!</definedName>
    <definedName name="ASSUM" localSheetId="8">#REF!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 localSheetId="9">#REF!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#REF!</definedName>
    <definedName name="cc" localSheetId="9">#REF!</definedName>
    <definedName name="cc" localSheetId="1">#REF!</definedName>
    <definedName name="cc" localSheetId="2">#REF!</definedName>
    <definedName name="cc" localSheetId="3">#REF!</definedName>
    <definedName name="cc" localSheetId="4">#REF!</definedName>
    <definedName name="cc" localSheetId="5">#REF!</definedName>
    <definedName name="cc" localSheetId="6">#REF!</definedName>
    <definedName name="cc" localSheetId="7">#REF!</definedName>
    <definedName name="cc" localSheetId="8">#REF!</definedName>
    <definedName name="cc">#REF!</definedName>
    <definedName name="countries">[3]lists!$A$2:$A$190</definedName>
    <definedName name="Crt" localSheetId="9">#REF!</definedName>
    <definedName name="Crt" localSheetId="1">#REF!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 localSheetId="8">#REF!</definedName>
    <definedName name="Crt">#REF!</definedName>
    <definedName name="DACcountries">'[4]2011 DAC deflators'!$A$5:$A$28</definedName>
    <definedName name="Daily_Depreciation">'[2]Inter-Bank'!$E$5</definedName>
    <definedName name="Data">[5]sheet0!$C$2</definedName>
    <definedName name="Dataset" localSheetId="9">#REF!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 localSheetId="8">#REF!</definedName>
    <definedName name="Dataset">#REF!</definedName>
    <definedName name="dd" localSheetId="9">#REF!</definedName>
    <definedName name="dd" localSheetId="1">#REF!</definedName>
    <definedName name="dd" localSheetId="2">#REF!</definedName>
    <definedName name="dd" localSheetId="3">#REF!</definedName>
    <definedName name="dd" localSheetId="4">#REF!</definedName>
    <definedName name="dd" localSheetId="5">#REF!</definedName>
    <definedName name="dd" localSheetId="6">#REF!</definedName>
    <definedName name="dd" localSheetId="7">#REF!</definedName>
    <definedName name="dd" localSheetId="8">#REF!</definedName>
    <definedName name="dd">#REF!</definedName>
    <definedName name="Deal_Date">'[2]Inter-Bank'!$B$5</definedName>
    <definedName name="DEBT" localSheetId="9">#REF!</definedName>
    <definedName name="DEBT" localSheetId="1">#REF!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 localSheetId="8">#REF!</definedName>
    <definedName name="DEBT">#REF!</definedName>
    <definedName name="developing_countries">'[6]country selector'!$AB$8:$AB$181</definedName>
    <definedName name="developingcountries" localSheetId="9">#REF!</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#REF!</definedName>
    <definedName name="Donors" localSheetId="9">#REF!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 localSheetId="8">#REF!</definedName>
    <definedName name="Donors">#REF!</definedName>
    <definedName name="ee" localSheetId="9">#REF!</definedName>
    <definedName name="ee" localSheetId="1">#REF!</definedName>
    <definedName name="ee" localSheetId="2">#REF!</definedName>
    <definedName name="ee" localSheetId="3">#REF!</definedName>
    <definedName name="ee" localSheetId="4">#REF!</definedName>
    <definedName name="ee" localSheetId="5">#REF!</definedName>
    <definedName name="ee" localSheetId="6">#REF!</definedName>
    <definedName name="ee" localSheetId="7">#REF!</definedName>
    <definedName name="ee" localSheetId="8">#REF!</definedName>
    <definedName name="ee">#REF!</definedName>
    <definedName name="govtexpgroups">[7]Groups!$G$4:$G$9</definedName>
    <definedName name="hello">'[8]List of recipients'!$A$1:$A$25</definedName>
    <definedName name="Highest_Inter_Bank_Rate">'[2]Inter-Bank'!$L$5</definedName>
    <definedName name="INTEREST" localSheetId="9">#REF!</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 localSheetId="8">#REF!</definedName>
    <definedName name="INTEREST">#REF!</definedName>
    <definedName name="Lowest_Inter_Bank_Rate">'[2]Inter-Bank'!$M$5</definedName>
    <definedName name="MEDTERM" localSheetId="9">#REF!</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 localSheetId="8">#REF!</definedName>
    <definedName name="MEDTERM">#REF!</definedName>
    <definedName name="nmBlankCell" localSheetId="9">#REF!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 localSheetId="8">#REF!</definedName>
    <definedName name="nmBlankCell">#REF!</definedName>
    <definedName name="nmBlankRow" localSheetId="9">#REF!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 localSheetId="8">#REF!</definedName>
    <definedName name="nmBlankRow">#REF!</definedName>
    <definedName name="nmColumnHeader" localSheetId="9">#REF!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 localSheetId="7">#REF!</definedName>
    <definedName name="nmColumnHeader" localSheetId="8">#REF!</definedName>
    <definedName name="nmColumnHeader">#REF!</definedName>
    <definedName name="nmData" localSheetId="9">#REF!</definedName>
    <definedName name="nmData" localSheetId="1">#REF!</definedName>
    <definedName name="nmData" localSheetId="2">#REF!</definedName>
    <definedName name="nmData" localSheetId="3">#REF!</definedName>
    <definedName name="nmData" localSheetId="4">#REF!</definedName>
    <definedName name="nmData" localSheetId="5">#REF!</definedName>
    <definedName name="nmData" localSheetId="6">#REF!</definedName>
    <definedName name="nmData" localSheetId="7">#REF!</definedName>
    <definedName name="nmData" localSheetId="8">#REF!</definedName>
    <definedName name="nmData">#REF!</definedName>
    <definedName name="nmIndexTable" localSheetId="9">#REF!</definedName>
    <definedName name="nmIndexTable" localSheetId="1">#REF!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6">#REF!</definedName>
    <definedName name="nmIndexTable" localSheetId="7">#REF!</definedName>
    <definedName name="nmIndexTable" localSheetId="8">#REF!</definedName>
    <definedName name="nmIndexTable">#REF!</definedName>
    <definedName name="nmReportFooter" localSheetId="9">#REF!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 localSheetId="7">#REF!</definedName>
    <definedName name="nmReportFooter" localSheetId="8">#REF!</definedName>
    <definedName name="nmReportFooter">#REF!</definedName>
    <definedName name="nmReportHeader" localSheetId="9">#REF!:R0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#REF!:R0</definedName>
    <definedName name="nmReportNotes" localSheetId="9">#REF!</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 localSheetId="8">#REF!</definedName>
    <definedName name="nmReportNotes">#REF!</definedName>
    <definedName name="nmRowHeader" localSheetId="9">#REF!</definedName>
    <definedName name="nmRowHeader" localSheetId="1">#REF!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 localSheetId="8">#REF!</definedName>
    <definedName name="nmRowHeader">#REF!</definedName>
    <definedName name="_xlnm.Print_Area">[9]MONTHLY!$A$2:$U$25,[9]MONTHLY!$A$29:$U$66,[9]MONTHLY!$A$71:$U$124,[9]MONTHLY!$A$127:$U$180,[9]MONTHLY!$A$183:$U$238,[9]MONTHLY!$A$244:$U$287,[9]MONTHLY!$A$291:$U$330</definedName>
    <definedName name="Print_Area_MI" localSheetId="9">#REF!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#REF!</definedName>
    <definedName name="_xlnm.Print_Titles" localSheetId="9">#REF!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 localSheetId="8">#REF!</definedName>
    <definedName name="_xlnm.Print_Titles">#REF!</definedName>
    <definedName name="qrtdata2" localSheetId="9">'[10]Authnot Prelim'!#REF!</definedName>
    <definedName name="qrtdata2" localSheetId="1">'[10]Authnot Prelim'!#REF!</definedName>
    <definedName name="qrtdata2" localSheetId="2">'[10]Authnot Prelim'!#REF!</definedName>
    <definedName name="qrtdata2" localSheetId="3">'[10]Authnot Prelim'!#REF!</definedName>
    <definedName name="qrtdata2" localSheetId="4">'[10]Authnot Prelim'!#REF!</definedName>
    <definedName name="qrtdata2" localSheetId="5">'[10]Authnot Prelim'!#REF!</definedName>
    <definedName name="qrtdata2" localSheetId="6">'[10]Authnot Prelim'!#REF!</definedName>
    <definedName name="qrtdata2" localSheetId="7">'[10]Authnot Prelim'!#REF!</definedName>
    <definedName name="qrtdata2" localSheetId="8">'[10]Authnot Prelim'!#REF!</definedName>
    <definedName name="qrtdata2">'[10]Authnot Prelim'!#REF!</definedName>
    <definedName name="QtrData">'[10]Authnot Prelim'!#REF!</definedName>
    <definedName name="raaesrr" localSheetId="9">#REF!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 localSheetId="8">#REF!</definedName>
    <definedName name="raaesrr">#REF!</definedName>
    <definedName name="raas" localSheetId="9">#REF!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 localSheetId="8">#REF!</definedName>
    <definedName name="raas">#REF!</definedName>
    <definedName name="Raw_JME" localSheetId="9">#REF!</definedName>
    <definedName name="Raw_JME" localSheetId="1">#REF!</definedName>
    <definedName name="Raw_JME" localSheetId="2">#REF!</definedName>
    <definedName name="Raw_JME" localSheetId="3">#REF!</definedName>
    <definedName name="Raw_JME" localSheetId="4">#REF!</definedName>
    <definedName name="Raw_JME" localSheetId="5">#REF!</definedName>
    <definedName name="Raw_JME" localSheetId="6">#REF!</definedName>
    <definedName name="Raw_JME" localSheetId="7">#REF!</definedName>
    <definedName name="Raw_JME" localSheetId="8">#REF!</definedName>
    <definedName name="Raw_JME">#REF!</definedName>
    <definedName name="recipients1">'[11]lists of DCs'!$A$3:$A$148</definedName>
    <definedName name="Regions">'[12]OECD ODA Recipients'!$A$5:$C$187</definedName>
    <definedName name="rrasrra" localSheetId="9">#REF!</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 localSheetId="8">#REF!</definedName>
    <definedName name="rrasrra">#REF!</definedName>
    <definedName name="RURAL_SANITATION" localSheetId="9">#REF!</definedName>
    <definedName name="RURAL_SANITATION" localSheetId="1">#REF!</definedName>
    <definedName name="RURAL_SANITATION" localSheetId="2">#REF!</definedName>
    <definedName name="RURAL_SANITATION" localSheetId="3">#REF!</definedName>
    <definedName name="RURAL_SANITATION" localSheetId="4">#REF!</definedName>
    <definedName name="RURAL_SANITATION" localSheetId="5">#REF!</definedName>
    <definedName name="RURAL_SANITATION" localSheetId="6">#REF!</definedName>
    <definedName name="RURAL_SANITATION" localSheetId="7">#REF!</definedName>
    <definedName name="RURAL_SANITATION" localSheetId="8">#REF!</definedName>
    <definedName name="RURAL_SANITATION">#REF!</definedName>
    <definedName name="RURAL_WATER" localSheetId="9">#REF!</definedName>
    <definedName name="RURAL_WATER" localSheetId="1">#REF!</definedName>
    <definedName name="RURAL_WATER" localSheetId="2">#REF!</definedName>
    <definedName name="RURAL_WATER" localSheetId="3">#REF!</definedName>
    <definedName name="RURAL_WATER" localSheetId="4">#REF!</definedName>
    <definedName name="RURAL_WATER" localSheetId="5">#REF!</definedName>
    <definedName name="RURAL_WATER" localSheetId="6">#REF!</definedName>
    <definedName name="RURAL_WATER" localSheetId="7">#REF!</definedName>
    <definedName name="RURAL_WATER" localSheetId="8">#REF!</definedName>
    <definedName name="RURAL_WATER">#REF!</definedName>
    <definedName name="Spread_Between_Highest_and_Lowest_Rates">'[2]Inter-Bank'!$N$5</definedName>
    <definedName name="ss" localSheetId="9">#REF!</definedName>
    <definedName name="ss" localSheetId="1">#REF!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 localSheetId="8">#REF!</definedName>
    <definedName name="ss">#REF!</definedName>
    <definedName name="Table_3.5b" localSheetId="9">#REF!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 localSheetId="8">#REF!</definedName>
    <definedName name="Table_3.5b">#REF!</definedName>
    <definedName name="table1" localSheetId="9">#REF!</definedName>
    <definedName name="table1" localSheetId="1">#REF!</definedName>
    <definedName name="table1" localSheetId="2">#REF!</definedName>
    <definedName name="table1" localSheetId="3">#REF!</definedName>
    <definedName name="table1" localSheetId="4">#REF!</definedName>
    <definedName name="table1" localSheetId="5">#REF!</definedName>
    <definedName name="table1" localSheetId="6">#REF!</definedName>
    <definedName name="table1" localSheetId="7">#REF!</definedName>
    <definedName name="table1" localSheetId="8">#REF!</definedName>
    <definedName name="table1">#REF!</definedName>
    <definedName name="test" localSheetId="9">#REF!</definedName>
    <definedName name="test" localSheetId="1">#REF!</definedName>
    <definedName name="test" localSheetId="2">#REF!</definedName>
    <definedName name="test" localSheetId="3">#REF!</definedName>
    <definedName name="test" localSheetId="4">#REF!</definedName>
    <definedName name="test" localSheetId="5">#REF!</definedName>
    <definedName name="test" localSheetId="6">#REF!</definedName>
    <definedName name="test" localSheetId="7">#REF!</definedName>
    <definedName name="test" localSheetId="8">#REF!</definedName>
    <definedName name="test">#REF!</definedName>
    <definedName name="TOC" localSheetId="9">#REF!</definedName>
    <definedName name="TOC" localSheetId="1">#REF!</definedName>
    <definedName name="TOC" localSheetId="2">#REF!</definedName>
    <definedName name="TOC" localSheetId="3">#REF!</definedName>
    <definedName name="TOC" localSheetId="4">#REF!</definedName>
    <definedName name="TOC" localSheetId="5">#REF!</definedName>
    <definedName name="TOC" localSheetId="6">#REF!</definedName>
    <definedName name="TOC" localSheetId="7">#REF!</definedName>
    <definedName name="TOC" localSheetId="8">#REF!</definedName>
    <definedName name="TOC">#REF!</definedName>
    <definedName name="tt" localSheetId="9">#REF!</definedName>
    <definedName name="tt" localSheetId="1">#REF!</definedName>
    <definedName name="tt" localSheetId="2">#REF!</definedName>
    <definedName name="tt" localSheetId="3">#REF!</definedName>
    <definedName name="tt" localSheetId="4">#REF!</definedName>
    <definedName name="tt" localSheetId="5">#REF!</definedName>
    <definedName name="tt" localSheetId="6">#REF!</definedName>
    <definedName name="tt" localSheetId="7">#REF!</definedName>
    <definedName name="tt" localSheetId="8">#REF!</definedName>
    <definedName name="tt">#REF!</definedName>
    <definedName name="tta" localSheetId="9">#REF!</definedName>
    <definedName name="tta" localSheetId="1">#REF!</definedName>
    <definedName name="tta" localSheetId="2">#REF!</definedName>
    <definedName name="tta" localSheetId="3">#REF!</definedName>
    <definedName name="tta" localSheetId="4">#REF!</definedName>
    <definedName name="tta" localSheetId="5">#REF!</definedName>
    <definedName name="tta" localSheetId="6">#REF!</definedName>
    <definedName name="tta" localSheetId="7">#REF!</definedName>
    <definedName name="tta" localSheetId="8">#REF!</definedName>
    <definedName name="tta">#REF!</definedName>
    <definedName name="ttaa" localSheetId="9">#REF!</definedName>
    <definedName name="ttaa" localSheetId="1">#REF!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 localSheetId="7">#REF!</definedName>
    <definedName name="ttaa" localSheetId="8">#REF!</definedName>
    <definedName name="ttaa">#REF!</definedName>
    <definedName name="URBAN_SANITATION" localSheetId="9">#REF!</definedName>
    <definedName name="URBAN_SANITATION" localSheetId="1">#REF!</definedName>
    <definedName name="URBAN_SANITATION" localSheetId="2">#REF!</definedName>
    <definedName name="URBAN_SANITATION" localSheetId="3">#REF!</definedName>
    <definedName name="URBAN_SANITATION" localSheetId="4">#REF!</definedName>
    <definedName name="URBAN_SANITATION" localSheetId="5">#REF!</definedName>
    <definedName name="URBAN_SANITATION" localSheetId="6">#REF!</definedName>
    <definedName name="URBAN_SANITATION" localSheetId="7">#REF!</definedName>
    <definedName name="URBAN_SANITATION" localSheetId="8">#REF!</definedName>
    <definedName name="URBAN_SANITATION">#REF!</definedName>
    <definedName name="URBAN_WATER" localSheetId="9">#REF!</definedName>
    <definedName name="URBAN_WATER" localSheetId="1">#REF!</definedName>
    <definedName name="URBAN_WATER" localSheetId="2">#REF!</definedName>
    <definedName name="URBAN_WATER" localSheetId="3">#REF!</definedName>
    <definedName name="URBAN_WATER" localSheetId="4">#REF!</definedName>
    <definedName name="URBAN_WATER" localSheetId="5">#REF!</definedName>
    <definedName name="URBAN_WATER" localSheetId="6">#REF!</definedName>
    <definedName name="URBAN_WATER" localSheetId="7">#REF!</definedName>
    <definedName name="URBAN_WATER" localSheetId="8">#REF!</definedName>
    <definedName name="URBAN_WATER">#REF!</definedName>
    <definedName name="USSR" localSheetId="9">#REF!</definedName>
    <definedName name="USSR" localSheetId="1">#REF!</definedName>
    <definedName name="USSR" localSheetId="2">#REF!</definedName>
    <definedName name="USSR" localSheetId="3">#REF!</definedName>
    <definedName name="USSR" localSheetId="4">#REF!</definedName>
    <definedName name="USSR" localSheetId="5">#REF!</definedName>
    <definedName name="USSR" localSheetId="6">#REF!</definedName>
    <definedName name="USSR" localSheetId="7">#REF!</definedName>
    <definedName name="USSR" localSheetId="8">#REF!</definedName>
    <definedName name="USSR">#REF!</definedName>
    <definedName name="Weekly_Depreciation">'[2]Inter-Bank'!$I$5</definedName>
    <definedName name="Weighted_Average_Inter_Bank_Exchange_Rate">'[2]Inter-Bank'!$C$5</definedName>
    <definedName name="years">[3]lists!$B$2:$B$15</definedName>
    <definedName name="zrrae" localSheetId="9">#REF!</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 localSheetId="8">#REF!</definedName>
    <definedName name="zrrae">#REF!</definedName>
    <definedName name="zzrr" localSheetId="9">#REF!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 localSheetId="8">#REF!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7" i="34" l="1"/>
  <c r="G57" i="34" s="1"/>
  <c r="G56" i="34"/>
  <c r="F56" i="34"/>
  <c r="E56" i="34"/>
  <c r="D56" i="34"/>
  <c r="D55" i="34"/>
  <c r="G55" i="34" s="1"/>
  <c r="G54" i="34"/>
  <c r="F54" i="34"/>
  <c r="E54" i="34"/>
  <c r="D54" i="34"/>
  <c r="D53" i="34"/>
  <c r="G53" i="34" s="1"/>
  <c r="G52" i="34"/>
  <c r="F52" i="34"/>
  <c r="E52" i="34"/>
  <c r="D52" i="34"/>
  <c r="D51" i="34"/>
  <c r="G51" i="34" s="1"/>
  <c r="G50" i="34"/>
  <c r="F50" i="34"/>
  <c r="E50" i="34"/>
  <c r="D50" i="34"/>
  <c r="D49" i="34"/>
  <c r="G49" i="34" s="1"/>
  <c r="G48" i="34"/>
  <c r="F48" i="34"/>
  <c r="E48" i="34"/>
  <c r="D48" i="34"/>
  <c r="D47" i="34"/>
  <c r="G47" i="34" s="1"/>
  <c r="G46" i="34"/>
  <c r="F46" i="34"/>
  <c r="E46" i="34"/>
  <c r="D46" i="34"/>
  <c r="D45" i="34"/>
  <c r="G45" i="34" s="1"/>
  <c r="G44" i="34"/>
  <c r="F44" i="34"/>
  <c r="E44" i="34"/>
  <c r="D44" i="34"/>
  <c r="D43" i="34"/>
  <c r="G43" i="34" s="1"/>
  <c r="G42" i="34"/>
  <c r="F42" i="34"/>
  <c r="E42" i="34"/>
  <c r="D42" i="34"/>
  <c r="D41" i="34"/>
  <c r="G41" i="34" s="1"/>
  <c r="G40" i="34"/>
  <c r="F40" i="34"/>
  <c r="E40" i="34"/>
  <c r="D40" i="34"/>
  <c r="D39" i="34"/>
  <c r="G39" i="34" s="1"/>
  <c r="G38" i="34"/>
  <c r="F38" i="34"/>
  <c r="E38" i="34"/>
  <c r="D38" i="34"/>
  <c r="D37" i="34"/>
  <c r="G37" i="34" s="1"/>
  <c r="G36" i="34"/>
  <c r="F36" i="34"/>
  <c r="E36" i="34"/>
  <c r="D36" i="34"/>
  <c r="D35" i="34"/>
  <c r="G35" i="34" s="1"/>
  <c r="G34" i="34"/>
  <c r="F34" i="34"/>
  <c r="E34" i="34"/>
  <c r="D34" i="34"/>
  <c r="D33" i="34"/>
  <c r="G33" i="34" s="1"/>
  <c r="G32" i="34"/>
  <c r="F32" i="34"/>
  <c r="E32" i="34"/>
  <c r="D32" i="34"/>
  <c r="D31" i="34"/>
  <c r="G31" i="34" s="1"/>
  <c r="G30" i="34"/>
  <c r="F30" i="34"/>
  <c r="E30" i="34"/>
  <c r="D30" i="34"/>
  <c r="D29" i="34"/>
  <c r="G29" i="34" s="1"/>
  <c r="G28" i="34"/>
  <c r="F28" i="34"/>
  <c r="E28" i="34"/>
  <c r="D28" i="34"/>
  <c r="D27" i="34"/>
  <c r="G27" i="34" s="1"/>
  <c r="G26" i="34"/>
  <c r="F26" i="34"/>
  <c r="E26" i="34"/>
  <c r="D26" i="34"/>
  <c r="D25" i="34"/>
  <c r="G25" i="34" s="1"/>
  <c r="G24" i="34"/>
  <c r="F24" i="34"/>
  <c r="E24" i="34"/>
  <c r="D24" i="34"/>
  <c r="D23" i="34"/>
  <c r="G23" i="34" s="1"/>
  <c r="G22" i="34"/>
  <c r="F22" i="34"/>
  <c r="E22" i="34"/>
  <c r="D22" i="34"/>
  <c r="D21" i="34"/>
  <c r="G21" i="34" s="1"/>
  <c r="G20" i="34"/>
  <c r="F20" i="34"/>
  <c r="E20" i="34"/>
  <c r="D20" i="34"/>
  <c r="D19" i="34"/>
  <c r="G19" i="34" s="1"/>
  <c r="G18" i="34"/>
  <c r="F18" i="34"/>
  <c r="E18" i="34"/>
  <c r="D18" i="34"/>
  <c r="D22" i="33"/>
  <c r="E22" i="33"/>
  <c r="F22" i="33"/>
  <c r="G22" i="33"/>
  <c r="H22" i="33"/>
  <c r="I22" i="33"/>
  <c r="J22" i="33"/>
  <c r="K22" i="33"/>
  <c r="L22" i="33"/>
  <c r="M22" i="33"/>
  <c r="C22" i="33"/>
  <c r="D20" i="32"/>
  <c r="E20" i="32"/>
  <c r="F20" i="32"/>
  <c r="G20" i="32"/>
  <c r="H20" i="32"/>
  <c r="I20" i="32"/>
  <c r="J20" i="32"/>
  <c r="K20" i="32"/>
  <c r="L20" i="32"/>
  <c r="M20" i="32"/>
  <c r="C20" i="32"/>
  <c r="F40" i="29"/>
  <c r="F19" i="29" s="1"/>
  <c r="E40" i="29"/>
  <c r="E24" i="29" s="1"/>
  <c r="D40" i="29"/>
  <c r="D21" i="29" s="1"/>
  <c r="C40" i="29"/>
  <c r="C18" i="29" s="1"/>
  <c r="B40" i="29"/>
  <c r="B23" i="29" s="1"/>
  <c r="G75" i="27"/>
  <c r="D75" i="27"/>
  <c r="F75" i="27" s="1"/>
  <c r="G74" i="27"/>
  <c r="D74" i="27"/>
  <c r="F74" i="27" s="1"/>
  <c r="G73" i="27"/>
  <c r="D73" i="27"/>
  <c r="F73" i="27" s="1"/>
  <c r="G72" i="27"/>
  <c r="D72" i="27"/>
  <c r="F72" i="27" s="1"/>
  <c r="G71" i="27"/>
  <c r="D71" i="27"/>
  <c r="F71" i="27" s="1"/>
  <c r="G70" i="27"/>
  <c r="D70" i="27"/>
  <c r="F70" i="27" s="1"/>
  <c r="G69" i="27"/>
  <c r="D69" i="27"/>
  <c r="F69" i="27" s="1"/>
  <c r="G68" i="27"/>
  <c r="D68" i="27"/>
  <c r="F68" i="27" s="1"/>
  <c r="G67" i="27"/>
  <c r="D67" i="27"/>
  <c r="F67" i="27" s="1"/>
  <c r="G66" i="27"/>
  <c r="D66" i="27"/>
  <c r="F66" i="27" s="1"/>
  <c r="G65" i="27"/>
  <c r="D65" i="27"/>
  <c r="F65" i="27" s="1"/>
  <c r="G64" i="27"/>
  <c r="D64" i="27"/>
  <c r="F64" i="27" s="1"/>
  <c r="G63" i="27"/>
  <c r="D63" i="27"/>
  <c r="F63" i="27" s="1"/>
  <c r="G62" i="27"/>
  <c r="D62" i="27"/>
  <c r="F62" i="27" s="1"/>
  <c r="G61" i="27"/>
  <c r="D61" i="27"/>
  <c r="F61" i="27" s="1"/>
  <c r="G60" i="27"/>
  <c r="D60" i="27"/>
  <c r="F60" i="27" s="1"/>
  <c r="G59" i="27"/>
  <c r="D59" i="27"/>
  <c r="F59" i="27" s="1"/>
  <c r="G58" i="27"/>
  <c r="D58" i="27"/>
  <c r="F58" i="27" s="1"/>
  <c r="G57" i="27"/>
  <c r="D57" i="27"/>
  <c r="F57" i="27" s="1"/>
  <c r="G56" i="27"/>
  <c r="D56" i="27"/>
  <c r="F56" i="27" s="1"/>
  <c r="G55" i="27"/>
  <c r="D55" i="27"/>
  <c r="F55" i="27" s="1"/>
  <c r="G54" i="27"/>
  <c r="D54" i="27"/>
  <c r="F54" i="27" s="1"/>
  <c r="G53" i="27"/>
  <c r="D53" i="27"/>
  <c r="F53" i="27" s="1"/>
  <c r="G52" i="27"/>
  <c r="D52" i="27"/>
  <c r="F52" i="27" s="1"/>
  <c r="G51" i="27"/>
  <c r="D51" i="27"/>
  <c r="F51" i="27" s="1"/>
  <c r="G50" i="27"/>
  <c r="D50" i="27"/>
  <c r="F50" i="27" s="1"/>
  <c r="G49" i="27"/>
  <c r="D49" i="27"/>
  <c r="F49" i="27" s="1"/>
  <c r="G48" i="27"/>
  <c r="D48" i="27"/>
  <c r="F48" i="27" s="1"/>
  <c r="G47" i="27"/>
  <c r="D47" i="27"/>
  <c r="F47" i="27" s="1"/>
  <c r="G46" i="27"/>
  <c r="D46" i="27"/>
  <c r="F46" i="27" s="1"/>
  <c r="G45" i="27"/>
  <c r="D45" i="27"/>
  <c r="F45" i="27" s="1"/>
  <c r="G44" i="27"/>
  <c r="D44" i="27"/>
  <c r="F44" i="27" s="1"/>
  <c r="G43" i="27"/>
  <c r="D43" i="27"/>
  <c r="F43" i="27" s="1"/>
  <c r="G42" i="27"/>
  <c r="D42" i="27"/>
  <c r="F42" i="27" s="1"/>
  <c r="G41" i="27"/>
  <c r="D41" i="27"/>
  <c r="F41" i="27" s="1"/>
  <c r="G40" i="27"/>
  <c r="D40" i="27"/>
  <c r="F40" i="27" s="1"/>
  <c r="G39" i="27"/>
  <c r="D39" i="27"/>
  <c r="F39" i="27" s="1"/>
  <c r="G38" i="27"/>
  <c r="D38" i="27"/>
  <c r="F38" i="27" s="1"/>
  <c r="G37" i="27"/>
  <c r="D37" i="27"/>
  <c r="F37" i="27" s="1"/>
  <c r="G36" i="27"/>
  <c r="D36" i="27"/>
  <c r="F36" i="27" s="1"/>
  <c r="G35" i="27"/>
  <c r="D35" i="27"/>
  <c r="F35" i="27" s="1"/>
  <c r="G34" i="27"/>
  <c r="D34" i="27"/>
  <c r="F34" i="27" s="1"/>
  <c r="G33" i="27"/>
  <c r="D33" i="27"/>
  <c r="F33" i="27" s="1"/>
  <c r="G32" i="27"/>
  <c r="D32" i="27"/>
  <c r="F32" i="27" s="1"/>
  <c r="G31" i="27"/>
  <c r="D31" i="27"/>
  <c r="F31" i="27" s="1"/>
  <c r="G30" i="27"/>
  <c r="D30" i="27"/>
  <c r="F30" i="27" s="1"/>
  <c r="C29" i="27"/>
  <c r="D29" i="27" s="1"/>
  <c r="B29" i="27"/>
  <c r="F28" i="27"/>
  <c r="E28" i="27"/>
  <c r="D28" i="27"/>
  <c r="G28" i="27" s="1"/>
  <c r="G27" i="27"/>
  <c r="F27" i="27"/>
  <c r="E27" i="27"/>
  <c r="D27" i="27"/>
  <c r="F26" i="27"/>
  <c r="E26" i="27"/>
  <c r="D26" i="27"/>
  <c r="G26" i="27" s="1"/>
  <c r="G25" i="27"/>
  <c r="F25" i="27"/>
  <c r="E25" i="27"/>
  <c r="D25" i="27"/>
  <c r="F24" i="27"/>
  <c r="E24" i="27"/>
  <c r="D24" i="27"/>
  <c r="G24" i="27" s="1"/>
  <c r="G23" i="27"/>
  <c r="F23" i="27"/>
  <c r="E23" i="27"/>
  <c r="D23" i="27"/>
  <c r="F22" i="27"/>
  <c r="E22" i="27"/>
  <c r="D22" i="27"/>
  <c r="G22" i="27" s="1"/>
  <c r="G21" i="27"/>
  <c r="F21" i="27"/>
  <c r="E21" i="27"/>
  <c r="D21" i="27"/>
  <c r="F20" i="27"/>
  <c r="E20" i="27"/>
  <c r="D20" i="27"/>
  <c r="G20" i="27" s="1"/>
  <c r="G19" i="27"/>
  <c r="F19" i="27"/>
  <c r="E19" i="27"/>
  <c r="D19" i="27"/>
  <c r="F18" i="27"/>
  <c r="E18" i="27"/>
  <c r="D18" i="27"/>
  <c r="G18" i="27" s="1"/>
  <c r="G17" i="27"/>
  <c r="F17" i="27"/>
  <c r="E17" i="27"/>
  <c r="D17" i="27"/>
  <c r="F16" i="27"/>
  <c r="E16" i="27"/>
  <c r="D16" i="27"/>
  <c r="G16" i="27" s="1"/>
  <c r="G15" i="27"/>
  <c r="F15" i="27"/>
  <c r="E15" i="27"/>
  <c r="D15" i="27"/>
  <c r="F14" i="27"/>
  <c r="E14" i="27"/>
  <c r="D14" i="27"/>
  <c r="G14" i="27" s="1"/>
  <c r="C23" i="25"/>
  <c r="D23" i="25" s="1"/>
  <c r="C22" i="25"/>
  <c r="D22" i="25" s="1"/>
  <c r="C21" i="25"/>
  <c r="D21" i="25" s="1"/>
  <c r="D20" i="25"/>
  <c r="C19" i="25"/>
  <c r="D19" i="25" s="1"/>
  <c r="C18" i="25"/>
  <c r="D18" i="25" s="1"/>
  <c r="C17" i="25"/>
  <c r="D17" i="25" s="1"/>
  <c r="C16" i="25"/>
  <c r="D16" i="25" s="1"/>
  <c r="E19" i="34" l="1"/>
  <c r="E25" i="34"/>
  <c r="E37" i="34"/>
  <c r="E55" i="34"/>
  <c r="E23" i="34"/>
  <c r="E29" i="34"/>
  <c r="E31" i="34"/>
  <c r="E35" i="34"/>
  <c r="E41" i="34"/>
  <c r="E45" i="34"/>
  <c r="E49" i="34"/>
  <c r="E57" i="34"/>
  <c r="F19" i="34"/>
  <c r="F21" i="34"/>
  <c r="F23" i="34"/>
  <c r="F25" i="34"/>
  <c r="F27" i="34"/>
  <c r="F29" i="34"/>
  <c r="F31" i="34"/>
  <c r="F33" i="34"/>
  <c r="F35" i="34"/>
  <c r="F37" i="34"/>
  <c r="F39" i="34"/>
  <c r="F41" i="34"/>
  <c r="F43" i="34"/>
  <c r="F45" i="34"/>
  <c r="F47" i="34"/>
  <c r="F49" i="34"/>
  <c r="F51" i="34"/>
  <c r="F53" i="34"/>
  <c r="F55" i="34"/>
  <c r="F57" i="34"/>
  <c r="E21" i="34"/>
  <c r="E27" i="34"/>
  <c r="E33" i="34"/>
  <c r="E39" i="34"/>
  <c r="E43" i="34"/>
  <c r="E47" i="34"/>
  <c r="E51" i="34"/>
  <c r="E53" i="34"/>
  <c r="D17" i="29"/>
  <c r="D18" i="29"/>
  <c r="F18" i="29"/>
  <c r="F24" i="29"/>
  <c r="F16" i="29"/>
  <c r="C17" i="29"/>
  <c r="D20" i="29"/>
  <c r="B17" i="29"/>
  <c r="B22" i="29"/>
  <c r="B19" i="29"/>
  <c r="B20" i="29"/>
  <c r="E21" i="29"/>
  <c r="C23" i="29"/>
  <c r="E18" i="29"/>
  <c r="C20" i="29"/>
  <c r="F21" i="29"/>
  <c r="D23" i="29"/>
  <c r="E20" i="29"/>
  <c r="C22" i="29"/>
  <c r="F23" i="29"/>
  <c r="B16" i="29"/>
  <c r="E17" i="29"/>
  <c r="C19" i="29"/>
  <c r="F20" i="29"/>
  <c r="D22" i="29"/>
  <c r="B24" i="29"/>
  <c r="C16" i="29"/>
  <c r="F17" i="29"/>
  <c r="D19" i="29"/>
  <c r="B21" i="29"/>
  <c r="E22" i="29"/>
  <c r="C24" i="29"/>
  <c r="D16" i="29"/>
  <c r="B18" i="29"/>
  <c r="E19" i="29"/>
  <c r="C21" i="29"/>
  <c r="F22" i="29"/>
  <c r="D24" i="29"/>
  <c r="E23" i="29"/>
  <c r="E16" i="29"/>
  <c r="F29" i="27"/>
  <c r="E29" i="27"/>
  <c r="G29" i="27"/>
  <c r="E30" i="27"/>
  <c r="E32" i="27"/>
  <c r="E34" i="27"/>
  <c r="E36" i="27"/>
  <c r="E38" i="27"/>
  <c r="E40" i="27"/>
  <c r="E42" i="27"/>
  <c r="E44" i="27"/>
  <c r="E46" i="27"/>
  <c r="E48" i="27"/>
  <c r="E50" i="27"/>
  <c r="E52" i="27"/>
  <c r="E54" i="27"/>
  <c r="E56" i="27"/>
  <c r="E58" i="27"/>
  <c r="E60" i="27"/>
  <c r="E62" i="27"/>
  <c r="E64" i="27"/>
  <c r="E66" i="27"/>
  <c r="E68" i="27"/>
  <c r="E70" i="27"/>
  <c r="E72" i="27"/>
  <c r="E74" i="27"/>
  <c r="E31" i="27"/>
  <c r="E33" i="27"/>
  <c r="E35" i="27"/>
  <c r="E37" i="27"/>
  <c r="E39" i="27"/>
  <c r="E41" i="27"/>
  <c r="E43" i="27"/>
  <c r="E45" i="27"/>
  <c r="E47" i="27"/>
  <c r="E49" i="27"/>
  <c r="E51" i="27"/>
  <c r="E53" i="27"/>
  <c r="E55" i="27"/>
  <c r="E57" i="27"/>
  <c r="E59" i="27"/>
  <c r="E61" i="27"/>
  <c r="E63" i="27"/>
  <c r="E65" i="27"/>
  <c r="E67" i="27"/>
  <c r="E69" i="27"/>
  <c r="E71" i="27"/>
  <c r="E73" i="27"/>
  <c r="E75" i="27"/>
  <c r="C24" i="25"/>
  <c r="D24" i="25"/>
  <c r="E24" i="25" s="1"/>
  <c r="E16" i="25" l="1"/>
  <c r="E17" i="25"/>
  <c r="E23" i="25"/>
  <c r="E22" i="25"/>
  <c r="E19" i="25"/>
  <c r="E18" i="25"/>
  <c r="E21" i="25"/>
  <c r="E20" i="25"/>
</calcChain>
</file>

<file path=xl/sharedStrings.xml><?xml version="1.0" encoding="utf-8"?>
<sst xmlns="http://schemas.openxmlformats.org/spreadsheetml/2006/main" count="365" uniqueCount="220">
  <si>
    <t>lower value</t>
  </si>
  <si>
    <t>Sweden</t>
  </si>
  <si>
    <t>Luxembourg</t>
  </si>
  <si>
    <t>Norway</t>
  </si>
  <si>
    <t>Denmark</t>
  </si>
  <si>
    <t>Germany</t>
  </si>
  <si>
    <t>Netherlands</t>
  </si>
  <si>
    <t>Switzerland</t>
  </si>
  <si>
    <t>Belgium</t>
  </si>
  <si>
    <t>France</t>
  </si>
  <si>
    <t>Finland</t>
  </si>
  <si>
    <t>Austria</t>
  </si>
  <si>
    <t>Ireland</t>
  </si>
  <si>
    <t>Italy</t>
  </si>
  <si>
    <t>Iceland</t>
  </si>
  <si>
    <t>Canada</t>
  </si>
  <si>
    <t>New Zealand</t>
  </si>
  <si>
    <t>Japan</t>
  </si>
  <si>
    <t>Australia</t>
  </si>
  <si>
    <t>Spain</t>
  </si>
  <si>
    <t>Portugal</t>
  </si>
  <si>
    <t>Slovenia</t>
  </si>
  <si>
    <t>Greece</t>
  </si>
  <si>
    <t>Korea</t>
  </si>
  <si>
    <t>Czech Republic</t>
  </si>
  <si>
    <t>Poland</t>
  </si>
  <si>
    <t>Slovak Republic</t>
  </si>
  <si>
    <t>Hungary</t>
  </si>
  <si>
    <t>Other</t>
  </si>
  <si>
    <t>Figure 1</t>
  </si>
  <si>
    <t>Figure 2</t>
  </si>
  <si>
    <t>Figure 3</t>
  </si>
  <si>
    <t>Figure 4</t>
  </si>
  <si>
    <t>Figure 5</t>
  </si>
  <si>
    <t>Figure 6</t>
  </si>
  <si>
    <t xml:space="preserve">Descriptive title: </t>
  </si>
  <si>
    <t xml:space="preserve">Title: </t>
  </si>
  <si>
    <t>Sub-title:</t>
  </si>
  <si>
    <t xml:space="preserve">Source: </t>
  </si>
  <si>
    <t xml:space="preserve">Notes: </t>
  </si>
  <si>
    <t>Geographical information:</t>
  </si>
  <si>
    <t>Global</t>
  </si>
  <si>
    <t xml:space="preserve">Author: </t>
  </si>
  <si>
    <t>Duncan Knox</t>
  </si>
  <si>
    <t>Figure 7</t>
  </si>
  <si>
    <t>Data shown is for the latest year available for each flow: 2018 for ODA, private development assistance, humanitarian aid and other official flows; 2017 for blended finance and domestic public and private healthcare. Blended finance refers to blended finance mobilised by the private sector. OOFs = other official flows.</t>
  </si>
  <si>
    <t>Flow type</t>
  </si>
  <si>
    <t>Latest year of data</t>
  </si>
  <si>
    <t>US$ millions</t>
  </si>
  <si>
    <t>US$ billions</t>
  </si>
  <si>
    <t>Percent</t>
  </si>
  <si>
    <t>ODA</t>
  </si>
  <si>
    <t>ODA, US$22 billion, 1.5%</t>
  </si>
  <si>
    <t>PDA</t>
  </si>
  <si>
    <t>Private development assistance, US$3.1 billion, 0.2%</t>
  </si>
  <si>
    <t>OOFs</t>
  </si>
  <si>
    <t>OOFs, US$1.3 billion, 0.1%</t>
  </si>
  <si>
    <t>Blended finance</t>
  </si>
  <si>
    <t>Blended finance, US$1.8 billion, 0.1%</t>
  </si>
  <si>
    <t>Health and nutrition humanitarian assistance</t>
  </si>
  <si>
    <t>Humanitarian assistance, US$1.5 billion, 0.1%</t>
  </si>
  <si>
    <t>Domestic general government health expenditure, US$757 billion, 51%</t>
  </si>
  <si>
    <t>Domestic out-of-pocket health expenditure, US$534 billion, 36%</t>
  </si>
  <si>
    <t>Other domestic private health expenditure, US$168 billion, 11%</t>
  </si>
  <si>
    <t>Total</t>
  </si>
  <si>
    <t>Domestic general government health expenditure</t>
  </si>
  <si>
    <t>Domestic out-of-pocket health expenditure</t>
  </si>
  <si>
    <t>Other domestic private health expenditure</t>
  </si>
  <si>
    <t>Label on chart</t>
  </si>
  <si>
    <t>Sector</t>
  </si>
  <si>
    <t>DAC donor health ODA</t>
  </si>
  <si>
    <t>Multilateral health ODA</t>
  </si>
  <si>
    <t>Non-DAC health ODA</t>
  </si>
  <si>
    <t>Total ODA DAC</t>
  </si>
  <si>
    <t>Total ODA Multilateral</t>
  </si>
  <si>
    <t>Total ODA Non-DAC</t>
  </si>
  <si>
    <t>DAC and multilateral ODA to health
as a percent of total ODA</t>
  </si>
  <si>
    <t>Sub-sector grouping</t>
  </si>
  <si>
    <t>STD control including HIV/Aids</t>
  </si>
  <si>
    <t>Disease control (non-STD)</t>
  </si>
  <si>
    <t>Basic health</t>
  </si>
  <si>
    <t>General health</t>
  </si>
  <si>
    <t>Population policy, family planning and reproductive health</t>
  </si>
  <si>
    <t>Non-communicable diseases</t>
  </si>
  <si>
    <t>Purpose code</t>
  </si>
  <si>
    <t>Basic health care</t>
  </si>
  <si>
    <t>Basic health infrastructure</t>
  </si>
  <si>
    <t>Basic nutrition</t>
  </si>
  <si>
    <t>Health education</t>
  </si>
  <si>
    <t>Health personnel development</t>
  </si>
  <si>
    <t>Health policy and administrative management</t>
  </si>
  <si>
    <t>Infectious disease control</t>
  </si>
  <si>
    <t>Malaria control</t>
  </si>
  <si>
    <t>Medical education/training</t>
  </si>
  <si>
    <t>Medical research</t>
  </si>
  <si>
    <t>Medical services</t>
  </si>
  <si>
    <t>STD control including HIV/AIDS</t>
  </si>
  <si>
    <t>Tuberculosis control</t>
  </si>
  <si>
    <t>Channel</t>
  </si>
  <si>
    <t>Multilateral Organisations</t>
  </si>
  <si>
    <t>NGOs and civil society</t>
  </si>
  <si>
    <t>Private sector institution</t>
  </si>
  <si>
    <t>Public sector institutions</t>
  </si>
  <si>
    <t>PPPs and networks</t>
  </si>
  <si>
    <t>Universities and research institutes</t>
  </si>
  <si>
    <t>Unspecified</t>
  </si>
  <si>
    <t>Private sector institutions</t>
  </si>
  <si>
    <t>Total Health ODA</t>
  </si>
  <si>
    <t>Volume and share of ODA to health by donor type, 2009–2018</t>
  </si>
  <si>
    <t>Development Initiatives, based on Organisation for Economic Cooperation and Development (OECD) Creditor Reporting System (CRS).</t>
  </si>
  <si>
    <t>Recipients</t>
  </si>
  <si>
    <t>2018 greater than 2017?</t>
  </si>
  <si>
    <t>growth from 2017</t>
  </si>
  <si>
    <t>reduction from 2017</t>
  </si>
  <si>
    <t>US</t>
  </si>
  <si>
    <t>Global Fund</t>
  </si>
  <si>
    <t>UK</t>
  </si>
  <si>
    <t>IDA</t>
  </si>
  <si>
    <t>Gavi</t>
  </si>
  <si>
    <t>EU Institutions</t>
  </si>
  <si>
    <t>WHO</t>
  </si>
  <si>
    <t>46 others</t>
  </si>
  <si>
    <t>UNICEF</t>
  </si>
  <si>
    <t>UNAIDS</t>
  </si>
  <si>
    <t>Saudi Arabia</t>
  </si>
  <si>
    <t>UAE</t>
  </si>
  <si>
    <t>UNRWA</t>
  </si>
  <si>
    <t>ADB</t>
  </si>
  <si>
    <t>Turkey</t>
  </si>
  <si>
    <t>UNFPA</t>
  </si>
  <si>
    <t>IADB</t>
  </si>
  <si>
    <t>Kuwait</t>
  </si>
  <si>
    <t>OPEC Fund for International Development</t>
  </si>
  <si>
    <t>African Development Fund</t>
  </si>
  <si>
    <t>Food and Agriculture Organisation</t>
  </si>
  <si>
    <t>Croatia</t>
  </si>
  <si>
    <t>Arab Fund (AFESD)</t>
  </si>
  <si>
    <t>WFP</t>
  </si>
  <si>
    <t>Kazakhstan</t>
  </si>
  <si>
    <t>UNDP</t>
  </si>
  <si>
    <t>Malta</t>
  </si>
  <si>
    <t>Estonia</t>
  </si>
  <si>
    <t>Romania</t>
  </si>
  <si>
    <t>African Development Bank</t>
  </si>
  <si>
    <t>Council of Europe Development Bank</t>
  </si>
  <si>
    <t>Azerbaijan</t>
  </si>
  <si>
    <t>Lithuania</t>
  </si>
  <si>
    <t>Global Environment Facility</t>
  </si>
  <si>
    <t>UNECE</t>
  </si>
  <si>
    <t>Donors</t>
  </si>
  <si>
    <t>Total health ODA</t>
  </si>
  <si>
    <t>Aid to general health subsectors, 2014–2018</t>
  </si>
  <si>
    <t>Data in %</t>
  </si>
  <si>
    <t>Data in US$ millions, constant 2017 prices</t>
  </si>
  <si>
    <t>Figure 8</t>
  </si>
  <si>
    <t>Nigeria</t>
  </si>
  <si>
    <t>Ethiopia</t>
  </si>
  <si>
    <t>Tanzania</t>
  </si>
  <si>
    <t>Kenya</t>
  </si>
  <si>
    <t>Uganda</t>
  </si>
  <si>
    <t>Mozambique</t>
  </si>
  <si>
    <t>DRC</t>
  </si>
  <si>
    <t>South Africa</t>
  </si>
  <si>
    <t>Zambia</t>
  </si>
  <si>
    <t>Pakistan</t>
  </si>
  <si>
    <t>Bangladesh</t>
  </si>
  <si>
    <t>Malawi</t>
  </si>
  <si>
    <t>Zimbabwe</t>
  </si>
  <si>
    <t>India</t>
  </si>
  <si>
    <t>Afghanistan</t>
  </si>
  <si>
    <t>Côte d'Ivoire</t>
  </si>
  <si>
    <t>Yemen</t>
  </si>
  <si>
    <t>Haiti</t>
  </si>
  <si>
    <t>Ghana</t>
  </si>
  <si>
    <t>Mali</t>
  </si>
  <si>
    <t>Myanmar</t>
  </si>
  <si>
    <t>Rwanda</t>
  </si>
  <si>
    <t>Cameroon</t>
  </si>
  <si>
    <t>Burkina Faso</t>
  </si>
  <si>
    <t>South Sudan</t>
  </si>
  <si>
    <t>Viet Nam</t>
  </si>
  <si>
    <t>Sierra Leone</t>
  </si>
  <si>
    <t>Senegal</t>
  </si>
  <si>
    <t>Niger</t>
  </si>
  <si>
    <t>Nepal</t>
  </si>
  <si>
    <t>West Bank and Gaza Strip</t>
  </si>
  <si>
    <t>Madagascar</t>
  </si>
  <si>
    <t>Burundi</t>
  </si>
  <si>
    <t>Indonesia</t>
  </si>
  <si>
    <t>Sudan</t>
  </si>
  <si>
    <t>Guinea</t>
  </si>
  <si>
    <t>China</t>
  </si>
  <si>
    <t>Cambodia</t>
  </si>
  <si>
    <t>Liberia</t>
  </si>
  <si>
    <t>Lesotho</t>
  </si>
  <si>
    <t>Region</t>
  </si>
  <si>
    <t>Sub-Saharan Africa</t>
  </si>
  <si>
    <t>North Africa</t>
  </si>
  <si>
    <t>South and Central Asia</t>
  </si>
  <si>
    <t>Middle East</t>
  </si>
  <si>
    <t>East Asia</t>
  </si>
  <si>
    <t>Americas</t>
  </si>
  <si>
    <t>Oceania</t>
  </si>
  <si>
    <t>Europe</t>
  </si>
  <si>
    <t>Figure 9</t>
  </si>
  <si>
    <t>Figure 10</t>
  </si>
  <si>
    <t>Health aid by subsector, 2009–2018</t>
  </si>
  <si>
    <t xml:space="preserve">Aid spent on health: ODA  data on donors, sectors, recipients </t>
  </si>
  <si>
    <t>Domestic and international resource flows to health, 2017/2018  2017/2018</t>
  </si>
  <si>
    <t xml:space="preserve">Development Initiatives based on Organisation for Economic Cooperation and Development (OECD) Creditor Reporting System (CRS), OECD Development Assistance Committee (DAC), UN Office for the Coordination of Humanitarian Affairs (OCHA) Financial Tracking Service (FTS) and World Health Organization Global Health Expenditure Database. </t>
  </si>
  <si>
    <t xml:space="preserve">Development Initiatives, based on Organisation for Economic Cooperation and Development (OECD) Creditor Reporting System (CRS). </t>
  </si>
  <si>
    <t xml:space="preserve">Data is gross disbursements. ODA is from DAC, multilateral and non-DAC donors reporting to the OECD CRS. </t>
  </si>
  <si>
    <t xml:space="preserve">ODA to health by donor, 2017 to 2018 </t>
  </si>
  <si>
    <t>Development Initiatives, based on Organisation for Economic Cooperation and Development (OECD) Creditor Reporting System (CRS). IDA = International Development Association.</t>
  </si>
  <si>
    <t xml:space="preserve">Health ODA by disease grouping, 2014–2018 </t>
  </si>
  <si>
    <t xml:space="preserve">Aid to basic health subsectors, 2014–2018 </t>
  </si>
  <si>
    <t xml:space="preserve">Aid to health by channel of delivery, 2014–2018 </t>
  </si>
  <si>
    <t xml:space="preserve">ODA to health by region, 2018 </t>
  </si>
  <si>
    <t xml:space="preserve">Top 25 recipients of health ODA (country allocable), 2017 to 2018 </t>
  </si>
  <si>
    <t xml:space="preserve">Development Initiatives, based on Organisation for Economic Cooperation and Development (OECD) Creditor Reporting System (CRS). IDA = International Development Association.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</si>
</sst>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2" x14ac:knownFonts="1">
    <font>
      <sz val="11"/>
      <color theme="1"/>
      <name val="Arial"/>
      <family val="2"/>
      <scheme val="minor"/>
    </font>
    <font>
      <sz val="11"/>
      <color theme="1"/>
      <name val="Arial"/>
      <family val="2"/>
      <scheme val="minor"/>
    </font>
    <font>
      <sz val="10"/>
      <name val="Arial"/>
      <family val="2"/>
    </font>
    <font>
      <b/>
      <sz val="10"/>
      <color theme="2"/>
      <name val="Arial"/>
      <family val="2"/>
    </font>
    <font>
      <sz val="10"/>
      <color theme="2"/>
      <name val="Arial"/>
      <family val="2"/>
    </font>
    <font>
      <sz val="11"/>
      <color theme="1"/>
      <name val="Arial"/>
      <family val="2"/>
    </font>
    <font>
      <sz val="10"/>
      <color rgb="FF453F43"/>
      <name val="Arial"/>
      <family val="2"/>
      <scheme val="minor"/>
    </font>
    <font>
      <sz val="11"/>
      <color rgb="FF453F43"/>
      <name val="Arial"/>
      <family val="2"/>
    </font>
    <font>
      <sz val="11"/>
      <color rgb="FF453F43"/>
      <name val="Arial"/>
      <family val="2"/>
      <scheme val="minor"/>
    </font>
    <font>
      <b/>
      <sz val="11"/>
      <color rgb="FF453F43"/>
      <name val="Arial"/>
      <family val="2"/>
    </font>
    <font>
      <sz val="10"/>
      <color rgb="FF453F43"/>
      <name val="Arial"/>
      <family val="2"/>
    </font>
    <font>
      <sz val="8"/>
      <color theme="1"/>
      <name val="Arial"/>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cellStyleXfs>
  <cellXfs count="85">
    <xf numFmtId="0" fontId="0" fillId="0" borderId="0" xfId="0"/>
    <xf numFmtId="0" fontId="3" fillId="0" borderId="0" xfId="0" applyFont="1" applyFill="1"/>
    <xf numFmtId="0" fontId="3" fillId="0" borderId="0" xfId="0" applyFont="1"/>
    <xf numFmtId="0" fontId="4" fillId="0" borderId="0" xfId="0" applyFont="1"/>
    <xf numFmtId="0" fontId="4" fillId="0" borderId="0" xfId="0" applyFont="1" applyAlignment="1">
      <alignment horizontal="left"/>
    </xf>
    <xf numFmtId="0" fontId="4" fillId="0" borderId="0" xfId="4" applyFont="1"/>
    <xf numFmtId="0" fontId="6" fillId="0" borderId="0" xfId="0" applyFont="1"/>
    <xf numFmtId="1" fontId="0" fillId="0" borderId="0" xfId="0" applyNumberFormat="1"/>
    <xf numFmtId="165" fontId="0" fillId="0" borderId="0" xfId="0" applyNumberFormat="1"/>
    <xf numFmtId="164" fontId="0" fillId="0" borderId="0" xfId="3" applyNumberFormat="1" applyFont="1"/>
    <xf numFmtId="0" fontId="0" fillId="0" borderId="3" xfId="0" applyBorder="1"/>
    <xf numFmtId="0" fontId="0" fillId="0" borderId="4" xfId="0" applyBorder="1"/>
    <xf numFmtId="0" fontId="0" fillId="0" borderId="0" xfId="0" applyBorder="1"/>
    <xf numFmtId="1" fontId="0" fillId="0" borderId="0" xfId="0" applyNumberFormat="1" applyBorder="1"/>
    <xf numFmtId="165" fontId="0" fillId="0" borderId="0" xfId="0" applyNumberFormat="1" applyBorder="1"/>
    <xf numFmtId="164" fontId="0" fillId="0" borderId="6" xfId="3" applyNumberFormat="1" applyFont="1" applyBorder="1"/>
    <xf numFmtId="0" fontId="0" fillId="0" borderId="8" xfId="0" applyBorder="1"/>
    <xf numFmtId="1" fontId="0" fillId="0" borderId="8" xfId="0" applyNumberFormat="1" applyBorder="1"/>
    <xf numFmtId="164" fontId="0" fillId="0" borderId="9" xfId="3" applyNumberFormat="1" applyFont="1" applyBorder="1"/>
    <xf numFmtId="0" fontId="0" fillId="0" borderId="10" xfId="0" applyBorder="1"/>
    <xf numFmtId="0" fontId="0" fillId="0" borderId="11" xfId="0" applyBorder="1"/>
    <xf numFmtId="0" fontId="0" fillId="0" borderId="12" xfId="0" applyBorder="1"/>
    <xf numFmtId="1" fontId="0" fillId="0" borderId="3" xfId="0" applyNumberFormat="1" applyBorder="1"/>
    <xf numFmtId="165" fontId="0" fillId="0" borderId="3" xfId="0" applyNumberFormat="1" applyBorder="1"/>
    <xf numFmtId="164" fontId="0" fillId="0" borderId="4" xfId="3" applyNumberFormat="1" applyFont="1" applyBorder="1"/>
    <xf numFmtId="165" fontId="0" fillId="0" borderId="8" xfId="0" applyNumberFormat="1" applyBorder="1"/>
    <xf numFmtId="9" fontId="0" fillId="0" borderId="0" xfId="3" applyFont="1"/>
    <xf numFmtId="0" fontId="0" fillId="0" borderId="1" xfId="0" applyBorder="1"/>
    <xf numFmtId="0" fontId="0" fillId="0" borderId="13" xfId="0" applyBorder="1"/>
    <xf numFmtId="0" fontId="0" fillId="0" borderId="14" xfId="0" applyBorder="1"/>
    <xf numFmtId="165" fontId="0" fillId="0" borderId="6" xfId="0" applyNumberFormat="1" applyBorder="1"/>
    <xf numFmtId="164" fontId="0" fillId="0" borderId="13" xfId="3" applyNumberFormat="1" applyFont="1" applyBorder="1"/>
    <xf numFmtId="164" fontId="0" fillId="0" borderId="14" xfId="3" applyNumberFormat="1" applyFont="1" applyBorder="1"/>
    <xf numFmtId="164" fontId="0" fillId="0" borderId="0" xfId="3" applyNumberFormat="1" applyFont="1" applyBorder="1"/>
    <xf numFmtId="165" fontId="0" fillId="0" borderId="0" xfId="3" applyNumberFormat="1" applyFont="1" applyBorder="1"/>
    <xf numFmtId="165" fontId="0" fillId="0" borderId="6" xfId="3" applyNumberFormat="1" applyFont="1" applyBorder="1"/>
    <xf numFmtId="165" fontId="0" fillId="0" borderId="3" xfId="3" applyNumberFormat="1" applyFont="1" applyBorder="1"/>
    <xf numFmtId="165" fontId="0" fillId="0" borderId="4" xfId="3" applyNumberFormat="1" applyFont="1" applyBorder="1"/>
    <xf numFmtId="165" fontId="0" fillId="0" borderId="8" xfId="3" applyNumberFormat="1" applyFont="1" applyBorder="1"/>
    <xf numFmtId="165" fontId="0" fillId="0" borderId="9" xfId="3" applyNumberFormat="1" applyFont="1" applyBorder="1"/>
    <xf numFmtId="164" fontId="0" fillId="0" borderId="8" xfId="3" applyNumberFormat="1" applyFont="1" applyBorder="1"/>
    <xf numFmtId="0" fontId="0" fillId="0" borderId="12" xfId="0" applyBorder="1" applyAlignment="1">
      <alignment wrapText="1"/>
    </xf>
    <xf numFmtId="164" fontId="0" fillId="0" borderId="7" xfId="3" applyNumberFormat="1" applyFont="1" applyBorder="1"/>
    <xf numFmtId="165" fontId="0" fillId="0" borderId="2" xfId="0" applyNumberFormat="1" applyBorder="1"/>
    <xf numFmtId="165" fontId="0" fillId="0" borderId="4" xfId="0" applyNumberFormat="1" applyBorder="1"/>
    <xf numFmtId="165" fontId="0" fillId="0" borderId="5" xfId="0" applyNumberFormat="1" applyBorder="1"/>
    <xf numFmtId="165" fontId="0" fillId="0" borderId="7" xfId="0" applyNumberFormat="1" applyBorder="1"/>
    <xf numFmtId="165" fontId="0" fillId="0" borderId="9" xfId="0" applyNumberFormat="1" applyBorder="1"/>
    <xf numFmtId="165" fontId="0" fillId="0" borderId="15" xfId="0" applyNumberFormat="1" applyBorder="1"/>
    <xf numFmtId="165" fontId="0" fillId="0" borderId="13" xfId="0" applyNumberFormat="1" applyBorder="1"/>
    <xf numFmtId="165" fontId="0" fillId="0" borderId="14" xfId="0" applyNumberFormat="1" applyBorder="1"/>
    <xf numFmtId="0" fontId="0" fillId="0" borderId="6" xfId="0" applyBorder="1"/>
    <xf numFmtId="0" fontId="0" fillId="0" borderId="0" xfId="0" applyAlignment="1">
      <alignment vertical="center"/>
    </xf>
    <xf numFmtId="9" fontId="0" fillId="0" borderId="0" xfId="3" applyFont="1" applyBorder="1"/>
    <xf numFmtId="0" fontId="2" fillId="0" borderId="0" xfId="6"/>
    <xf numFmtId="0" fontId="7" fillId="0" borderId="0" xfId="7" applyFont="1"/>
    <xf numFmtId="0" fontId="7" fillId="0" borderId="0" xfId="6" applyFont="1"/>
    <xf numFmtId="0" fontId="8" fillId="0" borderId="0" xfId="7" applyFont="1"/>
    <xf numFmtId="0" fontId="1" fillId="0" borderId="0" xfId="7"/>
    <xf numFmtId="0" fontId="5" fillId="0" borderId="0" xfId="7" applyFont="1"/>
    <xf numFmtId="0" fontId="9" fillId="0" borderId="15" xfId="7" applyFont="1" applyBorder="1"/>
    <xf numFmtId="0" fontId="9" fillId="0" borderId="13" xfId="7" applyFont="1" applyBorder="1"/>
    <xf numFmtId="0" fontId="9" fillId="0" borderId="14" xfId="7" applyFont="1" applyBorder="1"/>
    <xf numFmtId="0" fontId="9" fillId="0" borderId="0" xfId="7" applyFont="1"/>
    <xf numFmtId="0" fontId="7" fillId="0" borderId="5" xfId="7" applyFont="1" applyBorder="1"/>
    <xf numFmtId="165" fontId="10" fillId="0" borderId="0" xfId="2" applyNumberFormat="1" applyFont="1" applyFill="1" applyBorder="1"/>
    <xf numFmtId="165" fontId="10" fillId="0" borderId="6" xfId="2" applyNumberFormat="1" applyFont="1" applyFill="1" applyBorder="1"/>
    <xf numFmtId="165" fontId="10" fillId="0" borderId="0" xfId="2" applyNumberFormat="1" applyFont="1" applyBorder="1"/>
    <xf numFmtId="165" fontId="10" fillId="0" borderId="6" xfId="2" applyNumberFormat="1" applyFont="1" applyBorder="1"/>
    <xf numFmtId="0" fontId="7" fillId="0" borderId="7" xfId="7" applyFont="1" applyBorder="1"/>
    <xf numFmtId="165" fontId="10" fillId="0" borderId="8" xfId="2" applyNumberFormat="1" applyFont="1" applyBorder="1"/>
    <xf numFmtId="0" fontId="2" fillId="0" borderId="8" xfId="6" applyBorder="1"/>
    <xf numFmtId="165" fontId="10" fillId="0" borderId="9" xfId="2" applyNumberFormat="1" applyFont="1" applyBorder="1"/>
    <xf numFmtId="0" fontId="7" fillId="0" borderId="15" xfId="7" applyFont="1" applyBorder="1"/>
    <xf numFmtId="165" fontId="10" fillId="0" borderId="13" xfId="2" applyNumberFormat="1" applyFont="1" applyBorder="1"/>
    <xf numFmtId="0" fontId="2" fillId="0" borderId="13" xfId="6" applyBorder="1"/>
    <xf numFmtId="165" fontId="10" fillId="0" borderId="14" xfId="2" applyNumberFormat="1" applyFont="1" applyBorder="1"/>
    <xf numFmtId="0" fontId="1" fillId="0" borderId="5" xfId="7" applyBorder="1"/>
    <xf numFmtId="165" fontId="1" fillId="0" borderId="0" xfId="7" applyNumberFormat="1"/>
    <xf numFmtId="0" fontId="1" fillId="0" borderId="7" xfId="7" applyBorder="1"/>
    <xf numFmtId="165" fontId="1" fillId="0" borderId="8" xfId="7" applyNumberFormat="1" applyBorder="1"/>
    <xf numFmtId="165" fontId="0" fillId="0" borderId="6" xfId="0" applyNumberFormat="1" applyFill="1" applyBorder="1"/>
    <xf numFmtId="165" fontId="10" fillId="0" borderId="0" xfId="2" applyNumberFormat="1" applyFont="1" applyFill="1"/>
    <xf numFmtId="165" fontId="10" fillId="0" borderId="0" xfId="2" applyNumberFormat="1" applyFont="1"/>
    <xf numFmtId="0" fontId="11" fillId="0" borderId="0" xfId="0" applyFont="1" applyAlignment="1">
      <alignment vertical="center"/>
    </xf>
  </cellXfs>
  <cellStyles count="8">
    <cellStyle name="Normal" xfId="0" builtinId="0"/>
    <cellStyle name="Normal 2" xfId="1" xr:uid="{4AA404AC-C18D-4751-BD77-66B3426EC798}"/>
    <cellStyle name="Normal 2 2" xfId="6" xr:uid="{AC56F34B-CACA-4E58-8B76-6E48983B113A}"/>
    <cellStyle name="Normal 2 2 2" xfId="7" xr:uid="{96C03D97-EDFD-4304-B075-6FD5985C17EE}"/>
    <cellStyle name="Normal 3" xfId="4" xr:uid="{8B6E1C09-AB38-4630-A4E4-C50FC34E8228}"/>
    <cellStyle name="Percent" xfId="3" builtinId="5"/>
    <cellStyle name="Percent 2" xfId="2" xr:uid="{8A826CDD-ADF3-445B-9226-AF9202F5D97B}"/>
    <cellStyle name="Percent 3" xfId="5" xr:uid="{0046B97C-5844-43BC-9F96-C0F9F0CCA758}"/>
  </cellStyles>
  <dxfs count="0"/>
  <tableStyles count="0" defaultTableStyle="TableStyleMedium2" defaultPivotStyle="PivotStyleLight16"/>
  <colors>
    <mruColors>
      <color rgb="FF1785DF"/>
      <color rgb="FF65BCF1"/>
      <color rgb="FFA95E00"/>
      <color rgb="FFF59B21"/>
      <color rgb="FFAAA6AB"/>
      <color rgb="FF453F43"/>
      <color rgb="FFF0836E"/>
      <color rgb="FFF8C1B3"/>
      <color rgb="FFE8443A"/>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000000000000001E-2"/>
          <c:y val="8.0168776371308023E-2"/>
          <c:w val="0.93888888888888888"/>
          <c:h val="0.90717299578059074"/>
        </c:manualLayout>
      </c:layout>
      <c:ofPieChart>
        <c:ofPieType val="bar"/>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12-489B-B1D2-704C03E65D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12-489B-B1D2-704C03E65D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12-489B-B1D2-704C03E65D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12-489B-B1D2-704C03E65D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12-489B-B1D2-704C03E65DF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B12-489B-B1D2-704C03E65DF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B12-489B-B1D2-704C03E65DF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B12-489B-B1D2-704C03E65DF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B12-489B-B1D2-704C03E65DF4}"/>
              </c:ext>
            </c:extLst>
          </c:dPt>
          <c:dLbls>
            <c:dLbl>
              <c:idx val="0"/>
              <c:layout>
                <c:manualLayout>
                  <c:x val="5.9455380577427719E-2"/>
                  <c:y val="0.130338549453470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12-489B-B1D2-704C03E65DF4}"/>
                </c:ext>
              </c:extLst>
            </c:dLbl>
            <c:dLbl>
              <c:idx val="7"/>
              <c:layout>
                <c:manualLayout>
                  <c:x val="-7.2531714785651286E-3"/>
                  <c:y val="-9.7061031927971025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B12-489B-B1D2-704C03E65D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1'!$F$16:$F$23</c:f>
              <c:strCache>
                <c:ptCount val="8"/>
                <c:pt idx="0">
                  <c:v>ODA, US$22 billion, 1.5%</c:v>
                </c:pt>
                <c:pt idx="1">
                  <c:v>Private development assistance, US$3.1 billion, 0.2%</c:v>
                </c:pt>
                <c:pt idx="2">
                  <c:v>OOFs, US$1.3 billion, 0.1%</c:v>
                </c:pt>
                <c:pt idx="3">
                  <c:v>Blended finance, US$1.8 billion, 0.1%</c:v>
                </c:pt>
                <c:pt idx="4">
                  <c:v>Humanitarian assistance, US$1.5 billion, 0.1%</c:v>
                </c:pt>
                <c:pt idx="5">
                  <c:v>Domestic general government health expenditure, US$757 billion, 51%</c:v>
                </c:pt>
                <c:pt idx="6">
                  <c:v>Domestic out-of-pocket health expenditure, US$534 billion, 36%</c:v>
                </c:pt>
                <c:pt idx="7">
                  <c:v>Other domestic private health expenditure, US$168 billion, 11%</c:v>
                </c:pt>
              </c:strCache>
            </c:strRef>
          </c:cat>
          <c:val>
            <c:numRef>
              <c:f>'Figure 1'!$D$16:$D$23</c:f>
              <c:numCache>
                <c:formatCode>0.0</c:formatCode>
                <c:ptCount val="8"/>
                <c:pt idx="0">
                  <c:v>22.181027018214248</c:v>
                </c:pt>
                <c:pt idx="1">
                  <c:v>3.1131060149030003</c:v>
                </c:pt>
                <c:pt idx="2">
                  <c:v>1.3083418387600001</c:v>
                </c:pt>
                <c:pt idx="3">
                  <c:v>1.8175878340177185</c:v>
                </c:pt>
                <c:pt idx="4">
                  <c:v>1.5073349041685591</c:v>
                </c:pt>
                <c:pt idx="5">
                  <c:v>757.19808674075625</c:v>
                </c:pt>
                <c:pt idx="6">
                  <c:v>533.5763802167337</c:v>
                </c:pt>
                <c:pt idx="7">
                  <c:v>167.8473406733963</c:v>
                </c:pt>
              </c:numCache>
            </c:numRef>
          </c:val>
          <c:extLst>
            <c:ext xmlns:c16="http://schemas.microsoft.com/office/drawing/2014/chart" uri="{C3380CC4-5D6E-409C-BE32-E72D297353CC}">
              <c16:uniqueId val="{00000012-6B12-489B-B1D2-704C03E65DF4}"/>
            </c:ext>
          </c:extLst>
        </c:ser>
        <c:dLbls>
          <c:showLegendKey val="0"/>
          <c:showVal val="0"/>
          <c:showCatName val="0"/>
          <c:showSerName val="0"/>
          <c:showPercent val="0"/>
          <c:showBubbleSize val="0"/>
          <c:showLeaderLines val="1"/>
        </c:dLbls>
        <c:gapWidth val="150"/>
        <c:splitType val="val"/>
        <c:splitPos val="30"/>
        <c:secondPieSize val="5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105470777587894"/>
          <c:y val="8.9472579085321594E-2"/>
          <c:w val="0.77728412079660847"/>
          <c:h val="0.88693606857832141"/>
        </c:manualLayout>
      </c:layout>
      <c:barChart>
        <c:barDir val="bar"/>
        <c:grouping val="clustered"/>
        <c:varyColors val="0"/>
        <c:ser>
          <c:idx val="1"/>
          <c:order val="0"/>
          <c:tx>
            <c:strRef>
              <c:f>'Figure 10'!$F$17</c:f>
              <c:strCache>
                <c:ptCount val="1"/>
                <c:pt idx="0">
                  <c:v>growth from 2017</c:v>
                </c:pt>
              </c:strCache>
            </c:strRef>
          </c:tx>
          <c:spPr>
            <a:solidFill>
              <a:srgbClr val="00B050"/>
            </a:solidFill>
            <a:ln>
              <a:solidFill>
                <a:srgbClr val="453F43"/>
              </a:solidFill>
              <a:prstDash val="solid"/>
            </a:ln>
          </c:spPr>
          <c:invertIfNegative val="0"/>
          <c:cat>
            <c:strRef>
              <c:f>'Figure 10'!$A$18:$A$42</c:f>
              <c:strCache>
                <c:ptCount val="25"/>
                <c:pt idx="0">
                  <c:v>Nigeria</c:v>
                </c:pt>
                <c:pt idx="1">
                  <c:v>Ethiopia</c:v>
                </c:pt>
                <c:pt idx="2">
                  <c:v>Tanzania</c:v>
                </c:pt>
                <c:pt idx="3">
                  <c:v>Kenya</c:v>
                </c:pt>
                <c:pt idx="4">
                  <c:v>Uganda</c:v>
                </c:pt>
                <c:pt idx="5">
                  <c:v>Mozambique</c:v>
                </c:pt>
                <c:pt idx="6">
                  <c:v>DRC</c:v>
                </c:pt>
                <c:pt idx="7">
                  <c:v>South Africa</c:v>
                </c:pt>
                <c:pt idx="8">
                  <c:v>Zambia</c:v>
                </c:pt>
                <c:pt idx="9">
                  <c:v>Pakistan</c:v>
                </c:pt>
                <c:pt idx="10">
                  <c:v>Bangladesh</c:v>
                </c:pt>
                <c:pt idx="11">
                  <c:v>Malawi</c:v>
                </c:pt>
                <c:pt idx="12">
                  <c:v>Zimbabwe</c:v>
                </c:pt>
                <c:pt idx="13">
                  <c:v>India</c:v>
                </c:pt>
                <c:pt idx="14">
                  <c:v>Afghanistan</c:v>
                </c:pt>
                <c:pt idx="15">
                  <c:v>Côte d'Ivoire</c:v>
                </c:pt>
                <c:pt idx="16">
                  <c:v>Yemen</c:v>
                </c:pt>
                <c:pt idx="17">
                  <c:v>Haiti</c:v>
                </c:pt>
                <c:pt idx="18">
                  <c:v>Ghana</c:v>
                </c:pt>
                <c:pt idx="19">
                  <c:v>Mali</c:v>
                </c:pt>
                <c:pt idx="20">
                  <c:v>Myanmar</c:v>
                </c:pt>
                <c:pt idx="21">
                  <c:v>Rwanda</c:v>
                </c:pt>
                <c:pt idx="22">
                  <c:v>Cameroon</c:v>
                </c:pt>
                <c:pt idx="23">
                  <c:v>Burkina Faso</c:v>
                </c:pt>
                <c:pt idx="24">
                  <c:v>South Sudan</c:v>
                </c:pt>
              </c:strCache>
            </c:strRef>
          </c:cat>
          <c:val>
            <c:numRef>
              <c:f>'Figure 10'!$F$18:$F$42</c:f>
              <c:numCache>
                <c:formatCode>0.0</c:formatCode>
                <c:ptCount val="25"/>
                <c:pt idx="0">
                  <c:v>0</c:v>
                </c:pt>
                <c:pt idx="1">
                  <c:v>915.63009129399063</c:v>
                </c:pt>
                <c:pt idx="2">
                  <c:v>0</c:v>
                </c:pt>
                <c:pt idx="3">
                  <c:v>0</c:v>
                </c:pt>
                <c:pt idx="4">
                  <c:v>741.60591358768681</c:v>
                </c:pt>
                <c:pt idx="5">
                  <c:v>0</c:v>
                </c:pt>
                <c:pt idx="6">
                  <c:v>0</c:v>
                </c:pt>
                <c:pt idx="7">
                  <c:v>0</c:v>
                </c:pt>
                <c:pt idx="8">
                  <c:v>0</c:v>
                </c:pt>
                <c:pt idx="9">
                  <c:v>0</c:v>
                </c:pt>
                <c:pt idx="10">
                  <c:v>0</c:v>
                </c:pt>
                <c:pt idx="11">
                  <c:v>0</c:v>
                </c:pt>
                <c:pt idx="12">
                  <c:v>419.01873261374982</c:v>
                </c:pt>
                <c:pt idx="13">
                  <c:v>0</c:v>
                </c:pt>
                <c:pt idx="14">
                  <c:v>0</c:v>
                </c:pt>
                <c:pt idx="15">
                  <c:v>279.69619093337974</c:v>
                </c:pt>
                <c:pt idx="16">
                  <c:v>0</c:v>
                </c:pt>
                <c:pt idx="17">
                  <c:v>238.4782320308</c:v>
                </c:pt>
                <c:pt idx="18">
                  <c:v>0</c:v>
                </c:pt>
                <c:pt idx="19">
                  <c:v>0</c:v>
                </c:pt>
                <c:pt idx="20">
                  <c:v>0</c:v>
                </c:pt>
                <c:pt idx="21">
                  <c:v>0</c:v>
                </c:pt>
                <c:pt idx="22">
                  <c:v>0</c:v>
                </c:pt>
                <c:pt idx="23">
                  <c:v>185.78176084109975</c:v>
                </c:pt>
                <c:pt idx="24">
                  <c:v>0</c:v>
                </c:pt>
              </c:numCache>
            </c:numRef>
          </c:val>
          <c:extLst>
            <c:ext xmlns:c16="http://schemas.microsoft.com/office/drawing/2014/chart" uri="{C3380CC4-5D6E-409C-BE32-E72D297353CC}">
              <c16:uniqueId val="{00000000-2AB2-4C32-A9EA-8BF23BDD06EA}"/>
            </c:ext>
          </c:extLst>
        </c:ser>
        <c:ser>
          <c:idx val="2"/>
          <c:order val="1"/>
          <c:tx>
            <c:strRef>
              <c:f>'Figure 10'!$G$17</c:f>
              <c:strCache>
                <c:ptCount val="1"/>
                <c:pt idx="0">
                  <c:v>reduction from 2017</c:v>
                </c:pt>
              </c:strCache>
            </c:strRef>
          </c:tx>
          <c:spPr>
            <a:noFill/>
            <a:ln>
              <a:solidFill>
                <a:srgbClr val="453F43"/>
              </a:solidFill>
              <a:prstDash val="dash"/>
            </a:ln>
          </c:spPr>
          <c:invertIfNegative val="0"/>
          <c:cat>
            <c:strRef>
              <c:f>'Figure 10'!$A$18:$A$42</c:f>
              <c:strCache>
                <c:ptCount val="25"/>
                <c:pt idx="0">
                  <c:v>Nigeria</c:v>
                </c:pt>
                <c:pt idx="1">
                  <c:v>Ethiopia</c:v>
                </c:pt>
                <c:pt idx="2">
                  <c:v>Tanzania</c:v>
                </c:pt>
                <c:pt idx="3">
                  <c:v>Kenya</c:v>
                </c:pt>
                <c:pt idx="4">
                  <c:v>Uganda</c:v>
                </c:pt>
                <c:pt idx="5">
                  <c:v>Mozambique</c:v>
                </c:pt>
                <c:pt idx="6">
                  <c:v>DRC</c:v>
                </c:pt>
                <c:pt idx="7">
                  <c:v>South Africa</c:v>
                </c:pt>
                <c:pt idx="8">
                  <c:v>Zambia</c:v>
                </c:pt>
                <c:pt idx="9">
                  <c:v>Pakistan</c:v>
                </c:pt>
                <c:pt idx="10">
                  <c:v>Bangladesh</c:v>
                </c:pt>
                <c:pt idx="11">
                  <c:v>Malawi</c:v>
                </c:pt>
                <c:pt idx="12">
                  <c:v>Zimbabwe</c:v>
                </c:pt>
                <c:pt idx="13">
                  <c:v>India</c:v>
                </c:pt>
                <c:pt idx="14">
                  <c:v>Afghanistan</c:v>
                </c:pt>
                <c:pt idx="15">
                  <c:v>Côte d'Ivoire</c:v>
                </c:pt>
                <c:pt idx="16">
                  <c:v>Yemen</c:v>
                </c:pt>
                <c:pt idx="17">
                  <c:v>Haiti</c:v>
                </c:pt>
                <c:pt idx="18">
                  <c:v>Ghana</c:v>
                </c:pt>
                <c:pt idx="19">
                  <c:v>Mali</c:v>
                </c:pt>
                <c:pt idx="20">
                  <c:v>Myanmar</c:v>
                </c:pt>
                <c:pt idx="21">
                  <c:v>Rwanda</c:v>
                </c:pt>
                <c:pt idx="22">
                  <c:v>Cameroon</c:v>
                </c:pt>
                <c:pt idx="23">
                  <c:v>Burkina Faso</c:v>
                </c:pt>
                <c:pt idx="24">
                  <c:v>South Sudan</c:v>
                </c:pt>
              </c:strCache>
            </c:strRef>
          </c:cat>
          <c:val>
            <c:numRef>
              <c:f>'Figure 10'!$G$18:$G$42</c:f>
              <c:numCache>
                <c:formatCode>0.0</c:formatCode>
                <c:ptCount val="25"/>
                <c:pt idx="0">
                  <c:v>1191.7349379365999</c:v>
                </c:pt>
                <c:pt idx="1">
                  <c:v>0</c:v>
                </c:pt>
                <c:pt idx="2">
                  <c:v>970.93388170870048</c:v>
                </c:pt>
                <c:pt idx="3">
                  <c:v>927.20490655869901</c:v>
                </c:pt>
                <c:pt idx="4">
                  <c:v>0</c:v>
                </c:pt>
                <c:pt idx="5">
                  <c:v>757.38919935470983</c:v>
                </c:pt>
                <c:pt idx="6">
                  <c:v>722.97676208040025</c:v>
                </c:pt>
                <c:pt idx="7">
                  <c:v>655.5352971799997</c:v>
                </c:pt>
                <c:pt idx="8">
                  <c:v>580.18258923299959</c:v>
                </c:pt>
                <c:pt idx="9">
                  <c:v>515.45202136470016</c:v>
                </c:pt>
                <c:pt idx="10">
                  <c:v>467.94382804398998</c:v>
                </c:pt>
                <c:pt idx="11">
                  <c:v>491.71142161499995</c:v>
                </c:pt>
                <c:pt idx="12">
                  <c:v>0</c:v>
                </c:pt>
                <c:pt idx="13">
                  <c:v>426.37194349400005</c:v>
                </c:pt>
                <c:pt idx="14">
                  <c:v>395.62297160399987</c:v>
                </c:pt>
                <c:pt idx="15">
                  <c:v>0</c:v>
                </c:pt>
                <c:pt idx="16">
                  <c:v>448.06373699389997</c:v>
                </c:pt>
                <c:pt idx="17">
                  <c:v>0</c:v>
                </c:pt>
                <c:pt idx="18">
                  <c:v>241.89467184</c:v>
                </c:pt>
                <c:pt idx="19">
                  <c:v>237.056329627</c:v>
                </c:pt>
                <c:pt idx="20">
                  <c:v>239.22523362749999</c:v>
                </c:pt>
                <c:pt idx="21">
                  <c:v>244.43294878600011</c:v>
                </c:pt>
                <c:pt idx="22">
                  <c:v>198.758156805</c:v>
                </c:pt>
                <c:pt idx="23">
                  <c:v>0</c:v>
                </c:pt>
                <c:pt idx="24">
                  <c:v>268.75225053690002</c:v>
                </c:pt>
              </c:numCache>
            </c:numRef>
          </c:val>
          <c:extLst>
            <c:ext xmlns:c16="http://schemas.microsoft.com/office/drawing/2014/chart" uri="{C3380CC4-5D6E-409C-BE32-E72D297353CC}">
              <c16:uniqueId val="{00000001-2AB2-4C32-A9EA-8BF23BDD06EA}"/>
            </c:ext>
          </c:extLst>
        </c:ser>
        <c:ser>
          <c:idx val="0"/>
          <c:order val="2"/>
          <c:spPr>
            <a:solidFill>
              <a:srgbClr val="E8443A"/>
            </a:solidFill>
            <a:ln>
              <a:solidFill>
                <a:srgbClr val="FF0000"/>
              </a:solidFill>
              <a:prstDash val="solid"/>
            </a:ln>
          </c:spPr>
          <c:invertIfNegative val="0"/>
          <c:cat>
            <c:strRef>
              <c:f>'Figure 10'!$A$18:$A$42</c:f>
              <c:strCache>
                <c:ptCount val="25"/>
                <c:pt idx="0">
                  <c:v>Nigeria</c:v>
                </c:pt>
                <c:pt idx="1">
                  <c:v>Ethiopia</c:v>
                </c:pt>
                <c:pt idx="2">
                  <c:v>Tanzania</c:v>
                </c:pt>
                <c:pt idx="3">
                  <c:v>Kenya</c:v>
                </c:pt>
                <c:pt idx="4">
                  <c:v>Uganda</c:v>
                </c:pt>
                <c:pt idx="5">
                  <c:v>Mozambique</c:v>
                </c:pt>
                <c:pt idx="6">
                  <c:v>DRC</c:v>
                </c:pt>
                <c:pt idx="7">
                  <c:v>South Africa</c:v>
                </c:pt>
                <c:pt idx="8">
                  <c:v>Zambia</c:v>
                </c:pt>
                <c:pt idx="9">
                  <c:v>Pakistan</c:v>
                </c:pt>
                <c:pt idx="10">
                  <c:v>Bangladesh</c:v>
                </c:pt>
                <c:pt idx="11">
                  <c:v>Malawi</c:v>
                </c:pt>
                <c:pt idx="12">
                  <c:v>Zimbabwe</c:v>
                </c:pt>
                <c:pt idx="13">
                  <c:v>India</c:v>
                </c:pt>
                <c:pt idx="14">
                  <c:v>Afghanistan</c:v>
                </c:pt>
                <c:pt idx="15">
                  <c:v>Côte d'Ivoire</c:v>
                </c:pt>
                <c:pt idx="16">
                  <c:v>Yemen</c:v>
                </c:pt>
                <c:pt idx="17">
                  <c:v>Haiti</c:v>
                </c:pt>
                <c:pt idx="18">
                  <c:v>Ghana</c:v>
                </c:pt>
                <c:pt idx="19">
                  <c:v>Mali</c:v>
                </c:pt>
                <c:pt idx="20">
                  <c:v>Myanmar</c:v>
                </c:pt>
                <c:pt idx="21">
                  <c:v>Rwanda</c:v>
                </c:pt>
                <c:pt idx="22">
                  <c:v>Cameroon</c:v>
                </c:pt>
                <c:pt idx="23">
                  <c:v>Burkina Faso</c:v>
                </c:pt>
                <c:pt idx="24">
                  <c:v>South Sudan</c:v>
                </c:pt>
              </c:strCache>
            </c:strRef>
          </c:cat>
          <c:val>
            <c:numRef>
              <c:f>'Figure 10'!$E$18:$E$42</c:f>
              <c:numCache>
                <c:formatCode>0.0</c:formatCode>
                <c:ptCount val="25"/>
                <c:pt idx="0">
                  <c:v>950.96169019654064</c:v>
                </c:pt>
                <c:pt idx="1">
                  <c:v>897.17828259400005</c:v>
                </c:pt>
                <c:pt idx="2">
                  <c:v>805.97727019679996</c:v>
                </c:pt>
                <c:pt idx="3">
                  <c:v>772.16107864889932</c:v>
                </c:pt>
                <c:pt idx="4">
                  <c:v>702.1867710329999</c:v>
                </c:pt>
                <c:pt idx="5">
                  <c:v>733.42419211912124</c:v>
                </c:pt>
                <c:pt idx="6">
                  <c:v>692.09497021919924</c:v>
                </c:pt>
                <c:pt idx="7">
                  <c:v>643.92041868581987</c:v>
                </c:pt>
                <c:pt idx="8">
                  <c:v>534.52395798360033</c:v>
                </c:pt>
                <c:pt idx="9">
                  <c:v>475.30491079900003</c:v>
                </c:pt>
                <c:pt idx="10">
                  <c:v>447.34246606748223</c:v>
                </c:pt>
                <c:pt idx="11">
                  <c:v>445.35303716929991</c:v>
                </c:pt>
                <c:pt idx="12">
                  <c:v>390.54758124650004</c:v>
                </c:pt>
                <c:pt idx="13">
                  <c:v>405.21267424599228</c:v>
                </c:pt>
                <c:pt idx="14">
                  <c:v>294.81057511440008</c:v>
                </c:pt>
                <c:pt idx="15">
                  <c:v>264.29618665350006</c:v>
                </c:pt>
                <c:pt idx="16">
                  <c:v>273.40399322000002</c:v>
                </c:pt>
                <c:pt idx="17">
                  <c:v>230.14502730699994</c:v>
                </c:pt>
                <c:pt idx="18">
                  <c:v>238.32387976958995</c:v>
                </c:pt>
                <c:pt idx="19">
                  <c:v>214.732267819502</c:v>
                </c:pt>
                <c:pt idx="20">
                  <c:v>208.88136913547004</c:v>
                </c:pt>
                <c:pt idx="21">
                  <c:v>201.88002831110003</c:v>
                </c:pt>
                <c:pt idx="22">
                  <c:v>187.82684900618008</c:v>
                </c:pt>
                <c:pt idx="23">
                  <c:v>158.43110688690007</c:v>
                </c:pt>
                <c:pt idx="24">
                  <c:v>177.29958738399998</c:v>
                </c:pt>
              </c:numCache>
            </c:numRef>
          </c:val>
          <c:extLst>
            <c:ext xmlns:c16="http://schemas.microsoft.com/office/drawing/2014/chart" uri="{C3380CC4-5D6E-409C-BE32-E72D297353CC}">
              <c16:uniqueId val="{00000002-2AB2-4C32-A9EA-8BF23BDD06EA}"/>
            </c:ext>
          </c:extLst>
        </c:ser>
        <c:dLbls>
          <c:showLegendKey val="0"/>
          <c:showVal val="0"/>
          <c:showCatName val="0"/>
          <c:showSerName val="0"/>
          <c:showPercent val="0"/>
          <c:showBubbleSize val="0"/>
        </c:dLbls>
        <c:gapWidth val="90"/>
        <c:overlap val="100"/>
        <c:axId val="87190528"/>
        <c:axId val="87192320"/>
      </c:barChart>
      <c:catAx>
        <c:axId val="87190528"/>
        <c:scaling>
          <c:orientation val="maxMin"/>
        </c:scaling>
        <c:delete val="0"/>
        <c:axPos val="l"/>
        <c:numFmt formatCode="General" sourceLinked="0"/>
        <c:majorTickMark val="none"/>
        <c:minorTickMark val="none"/>
        <c:tickLblPos val="nextTo"/>
        <c:spPr>
          <a:ln>
            <a:solidFill>
              <a:srgbClr val="453F43"/>
            </a:solidFill>
          </a:ln>
        </c:spPr>
        <c:txPr>
          <a:bodyPr/>
          <a:lstStyle/>
          <a:p>
            <a:pPr>
              <a:defRPr sz="800">
                <a:solidFill>
                  <a:srgbClr val="453F43"/>
                </a:solidFill>
                <a:latin typeface="Arial" panose="020B0604020202020204" pitchFamily="34" charset="0"/>
                <a:cs typeface="Arial" panose="020B0604020202020204" pitchFamily="34" charset="0"/>
              </a:defRPr>
            </a:pPr>
            <a:endParaRPr lang="en-US"/>
          </a:p>
        </c:txPr>
        <c:crossAx val="87192320"/>
        <c:crosses val="autoZero"/>
        <c:auto val="1"/>
        <c:lblAlgn val="ctr"/>
        <c:lblOffset val="100"/>
        <c:noMultiLvlLbl val="0"/>
      </c:catAx>
      <c:valAx>
        <c:axId val="87192320"/>
        <c:scaling>
          <c:orientation val="minMax"/>
          <c:min val="0"/>
        </c:scaling>
        <c:delete val="0"/>
        <c:axPos val="t"/>
        <c:majorGridlines>
          <c:spPr>
            <a:ln w="9525">
              <a:prstDash val="solid"/>
            </a:ln>
          </c:spPr>
        </c:majorGridlines>
        <c:title>
          <c:tx>
            <c:rich>
              <a:bodyPr/>
              <a:lstStyle/>
              <a:p>
                <a:pPr>
                  <a:defRPr b="0"/>
                </a:pPr>
                <a:r>
                  <a:rPr lang="en-GB" b="0"/>
                  <a:t>US$ millions (constant 2017 prices)</a:t>
                </a:r>
              </a:p>
            </c:rich>
          </c:tx>
          <c:layout>
            <c:manualLayout>
              <c:xMode val="edge"/>
              <c:yMode val="edge"/>
              <c:x val="0.44730934014994178"/>
              <c:y val="1.0922877204003952E-2"/>
            </c:manualLayout>
          </c:layout>
          <c:overlay val="0"/>
        </c:title>
        <c:numFmt formatCode="#,##0" sourceLinked="0"/>
        <c:majorTickMark val="none"/>
        <c:minorTickMark val="none"/>
        <c:tickLblPos val="nextTo"/>
        <c:txPr>
          <a:bodyPr/>
          <a:lstStyle/>
          <a:p>
            <a:pPr>
              <a:defRPr sz="800">
                <a:solidFill>
                  <a:srgbClr val="453F43"/>
                </a:solidFill>
                <a:latin typeface="Arial" panose="020B0604020202020204" pitchFamily="34" charset="0"/>
                <a:cs typeface="Arial" panose="020B0604020202020204" pitchFamily="34" charset="0"/>
              </a:defRPr>
            </a:pPr>
            <a:endParaRPr lang="en-US"/>
          </a:p>
        </c:txPr>
        <c:crossAx val="87190528"/>
        <c:crosses val="autoZero"/>
        <c:crossBetween val="between"/>
      </c:valAx>
    </c:plotArea>
    <c:legend>
      <c:legendPos val="r"/>
      <c:legendEntry>
        <c:idx val="2"/>
        <c:delete val="1"/>
      </c:legendEntry>
      <c:layout>
        <c:manualLayout>
          <c:xMode val="edge"/>
          <c:yMode val="edge"/>
          <c:x val="0.66987335026231687"/>
          <c:y val="0.27775045508927043"/>
          <c:w val="0.25829720075182777"/>
          <c:h val="8.9660086236402745E-2"/>
        </c:manualLayout>
      </c:layout>
      <c:overlay val="0"/>
      <c:spPr>
        <a:solidFill>
          <a:schemeClr val="bg1"/>
        </a:solidFill>
      </c:spPr>
      <c:txPr>
        <a:bodyPr/>
        <a:lstStyle/>
        <a:p>
          <a:pPr>
            <a:defRPr sz="800">
              <a:solidFill>
                <a:srgbClr val="453F43"/>
              </a:solidFill>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09711286089238"/>
          <c:y val="5.0925925925925923E-2"/>
          <c:w val="0.73680533683289584"/>
          <c:h val="0.6622744198440107"/>
        </c:manualLayout>
      </c:layout>
      <c:barChart>
        <c:barDir val="col"/>
        <c:grouping val="stacked"/>
        <c:varyColors val="0"/>
        <c:ser>
          <c:idx val="0"/>
          <c:order val="0"/>
          <c:tx>
            <c:strRef>
              <c:f>'Figure 2'!$B$15</c:f>
              <c:strCache>
                <c:ptCount val="1"/>
                <c:pt idx="0">
                  <c:v>DAC donor health ODA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2'!$C$13:$L$13</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2'!$C$15:$L$15</c:f>
              <c:numCache>
                <c:formatCode>0.0</c:formatCode>
                <c:ptCount val="10"/>
                <c:pt idx="0">
                  <c:v>11439.651299000001</c:v>
                </c:pt>
                <c:pt idx="1">
                  <c:v>11924.014213</c:v>
                </c:pt>
                <c:pt idx="2">
                  <c:v>12623.906669</c:v>
                </c:pt>
                <c:pt idx="3">
                  <c:v>12543.881369000001</c:v>
                </c:pt>
                <c:pt idx="4">
                  <c:v>13304.606876</c:v>
                </c:pt>
                <c:pt idx="5">
                  <c:v>13305.043718000001</c:v>
                </c:pt>
                <c:pt idx="6">
                  <c:v>12416.565054000001</c:v>
                </c:pt>
                <c:pt idx="7">
                  <c:v>13281.740699</c:v>
                </c:pt>
                <c:pt idx="8">
                  <c:v>14551.105174</c:v>
                </c:pt>
                <c:pt idx="9">
                  <c:v>14096.630637999999</c:v>
                </c:pt>
              </c:numCache>
            </c:numRef>
          </c:val>
          <c:extLst>
            <c:ext xmlns:c16="http://schemas.microsoft.com/office/drawing/2014/chart" uri="{C3380CC4-5D6E-409C-BE32-E72D297353CC}">
              <c16:uniqueId val="{00000000-B326-491D-B5C7-CF4F495309A6}"/>
            </c:ext>
          </c:extLst>
        </c:ser>
        <c:ser>
          <c:idx val="2"/>
          <c:order val="1"/>
          <c:tx>
            <c:strRef>
              <c:f>'Figure 2'!$B$16</c:f>
              <c:strCache>
                <c:ptCount val="1"/>
                <c:pt idx="0">
                  <c:v>Multilateral health ODA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2'!$C$16:$L$16</c:f>
              <c:numCache>
                <c:formatCode>0.0</c:formatCode>
                <c:ptCount val="10"/>
                <c:pt idx="0">
                  <c:v>5524.0905510000002</c:v>
                </c:pt>
                <c:pt idx="1">
                  <c:v>6364.5510890000005</c:v>
                </c:pt>
                <c:pt idx="2">
                  <c:v>6029.9126329999999</c:v>
                </c:pt>
                <c:pt idx="3">
                  <c:v>6677.9706669999996</c:v>
                </c:pt>
                <c:pt idx="4">
                  <c:v>7915.1147559999999</c:v>
                </c:pt>
                <c:pt idx="5">
                  <c:v>6688.8587420000003</c:v>
                </c:pt>
                <c:pt idx="6">
                  <c:v>8343.8036969999994</c:v>
                </c:pt>
                <c:pt idx="7">
                  <c:v>8106.2760969999999</c:v>
                </c:pt>
                <c:pt idx="8">
                  <c:v>9592.1360669999995</c:v>
                </c:pt>
                <c:pt idx="9">
                  <c:v>7648.3336640000007</c:v>
                </c:pt>
              </c:numCache>
            </c:numRef>
          </c:val>
          <c:extLst>
            <c:ext xmlns:c16="http://schemas.microsoft.com/office/drawing/2014/chart" uri="{C3380CC4-5D6E-409C-BE32-E72D297353CC}">
              <c16:uniqueId val="{00000001-B326-491D-B5C7-CF4F495309A6}"/>
            </c:ext>
          </c:extLst>
        </c:ser>
        <c:ser>
          <c:idx val="3"/>
          <c:order val="2"/>
          <c:tx>
            <c:strRef>
              <c:f>'Figure 2'!$B$17</c:f>
              <c:strCache>
                <c:ptCount val="1"/>
                <c:pt idx="0">
                  <c:v>Non-DAC health ODA</c:v>
                </c:pt>
              </c:strCache>
            </c:strRef>
          </c:tx>
          <c:spPr>
            <a:solidFill>
              <a:schemeClr val="accent4"/>
            </a:solidFill>
            <a:ln>
              <a:noFill/>
            </a:ln>
            <a:effectLst/>
          </c:spPr>
          <c:invertIfNegative val="0"/>
          <c:val>
            <c:numRef>
              <c:f>'Figure 2'!$C$17:$L$17</c:f>
              <c:numCache>
                <c:formatCode>0.0</c:formatCode>
                <c:ptCount val="10"/>
                <c:pt idx="0">
                  <c:v>100.51825700000001</c:v>
                </c:pt>
                <c:pt idx="1">
                  <c:v>76.808230000000009</c:v>
                </c:pt>
                <c:pt idx="2">
                  <c:v>78.734849999999994</c:v>
                </c:pt>
                <c:pt idx="3">
                  <c:v>152.384165</c:v>
                </c:pt>
                <c:pt idx="4">
                  <c:v>251.76350099999999</c:v>
                </c:pt>
                <c:pt idx="5">
                  <c:v>191.12836600000003</c:v>
                </c:pt>
                <c:pt idx="6">
                  <c:v>233.05840000000001</c:v>
                </c:pt>
                <c:pt idx="7">
                  <c:v>352.703261</c:v>
                </c:pt>
                <c:pt idx="8">
                  <c:v>247.316799</c:v>
                </c:pt>
                <c:pt idx="9">
                  <c:v>436.06285599999995</c:v>
                </c:pt>
              </c:numCache>
            </c:numRef>
          </c:val>
          <c:extLst>
            <c:ext xmlns:c16="http://schemas.microsoft.com/office/drawing/2014/chart" uri="{C3380CC4-5D6E-409C-BE32-E72D297353CC}">
              <c16:uniqueId val="{00000002-B326-491D-B5C7-CF4F495309A6}"/>
            </c:ext>
          </c:extLst>
        </c:ser>
        <c:dLbls>
          <c:showLegendKey val="0"/>
          <c:showVal val="0"/>
          <c:showCatName val="0"/>
          <c:showSerName val="0"/>
          <c:showPercent val="0"/>
          <c:showBubbleSize val="0"/>
        </c:dLbls>
        <c:gapWidth val="50"/>
        <c:overlap val="100"/>
        <c:axId val="220400064"/>
        <c:axId val="223006816"/>
      </c:barChart>
      <c:lineChart>
        <c:grouping val="standard"/>
        <c:varyColors val="0"/>
        <c:ser>
          <c:idx val="4"/>
          <c:order val="4"/>
          <c:tx>
            <c:strRef>
              <c:f>'Figure 2'!$B$14</c:f>
              <c:strCache>
                <c:ptCount val="1"/>
                <c:pt idx="0">
                  <c:v>Total Health ODA</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2'!$C$14:$L$14</c:f>
              <c:numCache>
                <c:formatCode>0.0</c:formatCode>
                <c:ptCount val="10"/>
                <c:pt idx="0">
                  <c:v>17064.259855227694</c:v>
                </c:pt>
                <c:pt idx="1">
                  <c:v>18365.374876862799</c:v>
                </c:pt>
                <c:pt idx="2">
                  <c:v>18732.552825347262</c:v>
                </c:pt>
                <c:pt idx="3">
                  <c:v>19374.235564004863</c:v>
                </c:pt>
                <c:pt idx="4">
                  <c:v>21471.484869992128</c:v>
                </c:pt>
                <c:pt idx="5">
                  <c:v>20185.030825997474</c:v>
                </c:pt>
                <c:pt idx="6">
                  <c:v>20993.428436921291</c:v>
                </c:pt>
                <c:pt idx="7">
                  <c:v>21740.720142764272</c:v>
                </c:pt>
                <c:pt idx="8">
                  <c:v>24390.555479533883</c:v>
                </c:pt>
                <c:pt idx="9">
                  <c:v>22181.027018214147</c:v>
                </c:pt>
              </c:numCache>
            </c:numRef>
          </c:val>
          <c:smooth val="0"/>
          <c:extLst>
            <c:ext xmlns:c16="http://schemas.microsoft.com/office/drawing/2014/chart" uri="{C3380CC4-5D6E-409C-BE32-E72D297353CC}">
              <c16:uniqueId val="{00000003-B326-491D-B5C7-CF4F495309A6}"/>
            </c:ext>
          </c:extLst>
        </c:ser>
        <c:dLbls>
          <c:showLegendKey val="0"/>
          <c:showVal val="0"/>
          <c:showCatName val="0"/>
          <c:showSerName val="0"/>
          <c:showPercent val="0"/>
          <c:showBubbleSize val="0"/>
        </c:dLbls>
        <c:marker val="1"/>
        <c:smooth val="0"/>
        <c:axId val="220400064"/>
        <c:axId val="223006816"/>
      </c:lineChart>
      <c:lineChart>
        <c:grouping val="standard"/>
        <c:varyColors val="0"/>
        <c:ser>
          <c:idx val="1"/>
          <c:order val="3"/>
          <c:tx>
            <c:strRef>
              <c:f>'Figure 2'!$B$21</c:f>
              <c:strCache>
                <c:ptCount val="1"/>
                <c:pt idx="0">
                  <c:v>DAC and multilateral ODA to health
as a percent of total ODA</c:v>
                </c:pt>
              </c:strCache>
            </c:strRef>
          </c:tx>
          <c:spPr>
            <a:ln w="28575" cap="rnd">
              <a:solidFill>
                <a:schemeClr val="accent2"/>
              </a:solidFill>
              <a:round/>
            </a:ln>
            <a:effectLst/>
          </c:spPr>
          <c:marker>
            <c:symbol val="none"/>
          </c:marker>
          <c:val>
            <c:numRef>
              <c:f>'Figure 2'!$C$21:$L$21</c:f>
              <c:numCache>
                <c:formatCode>0.0%</c:formatCode>
                <c:ptCount val="10"/>
                <c:pt idx="0">
                  <c:v>0.13143255264417539</c:v>
                </c:pt>
                <c:pt idx="1">
                  <c:v>0.13250557487587575</c:v>
                </c:pt>
                <c:pt idx="2">
                  <c:v>0.13407004089236974</c:v>
                </c:pt>
                <c:pt idx="3">
                  <c:v>0.14105960322868513</c:v>
                </c:pt>
                <c:pt idx="4">
                  <c:v>0.14339740900652032</c:v>
                </c:pt>
                <c:pt idx="5">
                  <c:v>0.13628930018012569</c:v>
                </c:pt>
                <c:pt idx="6">
                  <c:v>0.13003257127070739</c:v>
                </c:pt>
                <c:pt idx="7">
                  <c:v>0.12584212229600578</c:v>
                </c:pt>
                <c:pt idx="8">
                  <c:v>0.13789581071754151</c:v>
                </c:pt>
                <c:pt idx="9">
                  <c:v>0.1304320619763453</c:v>
                </c:pt>
              </c:numCache>
            </c:numRef>
          </c:val>
          <c:smooth val="0"/>
          <c:extLst>
            <c:ext xmlns:c16="http://schemas.microsoft.com/office/drawing/2014/chart" uri="{C3380CC4-5D6E-409C-BE32-E72D297353CC}">
              <c16:uniqueId val="{00000004-B326-491D-B5C7-CF4F495309A6}"/>
            </c:ext>
          </c:extLst>
        </c:ser>
        <c:dLbls>
          <c:showLegendKey val="0"/>
          <c:showVal val="0"/>
          <c:showCatName val="0"/>
          <c:showSerName val="0"/>
          <c:showPercent val="0"/>
          <c:showBubbleSize val="0"/>
        </c:dLbls>
        <c:marker val="1"/>
        <c:smooth val="0"/>
        <c:axId val="269531072"/>
        <c:axId val="1649704432"/>
      </c:lineChart>
      <c:catAx>
        <c:axId val="2204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23006816"/>
        <c:crosses val="autoZero"/>
        <c:auto val="1"/>
        <c:lblAlgn val="ctr"/>
        <c:lblOffset val="100"/>
        <c:noMultiLvlLbl val="0"/>
      </c:catAx>
      <c:valAx>
        <c:axId val="22300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US$</a:t>
                </a:r>
                <a:r>
                  <a:rPr lang="en-GB" baseline="0"/>
                  <a:t> billions (constant 2017 prices)</a:t>
                </a:r>
                <a:endParaRPr lang="en-GB"/>
              </a:p>
            </c:rich>
          </c:tx>
          <c:layout>
            <c:manualLayout>
              <c:xMode val="edge"/>
              <c:yMode val="edge"/>
              <c:x val="8.3333333333333332E-3"/>
              <c:y val="8.337962962962962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20400064"/>
        <c:crosses val="autoZero"/>
        <c:crossBetween val="between"/>
        <c:dispUnits>
          <c:builtInUnit val="thousands"/>
        </c:dispUnits>
      </c:valAx>
      <c:valAx>
        <c:axId val="1649704432"/>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000" b="0" i="0" baseline="0">
                    <a:effectLst/>
                  </a:rPr>
                  <a:t>DAC and multiateral Health</a:t>
                </a:r>
                <a:endParaRPr lang="en-GB" sz="1000">
                  <a:effectLst/>
                </a:endParaRPr>
              </a:p>
              <a:p>
                <a:pPr>
                  <a:defRPr/>
                </a:pPr>
                <a:r>
                  <a:rPr lang="en-GB" sz="1000" b="0" i="0" baseline="0">
                    <a:effectLst/>
                  </a:rPr>
                  <a:t> ODA as a % of total ODA</a:t>
                </a:r>
                <a:endParaRPr lang="en-GB"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69531072"/>
        <c:crosses val="max"/>
        <c:crossBetween val="between"/>
      </c:valAx>
      <c:catAx>
        <c:axId val="269531072"/>
        <c:scaling>
          <c:orientation val="minMax"/>
        </c:scaling>
        <c:delete val="1"/>
        <c:axPos val="b"/>
        <c:majorTickMark val="out"/>
        <c:minorTickMark val="none"/>
        <c:tickLblPos val="nextTo"/>
        <c:crossAx val="1649704432"/>
        <c:crosses val="autoZero"/>
        <c:auto val="1"/>
        <c:lblAlgn val="ctr"/>
        <c:lblOffset val="100"/>
        <c:noMultiLvlLbl val="0"/>
      </c:catAx>
      <c:spPr>
        <a:noFill/>
        <a:ln w="25400">
          <a:noFill/>
        </a:ln>
        <a:effectLst/>
      </c:spPr>
    </c:plotArea>
    <c:legend>
      <c:legendPos val="r"/>
      <c:legendEntry>
        <c:idx val="3"/>
        <c:delete val="1"/>
      </c:legendEntry>
      <c:layout>
        <c:manualLayout>
          <c:xMode val="edge"/>
          <c:yMode val="edge"/>
          <c:x val="8.875655967561168E-3"/>
          <c:y val="0.82257341588797017"/>
          <c:w val="0.85977420493481627"/>
          <c:h val="0.17742658411202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629234903146415"/>
          <c:y val="0.1614678760393046"/>
          <c:w val="0.70204649194561719"/>
          <c:h val="0.76214399092970508"/>
        </c:manualLayout>
      </c:layout>
      <c:barChart>
        <c:barDir val="bar"/>
        <c:grouping val="clustered"/>
        <c:varyColors val="0"/>
        <c:ser>
          <c:idx val="1"/>
          <c:order val="0"/>
          <c:tx>
            <c:strRef>
              <c:f>'Figure 3'!$F$13</c:f>
              <c:strCache>
                <c:ptCount val="1"/>
                <c:pt idx="0">
                  <c:v>growth from 2017</c:v>
                </c:pt>
              </c:strCache>
            </c:strRef>
          </c:tx>
          <c:spPr>
            <a:solidFill>
              <a:srgbClr val="00B050"/>
            </a:solidFill>
            <a:ln>
              <a:solidFill>
                <a:srgbClr val="453F43"/>
              </a:solidFill>
              <a:prstDash val="solid"/>
            </a:ln>
          </c:spPr>
          <c:invertIfNegative val="0"/>
          <c:cat>
            <c:strRef>
              <c:f>'Figure 3'!$A$14:$A$29</c:f>
              <c:strCache>
                <c:ptCount val="16"/>
                <c:pt idx="0">
                  <c:v>US</c:v>
                </c:pt>
                <c:pt idx="1">
                  <c:v>Global Fund</c:v>
                </c:pt>
                <c:pt idx="2">
                  <c:v>UK</c:v>
                </c:pt>
                <c:pt idx="3">
                  <c:v>IDA</c:v>
                </c:pt>
                <c:pt idx="4">
                  <c:v>Gavi</c:v>
                </c:pt>
                <c:pt idx="5">
                  <c:v>Germany</c:v>
                </c:pt>
                <c:pt idx="6">
                  <c:v>Canada</c:v>
                </c:pt>
                <c:pt idx="7">
                  <c:v>EU Institutions</c:v>
                </c:pt>
                <c:pt idx="8">
                  <c:v>WHO</c:v>
                </c:pt>
                <c:pt idx="9">
                  <c:v>Japan</c:v>
                </c:pt>
                <c:pt idx="10">
                  <c:v>Netherlands</c:v>
                </c:pt>
                <c:pt idx="11">
                  <c:v>Australia</c:v>
                </c:pt>
                <c:pt idx="12">
                  <c:v>Norway</c:v>
                </c:pt>
                <c:pt idx="13">
                  <c:v>Sweden</c:v>
                </c:pt>
                <c:pt idx="14">
                  <c:v>France</c:v>
                </c:pt>
                <c:pt idx="15">
                  <c:v>46 others</c:v>
                </c:pt>
              </c:strCache>
            </c:strRef>
          </c:cat>
          <c:val>
            <c:numRef>
              <c:f>'Figure 3'!$F$14:$F$29</c:f>
              <c:numCache>
                <c:formatCode>0.0</c:formatCode>
                <c:ptCount val="16"/>
                <c:pt idx="0">
                  <c:v>0</c:v>
                </c:pt>
                <c:pt idx="1">
                  <c:v>0</c:v>
                </c:pt>
                <c:pt idx="2">
                  <c:v>0</c:v>
                </c:pt>
                <c:pt idx="3">
                  <c:v>0</c:v>
                </c:pt>
                <c:pt idx="4">
                  <c:v>0</c:v>
                </c:pt>
                <c:pt idx="5">
                  <c:v>775.44740655300041</c:v>
                </c:pt>
                <c:pt idx="6">
                  <c:v>554.58788857505101</c:v>
                </c:pt>
                <c:pt idx="7">
                  <c:v>0</c:v>
                </c:pt>
                <c:pt idx="8">
                  <c:v>0</c:v>
                </c:pt>
                <c:pt idx="9">
                  <c:v>0</c:v>
                </c:pt>
                <c:pt idx="10">
                  <c:v>354.72171759300011</c:v>
                </c:pt>
                <c:pt idx="11">
                  <c:v>301.17210069510588</c:v>
                </c:pt>
                <c:pt idx="12">
                  <c:v>0</c:v>
                </c:pt>
                <c:pt idx="13">
                  <c:v>0</c:v>
                </c:pt>
                <c:pt idx="14">
                  <c:v>230.08559921452007</c:v>
                </c:pt>
                <c:pt idx="15">
                  <c:v>2120.7260529711189</c:v>
                </c:pt>
              </c:numCache>
            </c:numRef>
          </c:val>
          <c:extLst>
            <c:ext xmlns:c16="http://schemas.microsoft.com/office/drawing/2014/chart" uri="{C3380CC4-5D6E-409C-BE32-E72D297353CC}">
              <c16:uniqueId val="{00000000-199A-404C-B071-A046BDC9ED02}"/>
            </c:ext>
          </c:extLst>
        </c:ser>
        <c:ser>
          <c:idx val="2"/>
          <c:order val="1"/>
          <c:tx>
            <c:strRef>
              <c:f>'Figure 3'!$G$13</c:f>
              <c:strCache>
                <c:ptCount val="1"/>
                <c:pt idx="0">
                  <c:v>reduction from 2017</c:v>
                </c:pt>
              </c:strCache>
            </c:strRef>
          </c:tx>
          <c:spPr>
            <a:noFill/>
            <a:ln>
              <a:solidFill>
                <a:srgbClr val="453F43"/>
              </a:solidFill>
              <a:prstDash val="dash"/>
            </a:ln>
          </c:spPr>
          <c:invertIfNegative val="0"/>
          <c:cat>
            <c:strRef>
              <c:f>'Figure 3'!$A$14:$A$29</c:f>
              <c:strCache>
                <c:ptCount val="16"/>
                <c:pt idx="0">
                  <c:v>US</c:v>
                </c:pt>
                <c:pt idx="1">
                  <c:v>Global Fund</c:v>
                </c:pt>
                <c:pt idx="2">
                  <c:v>UK</c:v>
                </c:pt>
                <c:pt idx="3">
                  <c:v>IDA</c:v>
                </c:pt>
                <c:pt idx="4">
                  <c:v>Gavi</c:v>
                </c:pt>
                <c:pt idx="5">
                  <c:v>Germany</c:v>
                </c:pt>
                <c:pt idx="6">
                  <c:v>Canada</c:v>
                </c:pt>
                <c:pt idx="7">
                  <c:v>EU Institutions</c:v>
                </c:pt>
                <c:pt idx="8">
                  <c:v>WHO</c:v>
                </c:pt>
                <c:pt idx="9">
                  <c:v>Japan</c:v>
                </c:pt>
                <c:pt idx="10">
                  <c:v>Netherlands</c:v>
                </c:pt>
                <c:pt idx="11">
                  <c:v>Australia</c:v>
                </c:pt>
                <c:pt idx="12">
                  <c:v>Norway</c:v>
                </c:pt>
                <c:pt idx="13">
                  <c:v>Sweden</c:v>
                </c:pt>
                <c:pt idx="14">
                  <c:v>France</c:v>
                </c:pt>
                <c:pt idx="15">
                  <c:v>46 others</c:v>
                </c:pt>
              </c:strCache>
            </c:strRef>
          </c:cat>
          <c:val>
            <c:numRef>
              <c:f>'Figure 3'!$G$14:$G$29</c:f>
              <c:numCache>
                <c:formatCode>0.0</c:formatCode>
                <c:ptCount val="16"/>
                <c:pt idx="0">
                  <c:v>9022.9490200000109</c:v>
                </c:pt>
                <c:pt idx="1">
                  <c:v>4251.5920640000013</c:v>
                </c:pt>
                <c:pt idx="2">
                  <c:v>1715.8770103087988</c:v>
                </c:pt>
                <c:pt idx="3">
                  <c:v>1471.4168971300001</c:v>
                </c:pt>
                <c:pt idx="4">
                  <c:v>1549.5258499999995</c:v>
                </c:pt>
                <c:pt idx="5">
                  <c:v>0</c:v>
                </c:pt>
                <c:pt idx="6">
                  <c:v>0</c:v>
                </c:pt>
                <c:pt idx="7">
                  <c:v>928.24251996999908</c:v>
                </c:pt>
                <c:pt idx="8">
                  <c:v>476.27981107499994</c:v>
                </c:pt>
                <c:pt idx="9">
                  <c:v>523.1444030560009</c:v>
                </c:pt>
                <c:pt idx="10">
                  <c:v>0</c:v>
                </c:pt>
                <c:pt idx="11">
                  <c:v>0</c:v>
                </c:pt>
                <c:pt idx="12">
                  <c:v>257.59655284900003</c:v>
                </c:pt>
                <c:pt idx="13">
                  <c:v>247.65627820000003</c:v>
                </c:pt>
                <c:pt idx="14">
                  <c:v>0</c:v>
                </c:pt>
                <c:pt idx="15">
                  <c:v>0</c:v>
                </c:pt>
              </c:numCache>
            </c:numRef>
          </c:val>
          <c:extLst>
            <c:ext xmlns:c16="http://schemas.microsoft.com/office/drawing/2014/chart" uri="{C3380CC4-5D6E-409C-BE32-E72D297353CC}">
              <c16:uniqueId val="{00000001-199A-404C-B071-A046BDC9ED02}"/>
            </c:ext>
          </c:extLst>
        </c:ser>
        <c:ser>
          <c:idx val="0"/>
          <c:order val="2"/>
          <c:spPr>
            <a:solidFill>
              <a:srgbClr val="E8443A"/>
            </a:solidFill>
            <a:ln>
              <a:solidFill>
                <a:srgbClr val="FF0000"/>
              </a:solidFill>
              <a:prstDash val="solid"/>
            </a:ln>
          </c:spPr>
          <c:invertIfNegative val="0"/>
          <c:cat>
            <c:strRef>
              <c:f>'Figure 3'!$A$14:$A$29</c:f>
              <c:strCache>
                <c:ptCount val="16"/>
                <c:pt idx="0">
                  <c:v>US</c:v>
                </c:pt>
                <c:pt idx="1">
                  <c:v>Global Fund</c:v>
                </c:pt>
                <c:pt idx="2">
                  <c:v>UK</c:v>
                </c:pt>
                <c:pt idx="3">
                  <c:v>IDA</c:v>
                </c:pt>
                <c:pt idx="4">
                  <c:v>Gavi</c:v>
                </c:pt>
                <c:pt idx="5">
                  <c:v>Germany</c:v>
                </c:pt>
                <c:pt idx="6">
                  <c:v>Canada</c:v>
                </c:pt>
                <c:pt idx="7">
                  <c:v>EU Institutions</c:v>
                </c:pt>
                <c:pt idx="8">
                  <c:v>WHO</c:v>
                </c:pt>
                <c:pt idx="9">
                  <c:v>Japan</c:v>
                </c:pt>
                <c:pt idx="10">
                  <c:v>Netherlands</c:v>
                </c:pt>
                <c:pt idx="11">
                  <c:v>Australia</c:v>
                </c:pt>
                <c:pt idx="12">
                  <c:v>Norway</c:v>
                </c:pt>
                <c:pt idx="13">
                  <c:v>Sweden</c:v>
                </c:pt>
                <c:pt idx="14">
                  <c:v>France</c:v>
                </c:pt>
                <c:pt idx="15">
                  <c:v>46 others</c:v>
                </c:pt>
              </c:strCache>
            </c:strRef>
          </c:cat>
          <c:val>
            <c:numRef>
              <c:f>'Figure 3'!$E$14:$E$29</c:f>
              <c:numCache>
                <c:formatCode>0.0</c:formatCode>
                <c:ptCount val="16"/>
                <c:pt idx="0">
                  <c:v>8406.1670018345576</c:v>
                </c:pt>
                <c:pt idx="1">
                  <c:v>3148.7159807915932</c:v>
                </c:pt>
                <c:pt idx="2">
                  <c:v>1713.3280809614016</c:v>
                </c:pt>
                <c:pt idx="3">
                  <c:v>1384.2509526600011</c:v>
                </c:pt>
                <c:pt idx="4">
                  <c:v>1376.454464487</c:v>
                </c:pt>
                <c:pt idx="5">
                  <c:v>711.42718993000051</c:v>
                </c:pt>
                <c:pt idx="6">
                  <c:v>523.52587205229054</c:v>
                </c:pt>
                <c:pt idx="7">
                  <c:v>511.20569073669998</c:v>
                </c:pt>
                <c:pt idx="8">
                  <c:v>435.15072110272007</c:v>
                </c:pt>
                <c:pt idx="9">
                  <c:v>373.54228054579994</c:v>
                </c:pt>
                <c:pt idx="10">
                  <c:v>267.43929308999975</c:v>
                </c:pt>
                <c:pt idx="11">
                  <c:v>189.89600041379995</c:v>
                </c:pt>
                <c:pt idx="12">
                  <c:v>251.04078807100004</c:v>
                </c:pt>
                <c:pt idx="13">
                  <c:v>244.43029142169985</c:v>
                </c:pt>
                <c:pt idx="14">
                  <c:v>172.18086580900001</c:v>
                </c:pt>
                <c:pt idx="15">
                  <c:v>2081.80585165</c:v>
                </c:pt>
              </c:numCache>
            </c:numRef>
          </c:val>
          <c:extLst>
            <c:ext xmlns:c16="http://schemas.microsoft.com/office/drawing/2014/chart" uri="{C3380CC4-5D6E-409C-BE32-E72D297353CC}">
              <c16:uniqueId val="{00000002-199A-404C-B071-A046BDC9ED02}"/>
            </c:ext>
          </c:extLst>
        </c:ser>
        <c:dLbls>
          <c:showLegendKey val="0"/>
          <c:showVal val="0"/>
          <c:showCatName val="0"/>
          <c:showSerName val="0"/>
          <c:showPercent val="0"/>
          <c:showBubbleSize val="0"/>
        </c:dLbls>
        <c:gapWidth val="90"/>
        <c:overlap val="100"/>
        <c:axId val="87190528"/>
        <c:axId val="87192320"/>
      </c:barChart>
      <c:catAx>
        <c:axId val="87190528"/>
        <c:scaling>
          <c:orientation val="maxMin"/>
        </c:scaling>
        <c:delete val="0"/>
        <c:axPos val="l"/>
        <c:numFmt formatCode="General" sourceLinked="0"/>
        <c:majorTickMark val="none"/>
        <c:minorTickMark val="none"/>
        <c:tickLblPos val="nextTo"/>
        <c:spPr>
          <a:ln>
            <a:solidFill>
              <a:srgbClr val="453F43"/>
            </a:solidFill>
          </a:ln>
        </c:spPr>
        <c:crossAx val="87192320"/>
        <c:crosses val="autoZero"/>
        <c:auto val="1"/>
        <c:lblAlgn val="ctr"/>
        <c:lblOffset val="100"/>
        <c:noMultiLvlLbl val="0"/>
      </c:catAx>
      <c:valAx>
        <c:axId val="87192320"/>
        <c:scaling>
          <c:orientation val="minMax"/>
          <c:min val="0"/>
        </c:scaling>
        <c:delete val="0"/>
        <c:axPos val="t"/>
        <c:majorGridlines>
          <c:spPr>
            <a:ln w="9525">
              <a:prstDash val="solid"/>
            </a:ln>
          </c:spPr>
        </c:majorGridlines>
        <c:title>
          <c:tx>
            <c:rich>
              <a:bodyPr/>
              <a:lstStyle/>
              <a:p>
                <a:pPr>
                  <a:defRPr b="0"/>
                </a:pPr>
                <a:r>
                  <a:rPr lang="en-GB" b="0"/>
                  <a:t>US$ billions (constant 2017 prices)</a:t>
                </a:r>
              </a:p>
            </c:rich>
          </c:tx>
          <c:layout>
            <c:manualLayout>
              <c:xMode val="edge"/>
              <c:yMode val="edge"/>
              <c:x val="0.44730934014994178"/>
              <c:y val="1.0922877204003952E-2"/>
            </c:manualLayout>
          </c:layout>
          <c:overlay val="0"/>
        </c:title>
        <c:numFmt formatCode="#,##0" sourceLinked="0"/>
        <c:majorTickMark val="none"/>
        <c:minorTickMark val="none"/>
        <c:tickLblPos val="nextTo"/>
        <c:crossAx val="87190528"/>
        <c:crosses val="autoZero"/>
        <c:crossBetween val="between"/>
        <c:dispUnits>
          <c:builtInUnit val="thousands"/>
        </c:dispUnits>
      </c:valAx>
    </c:plotArea>
    <c:legend>
      <c:legendPos val="r"/>
      <c:legendEntry>
        <c:idx val="2"/>
        <c:delete val="1"/>
      </c:legendEntry>
      <c:layout>
        <c:manualLayout>
          <c:xMode val="edge"/>
          <c:yMode val="edge"/>
          <c:x val="0.62819246031746045"/>
          <c:y val="0.34578193499622073"/>
          <c:w val="0.25829720075182777"/>
          <c:h val="0.23365117157974299"/>
        </c:manualLayout>
      </c:layout>
      <c:overlay val="0"/>
      <c:spPr>
        <a:solidFill>
          <a:schemeClr val="bg1"/>
        </a:solidFill>
      </c:spPr>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7820501030566"/>
          <c:y val="4.238921001926782E-2"/>
          <c:w val="0.87626553107187344"/>
          <c:h val="0.69961858813891042"/>
        </c:manualLayout>
      </c:layout>
      <c:barChart>
        <c:barDir val="col"/>
        <c:grouping val="stacked"/>
        <c:varyColors val="0"/>
        <c:ser>
          <c:idx val="0"/>
          <c:order val="0"/>
          <c:tx>
            <c:strRef>
              <c:f>'Figure 4'!$A$15</c:f>
              <c:strCache>
                <c:ptCount val="1"/>
                <c:pt idx="0">
                  <c:v>STD control including HIV/Aids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4'!$C$14:$L$14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4'!$C$15:$L$15</c:f>
              <c:numCache>
                <c:formatCode>0.0</c:formatCode>
                <c:ptCount val="10"/>
                <c:pt idx="0">
                  <c:v>7054.0691197542865</c:v>
                </c:pt>
                <c:pt idx="1">
                  <c:v>7562.3922453520991</c:v>
                </c:pt>
                <c:pt idx="2">
                  <c:v>7955.2444576423741</c:v>
                </c:pt>
                <c:pt idx="3">
                  <c:v>7764.2569236663585</c:v>
                </c:pt>
                <c:pt idx="4">
                  <c:v>7903.353355298852</c:v>
                </c:pt>
                <c:pt idx="5">
                  <c:v>6911.9091088136129</c:v>
                </c:pt>
                <c:pt idx="6">
                  <c:v>6346.3224999047079</c:v>
                </c:pt>
                <c:pt idx="7">
                  <c:v>6914.2081361553956</c:v>
                </c:pt>
                <c:pt idx="8">
                  <c:v>7685.1145128079997</c:v>
                </c:pt>
                <c:pt idx="9">
                  <c:v>6734.4486544226465</c:v>
                </c:pt>
              </c:numCache>
            </c:numRef>
          </c:val>
          <c:extLst>
            <c:ext xmlns:c16="http://schemas.microsoft.com/office/drawing/2014/chart" uri="{C3380CC4-5D6E-409C-BE32-E72D297353CC}">
              <c16:uniqueId val="{00000000-4285-48D0-BBAC-DB3E090AF036}"/>
            </c:ext>
          </c:extLst>
        </c:ser>
        <c:ser>
          <c:idx val="1"/>
          <c:order val="1"/>
          <c:tx>
            <c:strRef>
              <c:f>'Figure 4'!$A$16</c:f>
              <c:strCache>
                <c:ptCount val="1"/>
                <c:pt idx="0">
                  <c:v>Disease control (non-STD)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4'!$C$14:$L$14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4'!$C$16:$L$16</c:f>
              <c:numCache>
                <c:formatCode>0.0</c:formatCode>
                <c:ptCount val="10"/>
                <c:pt idx="0">
                  <c:v>3198.2138956088406</c:v>
                </c:pt>
                <c:pt idx="1">
                  <c:v>3399.1496225125593</c:v>
                </c:pt>
                <c:pt idx="2">
                  <c:v>3160.8198778793494</c:v>
                </c:pt>
                <c:pt idx="3">
                  <c:v>3351.0698912198031</c:v>
                </c:pt>
                <c:pt idx="4">
                  <c:v>4100.680494108482</c:v>
                </c:pt>
                <c:pt idx="5">
                  <c:v>3751.6044684677559</c:v>
                </c:pt>
                <c:pt idx="6">
                  <c:v>4874.2313035840598</c:v>
                </c:pt>
                <c:pt idx="7">
                  <c:v>4865.876834697101</c:v>
                </c:pt>
                <c:pt idx="8">
                  <c:v>5565.5867944669953</c:v>
                </c:pt>
                <c:pt idx="9">
                  <c:v>4486.0175812393281</c:v>
                </c:pt>
              </c:numCache>
            </c:numRef>
          </c:val>
          <c:extLst>
            <c:ext xmlns:c16="http://schemas.microsoft.com/office/drawing/2014/chart" uri="{C3380CC4-5D6E-409C-BE32-E72D297353CC}">
              <c16:uniqueId val="{00000001-4285-48D0-BBAC-DB3E090AF036}"/>
            </c:ext>
          </c:extLst>
        </c:ser>
        <c:ser>
          <c:idx val="2"/>
          <c:order val="2"/>
          <c:tx>
            <c:strRef>
              <c:f>'Figure 4'!$A$17</c:f>
              <c:strCache>
                <c:ptCount val="1"/>
                <c:pt idx="0">
                  <c:v>Basic health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4'!$C$14:$L$14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4'!$C$17:$L$17</c:f>
              <c:numCache>
                <c:formatCode>0.0</c:formatCode>
                <c:ptCount val="10"/>
                <c:pt idx="0">
                  <c:v>2788.7359743439301</c:v>
                </c:pt>
                <c:pt idx="1">
                  <c:v>3193.5597065461011</c:v>
                </c:pt>
                <c:pt idx="2">
                  <c:v>3048.8383260745209</c:v>
                </c:pt>
                <c:pt idx="3">
                  <c:v>3587.4624361955321</c:v>
                </c:pt>
                <c:pt idx="4">
                  <c:v>4406.959232935722</c:v>
                </c:pt>
                <c:pt idx="5">
                  <c:v>3985.6040733919508</c:v>
                </c:pt>
                <c:pt idx="6">
                  <c:v>4350.1953987200313</c:v>
                </c:pt>
                <c:pt idx="7">
                  <c:v>4391.7747548347643</c:v>
                </c:pt>
                <c:pt idx="8">
                  <c:v>5074.5596605402552</c:v>
                </c:pt>
                <c:pt idx="9">
                  <c:v>4381.9074539031189</c:v>
                </c:pt>
              </c:numCache>
            </c:numRef>
          </c:val>
          <c:extLst>
            <c:ext xmlns:c16="http://schemas.microsoft.com/office/drawing/2014/chart" uri="{C3380CC4-5D6E-409C-BE32-E72D297353CC}">
              <c16:uniqueId val="{00000002-4285-48D0-BBAC-DB3E090AF036}"/>
            </c:ext>
          </c:extLst>
        </c:ser>
        <c:ser>
          <c:idx val="3"/>
          <c:order val="3"/>
          <c:tx>
            <c:strRef>
              <c:f>'Figure 4'!$A$18</c:f>
              <c:strCache>
                <c:ptCount val="1"/>
                <c:pt idx="0">
                  <c:v>General health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4'!$C$14:$L$14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4'!$C$18:$L$18</c:f>
              <c:numCache>
                <c:formatCode>0.0</c:formatCode>
                <c:ptCount val="10"/>
                <c:pt idx="0">
                  <c:v>2026.6353225624946</c:v>
                </c:pt>
                <c:pt idx="1">
                  <c:v>2144.0468149258604</c:v>
                </c:pt>
                <c:pt idx="2">
                  <c:v>2300.2813833078176</c:v>
                </c:pt>
                <c:pt idx="3">
                  <c:v>2100.296488354395</c:v>
                </c:pt>
                <c:pt idx="4">
                  <c:v>2370.9598182388277</c:v>
                </c:pt>
                <c:pt idx="5">
                  <c:v>2590.8279114484308</c:v>
                </c:pt>
                <c:pt idx="6">
                  <c:v>2389.2086339987759</c:v>
                </c:pt>
                <c:pt idx="7">
                  <c:v>2807.4011801023516</c:v>
                </c:pt>
                <c:pt idx="8">
                  <c:v>3045.5199276834892</c:v>
                </c:pt>
                <c:pt idx="9">
                  <c:v>3513.3471600702314</c:v>
                </c:pt>
              </c:numCache>
            </c:numRef>
          </c:val>
          <c:extLst>
            <c:ext xmlns:c16="http://schemas.microsoft.com/office/drawing/2014/chart" uri="{C3380CC4-5D6E-409C-BE32-E72D297353CC}">
              <c16:uniqueId val="{00000003-4285-48D0-BBAC-DB3E090AF036}"/>
            </c:ext>
          </c:extLst>
        </c:ser>
        <c:ser>
          <c:idx val="4"/>
          <c:order val="4"/>
          <c:tx>
            <c:strRef>
              <c:f>'Figure 4'!$A$19</c:f>
              <c:strCache>
                <c:ptCount val="1"/>
                <c:pt idx="0">
                  <c:v>Population policy, family planning and reproductive health</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4'!$C$14:$L$14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4'!$C$19:$L$19</c:f>
              <c:numCache>
                <c:formatCode>0.0</c:formatCode>
                <c:ptCount val="10"/>
                <c:pt idx="0">
                  <c:v>1996.6055429579974</c:v>
                </c:pt>
                <c:pt idx="1">
                  <c:v>2066.2264875262126</c:v>
                </c:pt>
                <c:pt idx="2">
                  <c:v>2267.3687804431811</c:v>
                </c:pt>
                <c:pt idx="3">
                  <c:v>2571.1498245687803</c:v>
                </c:pt>
                <c:pt idx="4">
                  <c:v>2689.5319694102645</c:v>
                </c:pt>
                <c:pt idx="5">
                  <c:v>2945.0852638757369</c:v>
                </c:pt>
                <c:pt idx="6">
                  <c:v>3033.4706007136392</c:v>
                </c:pt>
                <c:pt idx="7">
                  <c:v>2761.4592369746688</c:v>
                </c:pt>
                <c:pt idx="8">
                  <c:v>3019.7745840351399</c:v>
                </c:pt>
                <c:pt idx="9">
                  <c:v>3050.491637117917</c:v>
                </c:pt>
              </c:numCache>
            </c:numRef>
          </c:val>
          <c:extLst>
            <c:ext xmlns:c16="http://schemas.microsoft.com/office/drawing/2014/chart" uri="{C3380CC4-5D6E-409C-BE32-E72D297353CC}">
              <c16:uniqueId val="{00000004-4285-48D0-BBAC-DB3E090AF036}"/>
            </c:ext>
          </c:extLst>
        </c:ser>
        <c:ser>
          <c:idx val="5"/>
          <c:order val="5"/>
          <c:tx>
            <c:strRef>
              <c:f>'Figure 4'!$A$20</c:f>
              <c:strCache>
                <c:ptCount val="1"/>
                <c:pt idx="0">
                  <c:v>Non-communicable diseases</c:v>
                </c:pt>
              </c:strCache>
            </c:strRef>
          </c:tx>
          <c:spPr>
            <a:solidFill>
              <a:schemeClr val="accent6"/>
            </a:solidFill>
            <a:ln>
              <a:noFill/>
            </a:ln>
            <a:effectLst/>
          </c:spPr>
          <c:invertIfNegative val="0"/>
          <c:cat>
            <c:numRef>
              <c:f>'Figure 4'!$C$14:$L$14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4'!$C$20:$L$20</c:f>
              <c:numCache>
                <c:formatCode>0.0</c:formatCode>
                <c:ptCount val="10"/>
                <c:pt idx="0">
                  <c:v>0</c:v>
                </c:pt>
                <c:pt idx="1">
                  <c:v>0</c:v>
                </c:pt>
                <c:pt idx="2">
                  <c:v>0</c:v>
                </c:pt>
                <c:pt idx="3">
                  <c:v>0</c:v>
                </c:pt>
                <c:pt idx="4">
                  <c:v>0</c:v>
                </c:pt>
                <c:pt idx="5">
                  <c:v>0</c:v>
                </c:pt>
                <c:pt idx="6">
                  <c:v>0</c:v>
                </c:pt>
                <c:pt idx="7">
                  <c:v>0</c:v>
                </c:pt>
                <c:pt idx="8">
                  <c:v>0</c:v>
                </c:pt>
                <c:pt idx="9">
                  <c:v>14.814531461</c:v>
                </c:pt>
              </c:numCache>
            </c:numRef>
          </c:val>
          <c:extLst>
            <c:ext xmlns:c16="http://schemas.microsoft.com/office/drawing/2014/chart" uri="{C3380CC4-5D6E-409C-BE32-E72D297353CC}">
              <c16:uniqueId val="{00000005-4285-48D0-BBAC-DB3E090AF036}"/>
            </c:ext>
          </c:extLst>
        </c:ser>
        <c:dLbls>
          <c:showLegendKey val="0"/>
          <c:showVal val="0"/>
          <c:showCatName val="0"/>
          <c:showSerName val="0"/>
          <c:showPercent val="0"/>
          <c:showBubbleSize val="0"/>
        </c:dLbls>
        <c:gapWidth val="50"/>
        <c:overlap val="100"/>
        <c:axId val="550273103"/>
        <c:axId val="178195439"/>
      </c:barChart>
      <c:catAx>
        <c:axId val="55027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8195439"/>
        <c:crosses val="autoZero"/>
        <c:auto val="1"/>
        <c:lblAlgn val="ctr"/>
        <c:lblOffset val="100"/>
        <c:noMultiLvlLbl val="0"/>
      </c:catAx>
      <c:valAx>
        <c:axId val="17819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US$ billions, constant 2017 prices</a:t>
                </a:r>
              </a:p>
            </c:rich>
          </c:tx>
          <c:layout>
            <c:manualLayout>
              <c:xMode val="edge"/>
              <c:yMode val="edge"/>
              <c:x val="1.054047619047619E-2"/>
              <c:y val="3.195441988950275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0273103"/>
        <c:crosses val="autoZero"/>
        <c:crossBetween val="between"/>
        <c:dispUnits>
          <c:builtInUnit val="thousands"/>
        </c:dispUnits>
      </c:valAx>
      <c:spPr>
        <a:noFill/>
        <a:ln>
          <a:noFill/>
        </a:ln>
        <a:effectLst/>
      </c:spPr>
    </c:plotArea>
    <c:legend>
      <c:legendPos val="b"/>
      <c:layout>
        <c:manualLayout>
          <c:xMode val="edge"/>
          <c:yMode val="edge"/>
          <c:x val="4.1731872717788209E-3"/>
          <c:y val="0.84811554625036034"/>
          <c:w val="0.97003906689881592"/>
          <c:h val="0.1320343483076176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5'!$A$16</c:f>
              <c:strCache>
                <c:ptCount val="1"/>
                <c:pt idx="0">
                  <c:v>Infectious disease control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5'!$I$15:$M$15</c:f>
              <c:numCache>
                <c:formatCode>General</c:formatCode>
                <c:ptCount val="5"/>
                <c:pt idx="0">
                  <c:v>2014</c:v>
                </c:pt>
                <c:pt idx="1">
                  <c:v>2015</c:v>
                </c:pt>
                <c:pt idx="2">
                  <c:v>2016</c:v>
                </c:pt>
                <c:pt idx="3">
                  <c:v>2017</c:v>
                </c:pt>
                <c:pt idx="4">
                  <c:v>2018</c:v>
                </c:pt>
              </c:numCache>
            </c:numRef>
          </c:cat>
          <c:val>
            <c:numRef>
              <c:f>'Figure 5'!$I$16:$M$16</c:f>
              <c:numCache>
                <c:formatCode>0.0</c:formatCode>
                <c:ptCount val="5"/>
                <c:pt idx="0">
                  <c:v>1218.4850741672406</c:v>
                </c:pt>
                <c:pt idx="1">
                  <c:v>2317.5812743121614</c:v>
                </c:pt>
                <c:pt idx="2">
                  <c:v>2061.4454439689835</c:v>
                </c:pt>
                <c:pt idx="3">
                  <c:v>2437.5037347919974</c:v>
                </c:pt>
                <c:pt idx="4">
                  <c:v>1936.9167869323376</c:v>
                </c:pt>
              </c:numCache>
            </c:numRef>
          </c:val>
          <c:extLst>
            <c:ext xmlns:c16="http://schemas.microsoft.com/office/drawing/2014/chart" uri="{C3380CC4-5D6E-409C-BE32-E72D297353CC}">
              <c16:uniqueId val="{00000000-CD2C-4BE4-A180-1F24122CB20F}"/>
            </c:ext>
          </c:extLst>
        </c:ser>
        <c:ser>
          <c:idx val="1"/>
          <c:order val="1"/>
          <c:tx>
            <c:strRef>
              <c:f>'Figure 5'!$A$17</c:f>
              <c:strCache>
                <c:ptCount val="1"/>
                <c:pt idx="0">
                  <c:v>Malaria control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5'!$I$15:$M$15</c:f>
              <c:numCache>
                <c:formatCode>General</c:formatCode>
                <c:ptCount val="5"/>
                <c:pt idx="0">
                  <c:v>2014</c:v>
                </c:pt>
                <c:pt idx="1">
                  <c:v>2015</c:v>
                </c:pt>
                <c:pt idx="2">
                  <c:v>2016</c:v>
                </c:pt>
                <c:pt idx="3">
                  <c:v>2017</c:v>
                </c:pt>
                <c:pt idx="4">
                  <c:v>2018</c:v>
                </c:pt>
              </c:numCache>
            </c:numRef>
          </c:cat>
          <c:val>
            <c:numRef>
              <c:f>'Figure 5'!$I$17:$M$17</c:f>
              <c:numCache>
                <c:formatCode>0.0</c:formatCode>
                <c:ptCount val="5"/>
                <c:pt idx="0">
                  <c:v>1793.7886235639157</c:v>
                </c:pt>
                <c:pt idx="1">
                  <c:v>1791.2760012074989</c:v>
                </c:pt>
                <c:pt idx="2">
                  <c:v>1917.5827664299006</c:v>
                </c:pt>
                <c:pt idx="3">
                  <c:v>2062.9451838699983</c:v>
                </c:pt>
                <c:pt idx="4">
                  <c:v>1701.0642071229906</c:v>
                </c:pt>
              </c:numCache>
            </c:numRef>
          </c:val>
          <c:extLst>
            <c:ext xmlns:c16="http://schemas.microsoft.com/office/drawing/2014/chart" uri="{C3380CC4-5D6E-409C-BE32-E72D297353CC}">
              <c16:uniqueId val="{00000001-CD2C-4BE4-A180-1F24122CB20F}"/>
            </c:ext>
          </c:extLst>
        </c:ser>
        <c:ser>
          <c:idx val="3"/>
          <c:order val="2"/>
          <c:tx>
            <c:strRef>
              <c:f>'Figure 5'!$A$19</c:f>
              <c:strCache>
                <c:ptCount val="1"/>
                <c:pt idx="0">
                  <c:v>Tuberculosis control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5'!$I$15:$M$15</c:f>
              <c:numCache>
                <c:formatCode>General</c:formatCode>
                <c:ptCount val="5"/>
                <c:pt idx="0">
                  <c:v>2014</c:v>
                </c:pt>
                <c:pt idx="1">
                  <c:v>2015</c:v>
                </c:pt>
                <c:pt idx="2">
                  <c:v>2016</c:v>
                </c:pt>
                <c:pt idx="3">
                  <c:v>2017</c:v>
                </c:pt>
                <c:pt idx="4">
                  <c:v>2018</c:v>
                </c:pt>
              </c:numCache>
            </c:numRef>
          </c:cat>
          <c:val>
            <c:numRef>
              <c:f>'Figure 5'!$I$19:$M$19</c:f>
              <c:numCache>
                <c:formatCode>0.0</c:formatCode>
                <c:ptCount val="5"/>
                <c:pt idx="0">
                  <c:v>739.3307707365999</c:v>
                </c:pt>
                <c:pt idx="1">
                  <c:v>765.37402806439991</c:v>
                </c:pt>
                <c:pt idx="2">
                  <c:v>886.84862429821669</c:v>
                </c:pt>
                <c:pt idx="3">
                  <c:v>1065.1378758049991</c:v>
                </c:pt>
                <c:pt idx="4">
                  <c:v>848.03658718400004</c:v>
                </c:pt>
              </c:numCache>
            </c:numRef>
          </c:val>
          <c:extLst>
            <c:ext xmlns:c16="http://schemas.microsoft.com/office/drawing/2014/chart" uri="{C3380CC4-5D6E-409C-BE32-E72D297353CC}">
              <c16:uniqueId val="{00000002-CD2C-4BE4-A180-1F24122CB20F}"/>
            </c:ext>
          </c:extLst>
        </c:ser>
        <c:ser>
          <c:idx val="2"/>
          <c:order val="3"/>
          <c:tx>
            <c:strRef>
              <c:f>'Figure 5'!$A$18</c:f>
              <c:strCache>
                <c:ptCount val="1"/>
                <c:pt idx="0">
                  <c:v>STD control including HIV/Aids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5'!$I$15:$M$15</c:f>
              <c:numCache>
                <c:formatCode>General</c:formatCode>
                <c:ptCount val="5"/>
                <c:pt idx="0">
                  <c:v>2014</c:v>
                </c:pt>
                <c:pt idx="1">
                  <c:v>2015</c:v>
                </c:pt>
                <c:pt idx="2">
                  <c:v>2016</c:v>
                </c:pt>
                <c:pt idx="3">
                  <c:v>2017</c:v>
                </c:pt>
                <c:pt idx="4">
                  <c:v>2018</c:v>
                </c:pt>
              </c:numCache>
            </c:numRef>
          </c:cat>
          <c:val>
            <c:numRef>
              <c:f>'Figure 5'!$I$18:$M$18</c:f>
              <c:numCache>
                <c:formatCode>0.0</c:formatCode>
                <c:ptCount val="5"/>
                <c:pt idx="0">
                  <c:v>6911.9091088136129</c:v>
                </c:pt>
                <c:pt idx="1">
                  <c:v>6346.3224999047079</c:v>
                </c:pt>
                <c:pt idx="2">
                  <c:v>6914.2081361553956</c:v>
                </c:pt>
                <c:pt idx="3">
                  <c:v>7685.1145128079997</c:v>
                </c:pt>
                <c:pt idx="4">
                  <c:v>6734.4486544226465</c:v>
                </c:pt>
              </c:numCache>
            </c:numRef>
          </c:val>
          <c:extLst>
            <c:ext xmlns:c16="http://schemas.microsoft.com/office/drawing/2014/chart" uri="{C3380CC4-5D6E-409C-BE32-E72D297353CC}">
              <c16:uniqueId val="{00000003-CD2C-4BE4-A180-1F24122CB20F}"/>
            </c:ext>
          </c:extLst>
        </c:ser>
        <c:dLbls>
          <c:showLegendKey val="0"/>
          <c:showVal val="0"/>
          <c:showCatName val="0"/>
          <c:showSerName val="0"/>
          <c:showPercent val="0"/>
          <c:showBubbleSize val="0"/>
        </c:dLbls>
        <c:gapWidth val="50"/>
        <c:overlap val="100"/>
        <c:axId val="1651708816"/>
        <c:axId val="2008387024"/>
      </c:barChart>
      <c:catAx>
        <c:axId val="165170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08387024"/>
        <c:crosses val="autoZero"/>
        <c:auto val="1"/>
        <c:lblAlgn val="ctr"/>
        <c:lblOffset val="100"/>
        <c:noMultiLvlLbl val="0"/>
      </c:catAx>
      <c:valAx>
        <c:axId val="200838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US$ billions (constant 2017 prices)</a:t>
                </a:r>
              </a:p>
            </c:rich>
          </c:tx>
          <c:layout>
            <c:manualLayout>
              <c:xMode val="edge"/>
              <c:yMode val="edge"/>
              <c:x val="8.3333333333333332E-3"/>
              <c:y val="1.388888888888888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51708816"/>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13216240918897"/>
          <c:y val="5.0925888236212691E-2"/>
          <c:w val="0.88327765527296442"/>
          <c:h val="0.56792322834645681"/>
        </c:manualLayout>
      </c:layout>
      <c:barChart>
        <c:barDir val="col"/>
        <c:grouping val="stacked"/>
        <c:varyColors val="0"/>
        <c:ser>
          <c:idx val="0"/>
          <c:order val="0"/>
          <c:tx>
            <c:strRef>
              <c:f>'Figure 6'!$A$15</c:f>
              <c:strCache>
                <c:ptCount val="1"/>
                <c:pt idx="0">
                  <c:v>Basic health care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6'!$I$14:$M$14</c:f>
              <c:numCache>
                <c:formatCode>General</c:formatCode>
                <c:ptCount val="5"/>
                <c:pt idx="0">
                  <c:v>2014</c:v>
                </c:pt>
                <c:pt idx="1">
                  <c:v>2015</c:v>
                </c:pt>
                <c:pt idx="2">
                  <c:v>2016</c:v>
                </c:pt>
                <c:pt idx="3">
                  <c:v>2017</c:v>
                </c:pt>
                <c:pt idx="4">
                  <c:v>2018</c:v>
                </c:pt>
              </c:numCache>
            </c:numRef>
          </c:cat>
          <c:val>
            <c:numRef>
              <c:f>'Figure 6'!$I$15:$M$15</c:f>
              <c:numCache>
                <c:formatCode>0.0</c:formatCode>
                <c:ptCount val="5"/>
                <c:pt idx="0">
                  <c:v>2591.5029369091803</c:v>
                </c:pt>
                <c:pt idx="1">
                  <c:v>2847.0000436258529</c:v>
                </c:pt>
                <c:pt idx="2">
                  <c:v>2720.5497254513343</c:v>
                </c:pt>
                <c:pt idx="3">
                  <c:v>3079.3351247025666</c:v>
                </c:pt>
                <c:pt idx="4">
                  <c:v>2771.4539459672028</c:v>
                </c:pt>
              </c:numCache>
            </c:numRef>
          </c:val>
          <c:extLst>
            <c:ext xmlns:c16="http://schemas.microsoft.com/office/drawing/2014/chart" uri="{C3380CC4-5D6E-409C-BE32-E72D297353CC}">
              <c16:uniqueId val="{00000000-82B0-4A5F-B5A0-B225360182A2}"/>
            </c:ext>
          </c:extLst>
        </c:ser>
        <c:ser>
          <c:idx val="1"/>
          <c:order val="1"/>
          <c:tx>
            <c:strRef>
              <c:f>'Figure 6'!$A$16</c:f>
              <c:strCache>
                <c:ptCount val="1"/>
                <c:pt idx="0">
                  <c:v>Basic health infrastructure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6'!$I$14:$M$14</c:f>
              <c:numCache>
                <c:formatCode>General</c:formatCode>
                <c:ptCount val="5"/>
                <c:pt idx="0">
                  <c:v>2014</c:v>
                </c:pt>
                <c:pt idx="1">
                  <c:v>2015</c:v>
                </c:pt>
                <c:pt idx="2">
                  <c:v>2016</c:v>
                </c:pt>
                <c:pt idx="3">
                  <c:v>2017</c:v>
                </c:pt>
                <c:pt idx="4">
                  <c:v>2018</c:v>
                </c:pt>
              </c:numCache>
            </c:numRef>
          </c:cat>
          <c:val>
            <c:numRef>
              <c:f>'Figure 6'!$I$16:$M$16</c:f>
              <c:numCache>
                <c:formatCode>0.0</c:formatCode>
                <c:ptCount val="5"/>
                <c:pt idx="0">
                  <c:v>308.87435298060001</c:v>
                </c:pt>
                <c:pt idx="1">
                  <c:v>376.24469266400064</c:v>
                </c:pt>
                <c:pt idx="2">
                  <c:v>572.73219631040035</c:v>
                </c:pt>
                <c:pt idx="3">
                  <c:v>661.55329723249838</c:v>
                </c:pt>
                <c:pt idx="4">
                  <c:v>442.16603786846031</c:v>
                </c:pt>
              </c:numCache>
            </c:numRef>
          </c:val>
          <c:extLst>
            <c:ext xmlns:c16="http://schemas.microsoft.com/office/drawing/2014/chart" uri="{C3380CC4-5D6E-409C-BE32-E72D297353CC}">
              <c16:uniqueId val="{00000001-82B0-4A5F-B5A0-B225360182A2}"/>
            </c:ext>
          </c:extLst>
        </c:ser>
        <c:ser>
          <c:idx val="2"/>
          <c:order val="2"/>
          <c:tx>
            <c:strRef>
              <c:f>'Figure 6'!$A$17</c:f>
              <c:strCache>
                <c:ptCount val="1"/>
                <c:pt idx="0">
                  <c:v>Basic nutrition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6'!$I$14:$M$14</c:f>
              <c:numCache>
                <c:formatCode>General</c:formatCode>
                <c:ptCount val="5"/>
                <c:pt idx="0">
                  <c:v>2014</c:v>
                </c:pt>
                <c:pt idx="1">
                  <c:v>2015</c:v>
                </c:pt>
                <c:pt idx="2">
                  <c:v>2016</c:v>
                </c:pt>
                <c:pt idx="3">
                  <c:v>2017</c:v>
                </c:pt>
                <c:pt idx="4">
                  <c:v>2018</c:v>
                </c:pt>
              </c:numCache>
            </c:numRef>
          </c:cat>
          <c:val>
            <c:numRef>
              <c:f>'Figure 6'!$I$17:$M$17</c:f>
              <c:numCache>
                <c:formatCode>0.0</c:formatCode>
                <c:ptCount val="5"/>
                <c:pt idx="0">
                  <c:v>863.54466160690015</c:v>
                </c:pt>
                <c:pt idx="1">
                  <c:v>872.89367612337821</c:v>
                </c:pt>
                <c:pt idx="2">
                  <c:v>871.05302487359904</c:v>
                </c:pt>
                <c:pt idx="3">
                  <c:v>1037.9391785658911</c:v>
                </c:pt>
                <c:pt idx="4">
                  <c:v>931.66694548923317</c:v>
                </c:pt>
              </c:numCache>
            </c:numRef>
          </c:val>
          <c:extLst>
            <c:ext xmlns:c16="http://schemas.microsoft.com/office/drawing/2014/chart" uri="{C3380CC4-5D6E-409C-BE32-E72D297353CC}">
              <c16:uniqueId val="{00000002-82B0-4A5F-B5A0-B225360182A2}"/>
            </c:ext>
          </c:extLst>
        </c:ser>
        <c:ser>
          <c:idx val="5"/>
          <c:order val="3"/>
          <c:tx>
            <c:strRef>
              <c:f>'Figure 6'!$A$18</c:f>
              <c:strCache>
                <c:ptCount val="1"/>
                <c:pt idx="0">
                  <c:v>Health education</c:v>
                </c:pt>
              </c:strCache>
            </c:strRef>
          </c:tx>
          <c:spPr>
            <a:solidFill>
              <a:schemeClr val="accent6"/>
            </a:solidFill>
            <a:ln>
              <a:noFill/>
            </a:ln>
            <a:effectLst/>
          </c:spPr>
          <c:invertIfNegative val="0"/>
          <c:cat>
            <c:numRef>
              <c:f>'Figure 6'!$I$14:$M$14</c:f>
              <c:numCache>
                <c:formatCode>General</c:formatCode>
                <c:ptCount val="5"/>
                <c:pt idx="0">
                  <c:v>2014</c:v>
                </c:pt>
                <c:pt idx="1">
                  <c:v>2015</c:v>
                </c:pt>
                <c:pt idx="2">
                  <c:v>2016</c:v>
                </c:pt>
                <c:pt idx="3">
                  <c:v>2017</c:v>
                </c:pt>
                <c:pt idx="4">
                  <c:v>2018</c:v>
                </c:pt>
              </c:numCache>
            </c:numRef>
          </c:cat>
          <c:val>
            <c:numRef>
              <c:f>'Figure 6'!$I$18:$M$18</c:f>
              <c:numCache>
                <c:formatCode>0.0</c:formatCode>
                <c:ptCount val="5"/>
                <c:pt idx="0">
                  <c:v>112.79146710206994</c:v>
                </c:pt>
                <c:pt idx="1">
                  <c:v>102.32624207899995</c:v>
                </c:pt>
                <c:pt idx="2">
                  <c:v>102.74276102243002</c:v>
                </c:pt>
                <c:pt idx="3">
                  <c:v>168.53087415499999</c:v>
                </c:pt>
                <c:pt idx="4">
                  <c:v>134.11561032659202</c:v>
                </c:pt>
              </c:numCache>
            </c:numRef>
          </c:val>
          <c:extLst>
            <c:ext xmlns:c16="http://schemas.microsoft.com/office/drawing/2014/chart" uri="{C3380CC4-5D6E-409C-BE32-E72D297353CC}">
              <c16:uniqueId val="{00000003-82B0-4A5F-B5A0-B225360182A2}"/>
            </c:ext>
          </c:extLst>
        </c:ser>
        <c:ser>
          <c:idx val="6"/>
          <c:order val="4"/>
          <c:tx>
            <c:strRef>
              <c:f>'Figure 6'!$A$19</c:f>
              <c:strCache>
                <c:ptCount val="1"/>
                <c:pt idx="0">
                  <c:v>Health personnel development</c:v>
                </c:pt>
              </c:strCache>
            </c:strRef>
          </c:tx>
          <c:spPr>
            <a:solidFill>
              <a:schemeClr val="accent1">
                <a:lumMod val="60000"/>
              </a:schemeClr>
            </a:solidFill>
            <a:ln>
              <a:noFill/>
            </a:ln>
            <a:effectLst/>
          </c:spPr>
          <c:invertIfNegative val="0"/>
          <c:cat>
            <c:numRef>
              <c:f>'Figure 6'!$I$14:$M$14</c:f>
              <c:numCache>
                <c:formatCode>General</c:formatCode>
                <c:ptCount val="5"/>
                <c:pt idx="0">
                  <c:v>2014</c:v>
                </c:pt>
                <c:pt idx="1">
                  <c:v>2015</c:v>
                </c:pt>
                <c:pt idx="2">
                  <c:v>2016</c:v>
                </c:pt>
                <c:pt idx="3">
                  <c:v>2017</c:v>
                </c:pt>
                <c:pt idx="4">
                  <c:v>2018</c:v>
                </c:pt>
              </c:numCache>
            </c:numRef>
          </c:cat>
          <c:val>
            <c:numRef>
              <c:f>'Figure 6'!$I$19:$M$19</c:f>
              <c:numCache>
                <c:formatCode>0.0</c:formatCode>
                <c:ptCount val="5"/>
                <c:pt idx="0">
                  <c:v>108.89065479320001</c:v>
                </c:pt>
                <c:pt idx="1">
                  <c:v>151.73074422780007</c:v>
                </c:pt>
                <c:pt idx="2">
                  <c:v>124.69704717700002</c:v>
                </c:pt>
                <c:pt idx="3">
                  <c:v>127.20118588430002</c:v>
                </c:pt>
                <c:pt idx="4">
                  <c:v>102.50491425163003</c:v>
                </c:pt>
              </c:numCache>
            </c:numRef>
          </c:val>
          <c:extLst>
            <c:ext xmlns:c16="http://schemas.microsoft.com/office/drawing/2014/chart" uri="{C3380CC4-5D6E-409C-BE32-E72D297353CC}">
              <c16:uniqueId val="{00000004-82B0-4A5F-B5A0-B225360182A2}"/>
            </c:ext>
          </c:extLst>
        </c:ser>
        <c:dLbls>
          <c:showLegendKey val="0"/>
          <c:showVal val="0"/>
          <c:showCatName val="0"/>
          <c:showSerName val="0"/>
          <c:showPercent val="0"/>
          <c:showBubbleSize val="0"/>
        </c:dLbls>
        <c:gapWidth val="50"/>
        <c:overlap val="100"/>
        <c:axId val="424390064"/>
        <c:axId val="2051361680"/>
      </c:barChart>
      <c:catAx>
        <c:axId val="4243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51361680"/>
        <c:crosses val="autoZero"/>
        <c:auto val="1"/>
        <c:lblAlgn val="ctr"/>
        <c:lblOffset val="100"/>
        <c:noMultiLvlLbl val="0"/>
      </c:catAx>
      <c:valAx>
        <c:axId val="205136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US$</a:t>
                </a:r>
                <a:r>
                  <a:rPr lang="en-GB" baseline="0"/>
                  <a:t> billions (constant 2017 prices)</a:t>
                </a:r>
                <a:endParaRPr lang="en-GB"/>
              </a:p>
            </c:rich>
          </c:tx>
          <c:layout>
            <c:manualLayout>
              <c:xMode val="edge"/>
              <c:yMode val="edge"/>
              <c:x val="1.1500862564692352E-2"/>
              <c:y val="2.777777777777777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4390064"/>
        <c:crosses val="autoZero"/>
        <c:crossBetween val="between"/>
        <c:dispUnits>
          <c:builtInUnit val="thousands"/>
        </c:dispUnits>
      </c:valAx>
      <c:spPr>
        <a:solidFill>
          <a:sysClr val="window" lastClr="FFFFFF"/>
        </a:solidFill>
        <a:ln>
          <a:noFill/>
        </a:ln>
        <a:effectLst/>
      </c:spPr>
    </c:plotArea>
    <c:legend>
      <c:legendPos val="b"/>
      <c:layout>
        <c:manualLayout>
          <c:xMode val="edge"/>
          <c:yMode val="edge"/>
          <c:x val="5.6577180296396246E-2"/>
          <c:y val="0.75231044036162154"/>
          <c:w val="0.89461352121094118"/>
          <c:h val="0.21991178186060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7"/>
          <c:order val="0"/>
          <c:tx>
            <c:strRef>
              <c:f>'Figure 7'!$A$18</c:f>
              <c:strCache>
                <c:ptCount val="1"/>
                <c:pt idx="0">
                  <c:v>Health policy and administrative management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7'!$I$17:$M$17</c:f>
              <c:numCache>
                <c:formatCode>General</c:formatCode>
                <c:ptCount val="5"/>
                <c:pt idx="0">
                  <c:v>2014</c:v>
                </c:pt>
                <c:pt idx="1">
                  <c:v>2015</c:v>
                </c:pt>
                <c:pt idx="2">
                  <c:v>2016</c:v>
                </c:pt>
                <c:pt idx="3">
                  <c:v>2017</c:v>
                </c:pt>
                <c:pt idx="4">
                  <c:v>2018</c:v>
                </c:pt>
              </c:numCache>
            </c:numRef>
          </c:cat>
          <c:val>
            <c:numRef>
              <c:f>'Figure 7'!$I$18:$M$18</c:f>
              <c:numCache>
                <c:formatCode>0.0</c:formatCode>
                <c:ptCount val="5"/>
                <c:pt idx="0">
                  <c:v>1720.3740513971704</c:v>
                </c:pt>
                <c:pt idx="1">
                  <c:v>1400.536143998786</c:v>
                </c:pt>
                <c:pt idx="2">
                  <c:v>1844.1286116550459</c:v>
                </c:pt>
                <c:pt idx="3">
                  <c:v>1807.4884047932885</c:v>
                </c:pt>
                <c:pt idx="4">
                  <c:v>1949.5381097742559</c:v>
                </c:pt>
              </c:numCache>
            </c:numRef>
          </c:val>
          <c:extLst>
            <c:ext xmlns:c16="http://schemas.microsoft.com/office/drawing/2014/chart" uri="{C3380CC4-5D6E-409C-BE32-E72D297353CC}">
              <c16:uniqueId val="{00000000-99A5-4D38-9555-416C0A7A5276}"/>
            </c:ext>
          </c:extLst>
        </c:ser>
        <c:ser>
          <c:idx val="10"/>
          <c:order val="1"/>
          <c:tx>
            <c:strRef>
              <c:f>'Figure 7'!$A$19</c:f>
              <c:strCache>
                <c:ptCount val="1"/>
                <c:pt idx="0">
                  <c:v>Medical education/training</c:v>
                </c:pt>
              </c:strCache>
            </c:strRef>
          </c:tx>
          <c:spPr>
            <a:solidFill>
              <a:schemeClr val="accent5">
                <a:lumMod val="60000"/>
              </a:schemeClr>
            </a:solidFill>
            <a:ln>
              <a:noFill/>
            </a:ln>
            <a:effectLst/>
          </c:spPr>
          <c:invertIfNegative val="0"/>
          <c:cat>
            <c:numRef>
              <c:f>'Figure 7'!$I$17:$M$17</c:f>
              <c:numCache>
                <c:formatCode>General</c:formatCode>
                <c:ptCount val="5"/>
                <c:pt idx="0">
                  <c:v>2014</c:v>
                </c:pt>
                <c:pt idx="1">
                  <c:v>2015</c:v>
                </c:pt>
                <c:pt idx="2">
                  <c:v>2016</c:v>
                </c:pt>
                <c:pt idx="3">
                  <c:v>2017</c:v>
                </c:pt>
                <c:pt idx="4">
                  <c:v>2018</c:v>
                </c:pt>
              </c:numCache>
            </c:numRef>
          </c:cat>
          <c:val>
            <c:numRef>
              <c:f>'Figure 7'!$I$19:$M$19</c:f>
              <c:numCache>
                <c:formatCode>0.0</c:formatCode>
                <c:ptCount val="5"/>
                <c:pt idx="0">
                  <c:v>99.903998096699937</c:v>
                </c:pt>
                <c:pt idx="1">
                  <c:v>83.898923092899963</c:v>
                </c:pt>
                <c:pt idx="2">
                  <c:v>127.19541954100001</c:v>
                </c:pt>
                <c:pt idx="3">
                  <c:v>137.07497350900005</c:v>
                </c:pt>
                <c:pt idx="4">
                  <c:v>141.44167598572008</c:v>
                </c:pt>
              </c:numCache>
            </c:numRef>
          </c:val>
          <c:extLst>
            <c:ext xmlns:c16="http://schemas.microsoft.com/office/drawing/2014/chart" uri="{C3380CC4-5D6E-409C-BE32-E72D297353CC}">
              <c16:uniqueId val="{00000001-99A5-4D38-9555-416C0A7A5276}"/>
            </c:ext>
          </c:extLst>
        </c:ser>
        <c:ser>
          <c:idx val="12"/>
          <c:order val="2"/>
          <c:tx>
            <c:strRef>
              <c:f>'Figure 7'!$A$21</c:f>
              <c:strCache>
                <c:ptCount val="1"/>
                <c:pt idx="0">
                  <c:v>Medical services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7'!$I$17:$M$17</c:f>
              <c:numCache>
                <c:formatCode>General</c:formatCode>
                <c:ptCount val="5"/>
                <c:pt idx="0">
                  <c:v>2014</c:v>
                </c:pt>
                <c:pt idx="1">
                  <c:v>2015</c:v>
                </c:pt>
                <c:pt idx="2">
                  <c:v>2016</c:v>
                </c:pt>
                <c:pt idx="3">
                  <c:v>2017</c:v>
                </c:pt>
                <c:pt idx="4">
                  <c:v>2018</c:v>
                </c:pt>
              </c:numCache>
            </c:numRef>
          </c:cat>
          <c:val>
            <c:numRef>
              <c:f>'Figure 7'!$I$21:$M$21</c:f>
              <c:numCache>
                <c:formatCode>0.0</c:formatCode>
                <c:ptCount val="5"/>
                <c:pt idx="0">
                  <c:v>494.27223957956051</c:v>
                </c:pt>
                <c:pt idx="1">
                  <c:v>632.25323190808933</c:v>
                </c:pt>
                <c:pt idx="2">
                  <c:v>547.18992967940017</c:v>
                </c:pt>
                <c:pt idx="3">
                  <c:v>604.02732393070096</c:v>
                </c:pt>
                <c:pt idx="4">
                  <c:v>776.54327020325547</c:v>
                </c:pt>
              </c:numCache>
            </c:numRef>
          </c:val>
          <c:extLst>
            <c:ext xmlns:c16="http://schemas.microsoft.com/office/drawing/2014/chart" uri="{C3380CC4-5D6E-409C-BE32-E72D297353CC}">
              <c16:uniqueId val="{00000002-99A5-4D38-9555-416C0A7A5276}"/>
            </c:ext>
          </c:extLst>
        </c:ser>
        <c:ser>
          <c:idx val="3"/>
          <c:order val="3"/>
          <c:tx>
            <c:strRef>
              <c:f>'Figure 7'!$A$20</c:f>
              <c:strCache>
                <c:ptCount val="1"/>
                <c:pt idx="0">
                  <c:v>Medical research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7'!$I$20:$M$20</c:f>
              <c:numCache>
                <c:formatCode>0.0</c:formatCode>
                <c:ptCount val="5"/>
                <c:pt idx="0">
                  <c:v>276.27762237500008</c:v>
                </c:pt>
                <c:pt idx="1">
                  <c:v>272.52033499900051</c:v>
                </c:pt>
                <c:pt idx="2">
                  <c:v>288.88721922690513</c:v>
                </c:pt>
                <c:pt idx="3">
                  <c:v>496.92922545050004</c:v>
                </c:pt>
                <c:pt idx="4">
                  <c:v>645.82410410699993</c:v>
                </c:pt>
              </c:numCache>
            </c:numRef>
          </c:val>
          <c:extLst>
            <c:ext xmlns:c16="http://schemas.microsoft.com/office/drawing/2014/chart" uri="{C3380CC4-5D6E-409C-BE32-E72D297353CC}">
              <c16:uniqueId val="{00000003-99A5-4D38-9555-416C0A7A5276}"/>
            </c:ext>
          </c:extLst>
        </c:ser>
        <c:dLbls>
          <c:showLegendKey val="0"/>
          <c:showVal val="0"/>
          <c:showCatName val="0"/>
          <c:showSerName val="0"/>
          <c:showPercent val="0"/>
          <c:showBubbleSize val="0"/>
        </c:dLbls>
        <c:gapWidth val="50"/>
        <c:overlap val="100"/>
        <c:axId val="424390064"/>
        <c:axId val="2051361680"/>
      </c:barChart>
      <c:catAx>
        <c:axId val="4243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51361680"/>
        <c:crosses val="autoZero"/>
        <c:auto val="1"/>
        <c:lblAlgn val="ctr"/>
        <c:lblOffset val="100"/>
        <c:noMultiLvlLbl val="0"/>
      </c:catAx>
      <c:valAx>
        <c:axId val="205136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US$ billions (constant</a:t>
                </a:r>
                <a:r>
                  <a:rPr lang="en-GB" baseline="0"/>
                  <a:t> 2017 prices)</a:t>
                </a:r>
                <a:endParaRPr lang="en-GB"/>
              </a:p>
            </c:rich>
          </c:tx>
          <c:layout>
            <c:manualLayout>
              <c:xMode val="edge"/>
              <c:yMode val="edge"/>
              <c:x val="6.9005175388154108E-3"/>
              <c:y val="5.555555555555555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4390064"/>
        <c:crosses val="autoZero"/>
        <c:crossBetween val="between"/>
        <c:dispUnits>
          <c:builtInUnit val="thousands"/>
        </c:dispUnits>
      </c:valAx>
      <c:spPr>
        <a:solidFill>
          <a:sysClr val="window" lastClr="FFFFFF"/>
        </a:solidFill>
        <a:ln>
          <a:noFill/>
        </a:ln>
        <a:effectLst/>
      </c:spPr>
    </c:plotArea>
    <c:legend>
      <c:legendPos val="b"/>
      <c:layout>
        <c:manualLayout>
          <c:xMode val="edge"/>
          <c:yMode val="edge"/>
          <c:x val="7.267838788696554E-2"/>
          <c:y val="0.84027340332458456"/>
          <c:w val="0.91071478565179331"/>
          <c:h val="0.13194881889763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8'!$A$16</c:f>
              <c:strCache>
                <c:ptCount val="1"/>
                <c:pt idx="0">
                  <c:v>Multilateral Organisations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8'!$B$31:$F$31</c:f>
              <c:numCache>
                <c:formatCode>General</c:formatCode>
                <c:ptCount val="5"/>
                <c:pt idx="0">
                  <c:v>2014</c:v>
                </c:pt>
                <c:pt idx="1">
                  <c:v>2015</c:v>
                </c:pt>
                <c:pt idx="2">
                  <c:v>2016</c:v>
                </c:pt>
                <c:pt idx="3">
                  <c:v>2017</c:v>
                </c:pt>
                <c:pt idx="4">
                  <c:v>2018</c:v>
                </c:pt>
              </c:numCache>
            </c:numRef>
          </c:cat>
          <c:val>
            <c:numRef>
              <c:f>'Figure 8'!$B$16:$F$16</c:f>
              <c:numCache>
                <c:formatCode>0.0%</c:formatCode>
                <c:ptCount val="5"/>
                <c:pt idx="0">
                  <c:v>0.18346646617368517</c:v>
                </c:pt>
                <c:pt idx="1">
                  <c:v>0.17921731354245712</c:v>
                </c:pt>
                <c:pt idx="2">
                  <c:v>0.1746260780706774</c:v>
                </c:pt>
                <c:pt idx="3">
                  <c:v>0.18070781074403514</c:v>
                </c:pt>
                <c:pt idx="4">
                  <c:v>0.19833549735555847</c:v>
                </c:pt>
              </c:numCache>
            </c:numRef>
          </c:val>
          <c:extLst>
            <c:ext xmlns:c16="http://schemas.microsoft.com/office/drawing/2014/chart" uri="{C3380CC4-5D6E-409C-BE32-E72D297353CC}">
              <c16:uniqueId val="{00000000-9297-4595-9F5F-E232EE8E21FA}"/>
            </c:ext>
          </c:extLst>
        </c:ser>
        <c:ser>
          <c:idx val="1"/>
          <c:order val="1"/>
          <c:tx>
            <c:strRef>
              <c:f>'Figure 8'!$A$17</c:f>
              <c:strCache>
                <c:ptCount val="1"/>
                <c:pt idx="0">
                  <c:v>NGOs and civil society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8'!$B$31:$F$31</c:f>
              <c:numCache>
                <c:formatCode>General</c:formatCode>
                <c:ptCount val="5"/>
                <c:pt idx="0">
                  <c:v>2014</c:v>
                </c:pt>
                <c:pt idx="1">
                  <c:v>2015</c:v>
                </c:pt>
                <c:pt idx="2">
                  <c:v>2016</c:v>
                </c:pt>
                <c:pt idx="3">
                  <c:v>2017</c:v>
                </c:pt>
                <c:pt idx="4">
                  <c:v>2018</c:v>
                </c:pt>
              </c:numCache>
            </c:numRef>
          </c:cat>
          <c:val>
            <c:numRef>
              <c:f>'Figure 8'!$B$17:$F$17</c:f>
              <c:numCache>
                <c:formatCode>0.0%</c:formatCode>
                <c:ptCount val="5"/>
                <c:pt idx="0">
                  <c:v>0.2565994737569382</c:v>
                </c:pt>
                <c:pt idx="1">
                  <c:v>0.24583981274585198</c:v>
                </c:pt>
                <c:pt idx="2">
                  <c:v>0.24109446169722398</c:v>
                </c:pt>
                <c:pt idx="3">
                  <c:v>0.20850276727582487</c:v>
                </c:pt>
                <c:pt idx="4">
                  <c:v>0.19171302299612841</c:v>
                </c:pt>
              </c:numCache>
            </c:numRef>
          </c:val>
          <c:extLst>
            <c:ext xmlns:c16="http://schemas.microsoft.com/office/drawing/2014/chart" uri="{C3380CC4-5D6E-409C-BE32-E72D297353CC}">
              <c16:uniqueId val="{00000001-9297-4595-9F5F-E232EE8E21FA}"/>
            </c:ext>
          </c:extLst>
        </c:ser>
        <c:ser>
          <c:idx val="2"/>
          <c:order val="2"/>
          <c:tx>
            <c:strRef>
              <c:f>'Figure 8'!$A$18</c:f>
              <c:strCache>
                <c:ptCount val="1"/>
                <c:pt idx="0">
                  <c:v>Other</c:v>
                </c:pt>
              </c:strCache>
            </c:strRef>
          </c:tx>
          <c:spPr>
            <a:solidFill>
              <a:schemeClr val="accent3"/>
            </a:solidFill>
            <a:ln>
              <a:noFill/>
            </a:ln>
            <a:effectLst/>
          </c:spPr>
          <c:invertIfNegative val="0"/>
          <c:cat>
            <c:numRef>
              <c:f>'Figure 8'!$B$31:$F$31</c:f>
              <c:numCache>
                <c:formatCode>General</c:formatCode>
                <c:ptCount val="5"/>
                <c:pt idx="0">
                  <c:v>2014</c:v>
                </c:pt>
                <c:pt idx="1">
                  <c:v>2015</c:v>
                </c:pt>
                <c:pt idx="2">
                  <c:v>2016</c:v>
                </c:pt>
                <c:pt idx="3">
                  <c:v>2017</c:v>
                </c:pt>
                <c:pt idx="4">
                  <c:v>2018</c:v>
                </c:pt>
              </c:numCache>
            </c:numRef>
          </c:cat>
          <c:val>
            <c:numRef>
              <c:f>'Figure 8'!$B$18:$F$18</c:f>
              <c:numCache>
                <c:formatCode>0.0%</c:formatCode>
                <c:ptCount val="5"/>
                <c:pt idx="0">
                  <c:v>7.6134650862613049E-2</c:v>
                </c:pt>
                <c:pt idx="1">
                  <c:v>7.9714665940094645E-2</c:v>
                </c:pt>
                <c:pt idx="2">
                  <c:v>3.3599848805758191E-2</c:v>
                </c:pt>
                <c:pt idx="3">
                  <c:v>4.5441908672601457E-3</c:v>
                </c:pt>
                <c:pt idx="4">
                  <c:v>1.4222335145286581E-2</c:v>
                </c:pt>
              </c:numCache>
            </c:numRef>
          </c:val>
          <c:extLst>
            <c:ext xmlns:c16="http://schemas.microsoft.com/office/drawing/2014/chart" uri="{C3380CC4-5D6E-409C-BE32-E72D297353CC}">
              <c16:uniqueId val="{00000002-9297-4595-9F5F-E232EE8E21FA}"/>
            </c:ext>
          </c:extLst>
        </c:ser>
        <c:ser>
          <c:idx val="3"/>
          <c:order val="3"/>
          <c:tx>
            <c:strRef>
              <c:f>'Figure 8'!$A$19</c:f>
              <c:strCache>
                <c:ptCount val="1"/>
                <c:pt idx="0">
                  <c:v>Private sector institutions</c:v>
                </c:pt>
              </c:strCache>
            </c:strRef>
          </c:tx>
          <c:spPr>
            <a:solidFill>
              <a:schemeClr val="accent4"/>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9297-4595-9F5F-E232EE8E21FA}"/>
                </c:ext>
              </c:extLst>
            </c:dLbl>
            <c:dLbl>
              <c:idx val="1"/>
              <c:delete val="1"/>
              <c:extLst>
                <c:ext xmlns:c15="http://schemas.microsoft.com/office/drawing/2012/chart" uri="{CE6537A1-D6FC-4f65-9D91-7224C49458BB}"/>
                <c:ext xmlns:c16="http://schemas.microsoft.com/office/drawing/2014/chart" uri="{C3380CC4-5D6E-409C-BE32-E72D297353CC}">
                  <c16:uniqueId val="{00000004-9297-4595-9F5F-E232EE8E21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8'!$B$31:$F$31</c:f>
              <c:numCache>
                <c:formatCode>General</c:formatCode>
                <c:ptCount val="5"/>
                <c:pt idx="0">
                  <c:v>2014</c:v>
                </c:pt>
                <c:pt idx="1">
                  <c:v>2015</c:v>
                </c:pt>
                <c:pt idx="2">
                  <c:v>2016</c:v>
                </c:pt>
                <c:pt idx="3">
                  <c:v>2017</c:v>
                </c:pt>
                <c:pt idx="4">
                  <c:v>2018</c:v>
                </c:pt>
              </c:numCache>
            </c:numRef>
          </c:cat>
          <c:val>
            <c:numRef>
              <c:f>'Figure 8'!$B$19:$F$19</c:f>
              <c:numCache>
                <c:formatCode>0.0%</c:formatCode>
                <c:ptCount val="5"/>
                <c:pt idx="0">
                  <c:v>0</c:v>
                </c:pt>
                <c:pt idx="1">
                  <c:v>0</c:v>
                </c:pt>
                <c:pt idx="2">
                  <c:v>4.7292039707156647E-2</c:v>
                </c:pt>
                <c:pt idx="3">
                  <c:v>9.0018636169312632E-2</c:v>
                </c:pt>
                <c:pt idx="4">
                  <c:v>0.11650204936360936</c:v>
                </c:pt>
              </c:numCache>
            </c:numRef>
          </c:val>
          <c:extLst>
            <c:ext xmlns:c16="http://schemas.microsoft.com/office/drawing/2014/chart" uri="{C3380CC4-5D6E-409C-BE32-E72D297353CC}">
              <c16:uniqueId val="{00000005-9297-4595-9F5F-E232EE8E21FA}"/>
            </c:ext>
          </c:extLst>
        </c:ser>
        <c:ser>
          <c:idx val="4"/>
          <c:order val="4"/>
          <c:tx>
            <c:strRef>
              <c:f>'Figure 8'!$A$20</c:f>
              <c:strCache>
                <c:ptCount val="1"/>
                <c:pt idx="0">
                  <c:v>Public sector institutions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8'!$B$31:$F$31</c:f>
              <c:numCache>
                <c:formatCode>General</c:formatCode>
                <c:ptCount val="5"/>
                <c:pt idx="0">
                  <c:v>2014</c:v>
                </c:pt>
                <c:pt idx="1">
                  <c:v>2015</c:v>
                </c:pt>
                <c:pt idx="2">
                  <c:v>2016</c:v>
                </c:pt>
                <c:pt idx="3">
                  <c:v>2017</c:v>
                </c:pt>
                <c:pt idx="4">
                  <c:v>2018</c:v>
                </c:pt>
              </c:numCache>
            </c:numRef>
          </c:cat>
          <c:val>
            <c:numRef>
              <c:f>'Figure 8'!$B$20:$F$20</c:f>
              <c:numCache>
                <c:formatCode>0.0%</c:formatCode>
                <c:ptCount val="5"/>
                <c:pt idx="0">
                  <c:v>0.39191298440296729</c:v>
                </c:pt>
                <c:pt idx="1">
                  <c:v>0.40098593767863955</c:v>
                </c:pt>
                <c:pt idx="2">
                  <c:v>0.42469936217846593</c:v>
                </c:pt>
                <c:pt idx="3">
                  <c:v>0.42734461444295641</c:v>
                </c:pt>
                <c:pt idx="4">
                  <c:v>0.3946557717381875</c:v>
                </c:pt>
              </c:numCache>
            </c:numRef>
          </c:val>
          <c:extLst>
            <c:ext xmlns:c16="http://schemas.microsoft.com/office/drawing/2014/chart" uri="{C3380CC4-5D6E-409C-BE32-E72D297353CC}">
              <c16:uniqueId val="{00000006-9297-4595-9F5F-E232EE8E21FA}"/>
            </c:ext>
          </c:extLst>
        </c:ser>
        <c:ser>
          <c:idx val="5"/>
          <c:order val="5"/>
          <c:tx>
            <c:strRef>
              <c:f>'Figure 8'!$A$21</c:f>
              <c:strCache>
                <c:ptCount val="1"/>
                <c:pt idx="0">
                  <c:v>PPPs and networks</c:v>
                </c:pt>
              </c:strCache>
            </c:strRef>
          </c:tx>
          <c:spPr>
            <a:solidFill>
              <a:schemeClr val="accent6"/>
            </a:solidFill>
            <a:ln>
              <a:noFill/>
            </a:ln>
            <a:effectLst/>
          </c:spPr>
          <c:invertIfNegative val="0"/>
          <c:cat>
            <c:numRef>
              <c:f>'Figure 8'!$B$31:$F$31</c:f>
              <c:numCache>
                <c:formatCode>General</c:formatCode>
                <c:ptCount val="5"/>
                <c:pt idx="0">
                  <c:v>2014</c:v>
                </c:pt>
                <c:pt idx="1">
                  <c:v>2015</c:v>
                </c:pt>
                <c:pt idx="2">
                  <c:v>2016</c:v>
                </c:pt>
                <c:pt idx="3">
                  <c:v>2017</c:v>
                </c:pt>
                <c:pt idx="4">
                  <c:v>2018</c:v>
                </c:pt>
              </c:numCache>
            </c:numRef>
          </c:cat>
          <c:val>
            <c:numRef>
              <c:f>'Figure 8'!$B$21:$F$21</c:f>
              <c:numCache>
                <c:formatCode>0.0%</c:formatCode>
                <c:ptCount val="5"/>
                <c:pt idx="0">
                  <c:v>5.6588008785641965E-3</c:v>
                </c:pt>
                <c:pt idx="1">
                  <c:v>6.5168805785142114E-3</c:v>
                </c:pt>
                <c:pt idx="2">
                  <c:v>5.1661391106393771E-3</c:v>
                </c:pt>
                <c:pt idx="3">
                  <c:v>8.4246455654697749E-3</c:v>
                </c:pt>
                <c:pt idx="4">
                  <c:v>1.4375967767189147E-2</c:v>
                </c:pt>
              </c:numCache>
            </c:numRef>
          </c:val>
          <c:extLst>
            <c:ext xmlns:c16="http://schemas.microsoft.com/office/drawing/2014/chart" uri="{C3380CC4-5D6E-409C-BE32-E72D297353CC}">
              <c16:uniqueId val="{00000007-9297-4595-9F5F-E232EE8E21FA}"/>
            </c:ext>
          </c:extLst>
        </c:ser>
        <c:ser>
          <c:idx val="6"/>
          <c:order val="6"/>
          <c:tx>
            <c:strRef>
              <c:f>'Figure 8'!$A$22</c:f>
              <c:strCache>
                <c:ptCount val="1"/>
                <c:pt idx="0">
                  <c:v>Universities and research institutes</c:v>
                </c:pt>
              </c:strCache>
            </c:strRef>
          </c:tx>
          <c:spPr>
            <a:solidFill>
              <a:schemeClr val="accent1">
                <a:lumMod val="60000"/>
              </a:schemeClr>
            </a:solidFill>
            <a:ln>
              <a:noFill/>
            </a:ln>
            <a:effectLst/>
          </c:spPr>
          <c:invertIfNegative val="0"/>
          <c:cat>
            <c:numRef>
              <c:f>'Figure 8'!$B$31:$F$31</c:f>
              <c:numCache>
                <c:formatCode>General</c:formatCode>
                <c:ptCount val="5"/>
                <c:pt idx="0">
                  <c:v>2014</c:v>
                </c:pt>
                <c:pt idx="1">
                  <c:v>2015</c:v>
                </c:pt>
                <c:pt idx="2">
                  <c:v>2016</c:v>
                </c:pt>
                <c:pt idx="3">
                  <c:v>2017</c:v>
                </c:pt>
                <c:pt idx="4">
                  <c:v>2018</c:v>
                </c:pt>
              </c:numCache>
            </c:numRef>
          </c:cat>
          <c:val>
            <c:numRef>
              <c:f>'Figure 8'!$B$22:$F$22</c:f>
              <c:numCache>
                <c:formatCode>0.0%</c:formatCode>
                <c:ptCount val="5"/>
                <c:pt idx="0">
                  <c:v>3.7233532322959027E-2</c:v>
                </c:pt>
                <c:pt idx="1">
                  <c:v>3.3419582202571921E-2</c:v>
                </c:pt>
                <c:pt idx="2">
                  <c:v>3.6883565089920807E-2</c:v>
                </c:pt>
                <c:pt idx="3">
                  <c:v>3.5210992660115098E-2</c:v>
                </c:pt>
                <c:pt idx="4">
                  <c:v>3.8983196280456281E-2</c:v>
                </c:pt>
              </c:numCache>
            </c:numRef>
          </c:val>
          <c:extLst>
            <c:ext xmlns:c16="http://schemas.microsoft.com/office/drawing/2014/chart" uri="{C3380CC4-5D6E-409C-BE32-E72D297353CC}">
              <c16:uniqueId val="{00000008-9297-4595-9F5F-E232EE8E21FA}"/>
            </c:ext>
          </c:extLst>
        </c:ser>
        <c:ser>
          <c:idx val="7"/>
          <c:order val="7"/>
          <c:tx>
            <c:strRef>
              <c:f>'Figure 8'!$A$23</c:f>
              <c:strCache>
                <c:ptCount val="1"/>
                <c:pt idx="0">
                  <c:v>Unspecified</c:v>
                </c:pt>
              </c:strCache>
            </c:strRef>
          </c:tx>
          <c:spPr>
            <a:solidFill>
              <a:schemeClr val="accent2">
                <a:lumMod val="60000"/>
              </a:schemeClr>
            </a:solidFill>
            <a:ln>
              <a:noFill/>
            </a:ln>
            <a:effectLst/>
          </c:spPr>
          <c:invertIfNegative val="0"/>
          <c:cat>
            <c:numRef>
              <c:f>'Figure 8'!$B$31:$F$31</c:f>
              <c:numCache>
                <c:formatCode>General</c:formatCode>
                <c:ptCount val="5"/>
                <c:pt idx="0">
                  <c:v>2014</c:v>
                </c:pt>
                <c:pt idx="1">
                  <c:v>2015</c:v>
                </c:pt>
                <c:pt idx="2">
                  <c:v>2016</c:v>
                </c:pt>
                <c:pt idx="3">
                  <c:v>2017</c:v>
                </c:pt>
                <c:pt idx="4">
                  <c:v>2018</c:v>
                </c:pt>
              </c:numCache>
            </c:numRef>
          </c:cat>
          <c:val>
            <c:numRef>
              <c:f>'Figure 8'!$B$23:$F$23</c:f>
              <c:numCache>
                <c:formatCode>0.0%</c:formatCode>
                <c:ptCount val="5"/>
                <c:pt idx="0">
                  <c:v>4.8994091602273131E-2</c:v>
                </c:pt>
                <c:pt idx="1">
                  <c:v>5.4305807311870409E-2</c:v>
                </c:pt>
                <c:pt idx="2">
                  <c:v>3.6638505340157682E-2</c:v>
                </c:pt>
                <c:pt idx="3">
                  <c:v>4.524634227502583E-2</c:v>
                </c:pt>
                <c:pt idx="4">
                  <c:v>3.1212159353584141E-2</c:v>
                </c:pt>
              </c:numCache>
            </c:numRef>
          </c:val>
          <c:extLst>
            <c:ext xmlns:c16="http://schemas.microsoft.com/office/drawing/2014/chart" uri="{C3380CC4-5D6E-409C-BE32-E72D297353CC}">
              <c16:uniqueId val="{00000009-9297-4595-9F5F-E232EE8E21FA}"/>
            </c:ext>
          </c:extLst>
        </c:ser>
        <c:dLbls>
          <c:showLegendKey val="0"/>
          <c:showVal val="0"/>
          <c:showCatName val="0"/>
          <c:showSerName val="0"/>
          <c:showPercent val="0"/>
          <c:showBubbleSize val="0"/>
        </c:dLbls>
        <c:gapWidth val="50"/>
        <c:overlap val="100"/>
        <c:axId val="539971440"/>
        <c:axId val="2061131152"/>
      </c:barChart>
      <c:catAx>
        <c:axId val="53997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1131152"/>
        <c:crosses val="autoZero"/>
        <c:auto val="1"/>
        <c:lblAlgn val="ctr"/>
        <c:lblOffset val="100"/>
        <c:noMultiLvlLbl val="0"/>
      </c:catAx>
      <c:valAx>
        <c:axId val="206113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9971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9033245844271"/>
          <c:y val="9.9528086080039171E-2"/>
          <c:w val="0.63437510936132979"/>
          <c:h val="0.783783812998535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EF-49A4-972D-2B86976712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EF-49A4-972D-2B86976712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EF-49A4-972D-2B86976712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EF-49A4-972D-2B86976712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EF-49A4-972D-2B86976712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0EF-49A4-972D-2B86976712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0EF-49A4-972D-2B869767129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0EF-49A4-972D-2B869767129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0EF-49A4-972D-2B869767129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0EF-49A4-972D-2B869767129B}"/>
              </c:ext>
            </c:extLst>
          </c:dPt>
          <c:dLbls>
            <c:dLbl>
              <c:idx val="0"/>
              <c:layout>
                <c:manualLayout>
                  <c:x val="-0.22786100174978127"/>
                  <c:y val="-1.88581807195477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0EF-49A4-972D-2B869767129B}"/>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9'!$A$15:$A$23</c:f>
              <c:strCache>
                <c:ptCount val="9"/>
                <c:pt idx="0">
                  <c:v>Sub-Saharan Africa</c:v>
                </c:pt>
                <c:pt idx="1">
                  <c:v>North Africa</c:v>
                </c:pt>
                <c:pt idx="2">
                  <c:v>South and Central Asia</c:v>
                </c:pt>
                <c:pt idx="3">
                  <c:v>Middle East</c:v>
                </c:pt>
                <c:pt idx="4">
                  <c:v>East Asia</c:v>
                </c:pt>
                <c:pt idx="5">
                  <c:v>Americas</c:v>
                </c:pt>
                <c:pt idx="6">
                  <c:v>Oceania</c:v>
                </c:pt>
                <c:pt idx="7">
                  <c:v>Europe</c:v>
                </c:pt>
                <c:pt idx="8">
                  <c:v>Unspecified</c:v>
                </c:pt>
              </c:strCache>
            </c:strRef>
          </c:cat>
          <c:val>
            <c:numRef>
              <c:f>'Figure 9'!$L$15:$L$23</c:f>
              <c:numCache>
                <c:formatCode>0.0</c:formatCode>
                <c:ptCount val="9"/>
                <c:pt idx="0">
                  <c:v>11914.604184654059</c:v>
                </c:pt>
                <c:pt idx="1">
                  <c:v>143.30966115748083</c:v>
                </c:pt>
                <c:pt idx="2">
                  <c:v>2371.2242610371945</c:v>
                </c:pt>
                <c:pt idx="3">
                  <c:v>704.61041654741996</c:v>
                </c:pt>
                <c:pt idx="4">
                  <c:v>971.05866448564666</c:v>
                </c:pt>
                <c:pt idx="5">
                  <c:v>736.08476521220007</c:v>
                </c:pt>
                <c:pt idx="6">
                  <c:v>204.95785375307005</c:v>
                </c:pt>
                <c:pt idx="7">
                  <c:v>274.54614225581702</c:v>
                </c:pt>
                <c:pt idx="8">
                  <c:v>4860.631069111364</c:v>
                </c:pt>
              </c:numCache>
            </c:numRef>
          </c:val>
          <c:extLst>
            <c:ext xmlns:c16="http://schemas.microsoft.com/office/drawing/2014/chart" uri="{C3380CC4-5D6E-409C-BE32-E72D297353CC}">
              <c16:uniqueId val="{00000014-C0EF-49A4-972D-2B869767129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2905125</xdr:colOff>
      <xdr:row>26</xdr:row>
      <xdr:rowOff>38100</xdr:rowOff>
    </xdr:from>
    <xdr:to>
      <xdr:col>6</xdr:col>
      <xdr:colOff>168275</xdr:colOff>
      <xdr:row>42</xdr:row>
      <xdr:rowOff>101600</xdr:rowOff>
    </xdr:to>
    <xdr:graphicFrame macro="">
      <xdr:nvGraphicFramePr>
        <xdr:cNvPr id="2" name="Chart 1">
          <a:extLst>
            <a:ext uri="{FF2B5EF4-FFF2-40B4-BE49-F238E27FC236}">
              <a16:creationId xmlns:a16="http://schemas.microsoft.com/office/drawing/2014/main" id="{EB5356CF-319A-42BE-A528-8C5026F8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25400</xdr:colOff>
      <xdr:row>0</xdr:row>
      <xdr:rowOff>38100</xdr:rowOff>
    </xdr:from>
    <xdr:to>
      <xdr:col>0</xdr:col>
      <xdr:colOff>2460624</xdr:colOff>
      <xdr:row>0</xdr:row>
      <xdr:rowOff>519415</xdr:rowOff>
    </xdr:to>
    <xdr:pic>
      <xdr:nvPicPr>
        <xdr:cNvPr id="4" name="Picture 3">
          <a:extLst>
            <a:ext uri="{FF2B5EF4-FFF2-40B4-BE49-F238E27FC236}">
              <a16:creationId xmlns:a16="http://schemas.microsoft.com/office/drawing/2014/main" id="{A1514287-56C0-47CA-8D20-552759496E68}"/>
            </a:ext>
          </a:extLst>
        </xdr:cNvPr>
        <xdr:cNvPicPr>
          <a:picLocks noChangeAspect="1"/>
        </xdr:cNvPicPr>
      </xdr:nvPicPr>
      <xdr:blipFill>
        <a:blip xmlns:r="http://schemas.openxmlformats.org/officeDocument/2006/relationships" r:embed="rId2"/>
        <a:stretch>
          <a:fillRect/>
        </a:stretch>
      </xdr:blipFill>
      <xdr:spPr>
        <a:xfrm>
          <a:off x="25400" y="38100"/>
          <a:ext cx="2435224" cy="48131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86516</xdr:colOff>
      <xdr:row>14</xdr:row>
      <xdr:rowOff>0</xdr:rowOff>
    </xdr:from>
    <xdr:to>
      <xdr:col>20</xdr:col>
      <xdr:colOff>323850</xdr:colOff>
      <xdr:row>44</xdr:row>
      <xdr:rowOff>180974</xdr:rowOff>
    </xdr:to>
    <xdr:graphicFrame macro="">
      <xdr:nvGraphicFramePr>
        <xdr:cNvPr id="2" name="Chart 1">
          <a:extLst>
            <a:ext uri="{FF2B5EF4-FFF2-40B4-BE49-F238E27FC236}">
              <a16:creationId xmlns:a16="http://schemas.microsoft.com/office/drawing/2014/main" id="{1AAEDF3C-2620-4852-9544-BD284B43A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0</xdr:row>
      <xdr:rowOff>31750</xdr:rowOff>
    </xdr:from>
    <xdr:to>
      <xdr:col>1</xdr:col>
      <xdr:colOff>117474</xdr:colOff>
      <xdr:row>0</xdr:row>
      <xdr:rowOff>513065</xdr:rowOff>
    </xdr:to>
    <xdr:pic>
      <xdr:nvPicPr>
        <xdr:cNvPr id="4" name="Picture 3">
          <a:extLst>
            <a:ext uri="{FF2B5EF4-FFF2-40B4-BE49-F238E27FC236}">
              <a16:creationId xmlns:a16="http://schemas.microsoft.com/office/drawing/2014/main" id="{A2EA454E-0220-46D1-AF2A-8A9283E51507}"/>
            </a:ext>
          </a:extLst>
        </xdr:cNvPr>
        <xdr:cNvPicPr>
          <a:picLocks noChangeAspect="1"/>
        </xdr:cNvPicPr>
      </xdr:nvPicPr>
      <xdr:blipFill>
        <a:blip xmlns:r="http://schemas.openxmlformats.org/officeDocument/2006/relationships" r:embed="rId2"/>
        <a:stretch>
          <a:fillRect/>
        </a:stretch>
      </xdr:blipFill>
      <xdr:spPr>
        <a:xfrm>
          <a:off x="38100" y="31750"/>
          <a:ext cx="2435224" cy="481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480787</xdr:colOff>
      <xdr:row>11</xdr:row>
      <xdr:rowOff>27213</xdr:rowOff>
    </xdr:from>
    <xdr:to>
      <xdr:col>17</xdr:col>
      <xdr:colOff>103868</xdr:colOff>
      <xdr:row>26</xdr:row>
      <xdr:rowOff>18142</xdr:rowOff>
    </xdr:to>
    <xdr:graphicFrame macro="">
      <xdr:nvGraphicFramePr>
        <xdr:cNvPr id="15" name="Chart 14">
          <a:extLst>
            <a:ext uri="{FF2B5EF4-FFF2-40B4-BE49-F238E27FC236}">
              <a16:creationId xmlns:a16="http://schemas.microsoft.com/office/drawing/2014/main" id="{F59647A0-92E3-43DD-89C8-4ADD1C194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81643</xdr:colOff>
      <xdr:row>0</xdr:row>
      <xdr:rowOff>72572</xdr:rowOff>
    </xdr:from>
    <xdr:to>
      <xdr:col>1</xdr:col>
      <xdr:colOff>312510</xdr:colOff>
      <xdr:row>0</xdr:row>
      <xdr:rowOff>553887</xdr:rowOff>
    </xdr:to>
    <xdr:pic>
      <xdr:nvPicPr>
        <xdr:cNvPr id="16" name="Picture 15">
          <a:extLst>
            <a:ext uri="{FF2B5EF4-FFF2-40B4-BE49-F238E27FC236}">
              <a16:creationId xmlns:a16="http://schemas.microsoft.com/office/drawing/2014/main" id="{1AEEA2AF-217E-47E2-AEB1-70ED3E4BED6C}"/>
            </a:ext>
          </a:extLst>
        </xdr:cNvPr>
        <xdr:cNvPicPr>
          <a:picLocks noChangeAspect="1"/>
        </xdr:cNvPicPr>
      </xdr:nvPicPr>
      <xdr:blipFill>
        <a:blip xmlns:r="http://schemas.openxmlformats.org/officeDocument/2006/relationships" r:embed="rId2"/>
        <a:stretch>
          <a:fillRect/>
        </a:stretch>
      </xdr:blipFill>
      <xdr:spPr>
        <a:xfrm>
          <a:off x="81643" y="72572"/>
          <a:ext cx="2435224" cy="4813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159087</xdr:colOff>
      <xdr:row>12</xdr:row>
      <xdr:rowOff>27214</xdr:rowOff>
    </xdr:from>
    <xdr:to>
      <xdr:col>15</xdr:col>
      <xdr:colOff>46515</xdr:colOff>
      <xdr:row>26</xdr:row>
      <xdr:rowOff>133214</xdr:rowOff>
    </xdr:to>
    <xdr:graphicFrame macro="">
      <xdr:nvGraphicFramePr>
        <xdr:cNvPr id="2" name="Chart 1">
          <a:extLst>
            <a:ext uri="{FF2B5EF4-FFF2-40B4-BE49-F238E27FC236}">
              <a16:creationId xmlns:a16="http://schemas.microsoft.com/office/drawing/2014/main" id="{CB8B10C9-BD93-4674-83CB-F55D297F1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0</xdr:row>
      <xdr:rowOff>36286</xdr:rowOff>
    </xdr:from>
    <xdr:to>
      <xdr:col>1</xdr:col>
      <xdr:colOff>140153</xdr:colOff>
      <xdr:row>1</xdr:row>
      <xdr:rowOff>530</xdr:rowOff>
    </xdr:to>
    <xdr:pic>
      <xdr:nvPicPr>
        <xdr:cNvPr id="4" name="Picture 3">
          <a:extLst>
            <a:ext uri="{FF2B5EF4-FFF2-40B4-BE49-F238E27FC236}">
              <a16:creationId xmlns:a16="http://schemas.microsoft.com/office/drawing/2014/main" id="{E5C46E9F-8AF3-4C78-89CD-5D60FD451F1C}"/>
            </a:ext>
          </a:extLst>
        </xdr:cNvPr>
        <xdr:cNvPicPr>
          <a:picLocks noChangeAspect="1"/>
        </xdr:cNvPicPr>
      </xdr:nvPicPr>
      <xdr:blipFill>
        <a:blip xmlns:r="http://schemas.openxmlformats.org/officeDocument/2006/relationships" r:embed="rId2"/>
        <a:stretch>
          <a:fillRect/>
        </a:stretch>
      </xdr:blipFill>
      <xdr:spPr>
        <a:xfrm>
          <a:off x="63500" y="36286"/>
          <a:ext cx="2435224" cy="4813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173718</xdr:colOff>
      <xdr:row>22</xdr:row>
      <xdr:rowOff>133802</xdr:rowOff>
    </xdr:from>
    <xdr:to>
      <xdr:col>7</xdr:col>
      <xdr:colOff>505646</xdr:colOff>
      <xdr:row>37</xdr:row>
      <xdr:rowOff>18774</xdr:rowOff>
    </xdr:to>
    <xdr:graphicFrame macro="">
      <xdr:nvGraphicFramePr>
        <xdr:cNvPr id="2" name="Chart 1">
          <a:extLst>
            <a:ext uri="{FF2B5EF4-FFF2-40B4-BE49-F238E27FC236}">
              <a16:creationId xmlns:a16="http://schemas.microsoft.com/office/drawing/2014/main" id="{274587BA-5B82-4B99-A062-20DE19510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36286</xdr:colOff>
      <xdr:row>0</xdr:row>
      <xdr:rowOff>54428</xdr:rowOff>
    </xdr:from>
    <xdr:to>
      <xdr:col>1</xdr:col>
      <xdr:colOff>267153</xdr:colOff>
      <xdr:row>0</xdr:row>
      <xdr:rowOff>535743</xdr:rowOff>
    </xdr:to>
    <xdr:pic>
      <xdr:nvPicPr>
        <xdr:cNvPr id="6" name="Picture 5">
          <a:extLst>
            <a:ext uri="{FF2B5EF4-FFF2-40B4-BE49-F238E27FC236}">
              <a16:creationId xmlns:a16="http://schemas.microsoft.com/office/drawing/2014/main" id="{84D51015-3BA3-42DB-9083-C222454AECA1}"/>
            </a:ext>
          </a:extLst>
        </xdr:cNvPr>
        <xdr:cNvPicPr>
          <a:picLocks noChangeAspect="1"/>
        </xdr:cNvPicPr>
      </xdr:nvPicPr>
      <xdr:blipFill>
        <a:blip xmlns:r="http://schemas.openxmlformats.org/officeDocument/2006/relationships" r:embed="rId2"/>
        <a:stretch>
          <a:fillRect/>
        </a:stretch>
      </xdr:blipFill>
      <xdr:spPr>
        <a:xfrm>
          <a:off x="36286" y="54428"/>
          <a:ext cx="2435224" cy="481315"/>
        </a:xfrm>
        <a:prstGeom prst="rect">
          <a:avLst/>
        </a:prstGeom>
      </xdr:spPr>
    </xdr:pic>
    <xdr:clientData/>
  </xdr:twoCellAnchor>
  <xdr:twoCellAnchor editAs="oneCell">
    <xdr:from>
      <xdr:col>0</xdr:col>
      <xdr:colOff>63500</xdr:colOff>
      <xdr:row>0</xdr:row>
      <xdr:rowOff>36286</xdr:rowOff>
    </xdr:from>
    <xdr:to>
      <xdr:col>1</xdr:col>
      <xdr:colOff>292553</xdr:colOff>
      <xdr:row>0</xdr:row>
      <xdr:rowOff>521230</xdr:rowOff>
    </xdr:to>
    <xdr:pic>
      <xdr:nvPicPr>
        <xdr:cNvPr id="7" name="Picture 6">
          <a:extLst>
            <a:ext uri="{FF2B5EF4-FFF2-40B4-BE49-F238E27FC236}">
              <a16:creationId xmlns:a16="http://schemas.microsoft.com/office/drawing/2014/main" id="{6662D9FC-2A82-4EAC-8360-F42E7A9B5F79}"/>
            </a:ext>
          </a:extLst>
        </xdr:cNvPr>
        <xdr:cNvPicPr>
          <a:picLocks noChangeAspect="1"/>
        </xdr:cNvPicPr>
      </xdr:nvPicPr>
      <xdr:blipFill>
        <a:blip xmlns:r="http://schemas.openxmlformats.org/officeDocument/2006/relationships" r:embed="rId2"/>
        <a:stretch>
          <a:fillRect/>
        </a:stretch>
      </xdr:blipFill>
      <xdr:spPr>
        <a:xfrm>
          <a:off x="63500" y="36286"/>
          <a:ext cx="2432503" cy="484944"/>
        </a:xfrm>
        <a:prstGeom prst="rect">
          <a:avLst/>
        </a:prstGeom>
      </xdr:spPr>
    </xdr:pic>
    <xdr:clientData/>
  </xdr:twoCellAnchor>
  <xdr:twoCellAnchor editAs="oneCell">
    <xdr:from>
      <xdr:col>0</xdr:col>
      <xdr:colOff>63500</xdr:colOff>
      <xdr:row>0</xdr:row>
      <xdr:rowOff>36286</xdr:rowOff>
    </xdr:from>
    <xdr:to>
      <xdr:col>1</xdr:col>
      <xdr:colOff>292553</xdr:colOff>
      <xdr:row>0</xdr:row>
      <xdr:rowOff>521230</xdr:rowOff>
    </xdr:to>
    <xdr:pic>
      <xdr:nvPicPr>
        <xdr:cNvPr id="8" name="Picture 7">
          <a:extLst>
            <a:ext uri="{FF2B5EF4-FFF2-40B4-BE49-F238E27FC236}">
              <a16:creationId xmlns:a16="http://schemas.microsoft.com/office/drawing/2014/main" id="{AC781FA8-A548-4BB8-B6B4-1917A2A3C1F6}"/>
            </a:ext>
          </a:extLst>
        </xdr:cNvPr>
        <xdr:cNvPicPr>
          <a:picLocks noChangeAspect="1"/>
        </xdr:cNvPicPr>
      </xdr:nvPicPr>
      <xdr:blipFill>
        <a:blip xmlns:r="http://schemas.openxmlformats.org/officeDocument/2006/relationships" r:embed="rId2"/>
        <a:stretch>
          <a:fillRect/>
        </a:stretch>
      </xdr:blipFill>
      <xdr:spPr>
        <a:xfrm>
          <a:off x="63500" y="36286"/>
          <a:ext cx="2432503" cy="4849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561975</xdr:colOff>
      <xdr:row>22</xdr:row>
      <xdr:rowOff>66675</xdr:rowOff>
    </xdr:from>
    <xdr:to>
      <xdr:col>2</xdr:col>
      <xdr:colOff>644525</xdr:colOff>
      <xdr:row>33</xdr:row>
      <xdr:rowOff>68961</xdr:rowOff>
    </xdr:to>
    <xdr:graphicFrame macro="">
      <xdr:nvGraphicFramePr>
        <xdr:cNvPr id="2" name="Chart 1">
          <a:extLst>
            <a:ext uri="{FF2B5EF4-FFF2-40B4-BE49-F238E27FC236}">
              <a16:creationId xmlns:a16="http://schemas.microsoft.com/office/drawing/2014/main" id="{9820A0ED-E92A-4973-8025-A1A70B52A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45357</xdr:colOff>
      <xdr:row>0</xdr:row>
      <xdr:rowOff>45357</xdr:rowOff>
    </xdr:from>
    <xdr:to>
      <xdr:col>1</xdr:col>
      <xdr:colOff>276224</xdr:colOff>
      <xdr:row>0</xdr:row>
      <xdr:rowOff>526672</xdr:rowOff>
    </xdr:to>
    <xdr:pic>
      <xdr:nvPicPr>
        <xdr:cNvPr id="5" name="Picture 4">
          <a:extLst>
            <a:ext uri="{FF2B5EF4-FFF2-40B4-BE49-F238E27FC236}">
              <a16:creationId xmlns:a16="http://schemas.microsoft.com/office/drawing/2014/main" id="{C3BCFB45-0F83-4E94-8A7A-FC98EE540476}"/>
            </a:ext>
          </a:extLst>
        </xdr:cNvPr>
        <xdr:cNvPicPr>
          <a:picLocks noChangeAspect="1"/>
        </xdr:cNvPicPr>
      </xdr:nvPicPr>
      <xdr:blipFill>
        <a:blip xmlns:r="http://schemas.openxmlformats.org/officeDocument/2006/relationships" r:embed="rId2"/>
        <a:stretch>
          <a:fillRect/>
        </a:stretch>
      </xdr:blipFill>
      <xdr:spPr>
        <a:xfrm>
          <a:off x="45357" y="45357"/>
          <a:ext cx="2435224" cy="4813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122464</xdr:colOff>
      <xdr:row>24</xdr:row>
      <xdr:rowOff>143329</xdr:rowOff>
    </xdr:from>
    <xdr:to>
      <xdr:col>6</xdr:col>
      <xdr:colOff>125639</xdr:colOff>
      <xdr:row>39</xdr:row>
      <xdr:rowOff>124278</xdr:rowOff>
    </xdr:to>
    <xdr:graphicFrame macro="">
      <xdr:nvGraphicFramePr>
        <xdr:cNvPr id="3" name="Chart 2">
          <a:extLst>
            <a:ext uri="{FF2B5EF4-FFF2-40B4-BE49-F238E27FC236}">
              <a16:creationId xmlns:a16="http://schemas.microsoft.com/office/drawing/2014/main" id="{C4279DF2-532F-4793-897A-7B400DE51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54429</xdr:colOff>
      <xdr:row>0</xdr:row>
      <xdr:rowOff>54428</xdr:rowOff>
    </xdr:from>
    <xdr:to>
      <xdr:col>1</xdr:col>
      <xdr:colOff>285296</xdr:colOff>
      <xdr:row>0</xdr:row>
      <xdr:rowOff>535743</xdr:rowOff>
    </xdr:to>
    <xdr:pic>
      <xdr:nvPicPr>
        <xdr:cNvPr id="5" name="Picture 4">
          <a:extLst>
            <a:ext uri="{FF2B5EF4-FFF2-40B4-BE49-F238E27FC236}">
              <a16:creationId xmlns:a16="http://schemas.microsoft.com/office/drawing/2014/main" id="{50E08713-99C3-46AC-9050-DBCCC20AAE03}"/>
            </a:ext>
          </a:extLst>
        </xdr:cNvPr>
        <xdr:cNvPicPr>
          <a:picLocks noChangeAspect="1"/>
        </xdr:cNvPicPr>
      </xdr:nvPicPr>
      <xdr:blipFill>
        <a:blip xmlns:r="http://schemas.openxmlformats.org/officeDocument/2006/relationships" r:embed="rId2"/>
        <a:stretch>
          <a:fillRect/>
        </a:stretch>
      </xdr:blipFill>
      <xdr:spPr>
        <a:xfrm>
          <a:off x="54429" y="54428"/>
          <a:ext cx="2435224" cy="4813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1010557</xdr:colOff>
      <xdr:row>26</xdr:row>
      <xdr:rowOff>109764</xdr:rowOff>
    </xdr:from>
    <xdr:to>
      <xdr:col>4</xdr:col>
      <xdr:colOff>485775</xdr:colOff>
      <xdr:row>41</xdr:row>
      <xdr:rowOff>90715</xdr:rowOff>
    </xdr:to>
    <xdr:graphicFrame macro="">
      <xdr:nvGraphicFramePr>
        <xdr:cNvPr id="4" name="Chart 3">
          <a:extLst>
            <a:ext uri="{FF2B5EF4-FFF2-40B4-BE49-F238E27FC236}">
              <a16:creationId xmlns:a16="http://schemas.microsoft.com/office/drawing/2014/main" id="{5CA51F79-D902-4CBB-9E03-FCD864A93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54429</xdr:colOff>
      <xdr:row>0</xdr:row>
      <xdr:rowOff>72571</xdr:rowOff>
    </xdr:from>
    <xdr:to>
      <xdr:col>1</xdr:col>
      <xdr:colOff>285296</xdr:colOff>
      <xdr:row>0</xdr:row>
      <xdr:rowOff>553886</xdr:rowOff>
    </xdr:to>
    <xdr:pic>
      <xdr:nvPicPr>
        <xdr:cNvPr id="5" name="Picture 4">
          <a:extLst>
            <a:ext uri="{FF2B5EF4-FFF2-40B4-BE49-F238E27FC236}">
              <a16:creationId xmlns:a16="http://schemas.microsoft.com/office/drawing/2014/main" id="{181FA46F-49AC-4225-9841-9EA986349316}"/>
            </a:ext>
          </a:extLst>
        </xdr:cNvPr>
        <xdr:cNvPicPr>
          <a:picLocks noChangeAspect="1"/>
        </xdr:cNvPicPr>
      </xdr:nvPicPr>
      <xdr:blipFill>
        <a:blip xmlns:r="http://schemas.openxmlformats.org/officeDocument/2006/relationships" r:embed="rId2"/>
        <a:stretch>
          <a:fillRect/>
        </a:stretch>
      </xdr:blipFill>
      <xdr:spPr>
        <a:xfrm>
          <a:off x="54429" y="72571"/>
          <a:ext cx="2435224" cy="4813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290739</xdr:colOff>
      <xdr:row>15</xdr:row>
      <xdr:rowOff>0</xdr:rowOff>
    </xdr:from>
    <xdr:to>
      <xdr:col>14</xdr:col>
      <xdr:colOff>833664</xdr:colOff>
      <xdr:row>29</xdr:row>
      <xdr:rowOff>32202</xdr:rowOff>
    </xdr:to>
    <xdr:graphicFrame macro="">
      <xdr:nvGraphicFramePr>
        <xdr:cNvPr id="6" name="Chart 5">
          <a:extLst>
            <a:ext uri="{FF2B5EF4-FFF2-40B4-BE49-F238E27FC236}">
              <a16:creationId xmlns:a16="http://schemas.microsoft.com/office/drawing/2014/main" id="{9846F0DA-87F2-4A4E-BB7A-D264163F5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81643</xdr:colOff>
      <xdr:row>0</xdr:row>
      <xdr:rowOff>90714</xdr:rowOff>
    </xdr:from>
    <xdr:to>
      <xdr:col>1</xdr:col>
      <xdr:colOff>312510</xdr:colOff>
      <xdr:row>0</xdr:row>
      <xdr:rowOff>572029</xdr:rowOff>
    </xdr:to>
    <xdr:pic>
      <xdr:nvPicPr>
        <xdr:cNvPr id="11" name="Picture 10">
          <a:extLst>
            <a:ext uri="{FF2B5EF4-FFF2-40B4-BE49-F238E27FC236}">
              <a16:creationId xmlns:a16="http://schemas.microsoft.com/office/drawing/2014/main" id="{E107A0D1-2F43-4A1F-A49A-A2B829F93E0F}"/>
            </a:ext>
          </a:extLst>
        </xdr:cNvPr>
        <xdr:cNvPicPr>
          <a:picLocks noChangeAspect="1"/>
        </xdr:cNvPicPr>
      </xdr:nvPicPr>
      <xdr:blipFill>
        <a:blip xmlns:r="http://schemas.openxmlformats.org/officeDocument/2006/relationships" r:embed="rId2"/>
        <a:stretch>
          <a:fillRect/>
        </a:stretch>
      </xdr:blipFill>
      <xdr:spPr>
        <a:xfrm>
          <a:off x="81643" y="90714"/>
          <a:ext cx="2435224" cy="48131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13</xdr:col>
      <xdr:colOff>66675</xdr:colOff>
      <xdr:row>1</xdr:row>
      <xdr:rowOff>144461</xdr:rowOff>
    </xdr:from>
    <xdr:to>
      <xdr:col>20</xdr:col>
      <xdr:colOff>371475</xdr:colOff>
      <xdr:row>16</xdr:row>
      <xdr:rowOff>0</xdr:rowOff>
    </xdr:to>
    <xdr:graphicFrame macro="">
      <xdr:nvGraphicFramePr>
        <xdr:cNvPr id="2" name="Chart 1">
          <a:extLst>
            <a:ext uri="{FF2B5EF4-FFF2-40B4-BE49-F238E27FC236}">
              <a16:creationId xmlns:a16="http://schemas.microsoft.com/office/drawing/2014/main" id="{6ED32D7D-D5D0-45EB-B717-A5508A7D3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82550</xdr:colOff>
      <xdr:row>0</xdr:row>
      <xdr:rowOff>50800</xdr:rowOff>
    </xdr:from>
    <xdr:to>
      <xdr:col>2</xdr:col>
      <xdr:colOff>269874</xdr:colOff>
      <xdr:row>0</xdr:row>
      <xdr:rowOff>532115</xdr:rowOff>
    </xdr:to>
    <xdr:pic>
      <xdr:nvPicPr>
        <xdr:cNvPr id="3" name="Picture 2">
          <a:extLst>
            <a:ext uri="{FF2B5EF4-FFF2-40B4-BE49-F238E27FC236}">
              <a16:creationId xmlns:a16="http://schemas.microsoft.com/office/drawing/2014/main" id="{D47C3D9B-DA4B-4D79-967E-C122B8C6AC08}"/>
            </a:ext>
          </a:extLst>
        </xdr:cNvPr>
        <xdr:cNvPicPr>
          <a:picLocks noChangeAspect="1"/>
        </xdr:cNvPicPr>
      </xdr:nvPicPr>
      <xdr:blipFill>
        <a:blip xmlns:r="http://schemas.openxmlformats.org/officeDocument/2006/relationships" r:embed="rId2"/>
        <a:stretch>
          <a:fillRect/>
        </a:stretch>
      </xdr:blipFill>
      <xdr:spPr>
        <a:xfrm>
          <a:off x="82550" y="50800"/>
          <a:ext cx="2435224" cy="4813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ealth%20financing%20by%20flow%2023-04-202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Projects\Programme%20resources\Data\GHA%20calcs%20and%20analyses\February%202016\Calculations\Wider%20resource%20flows\Fig%202.5%20-%20WRF%20data%20UPDATE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ealth%20factsheet%20data%2009-0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GHED%20analysis.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Projects\DIPR\Active\P0397%20ITEP2020\Project%20content\Poverty%20and%20ODA%20briefings\Health%20factsheet\GBD%20analysis%2002-07-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docs.live.net/03cc2f93d498b267/Work/ODA%20DRM/R9%20oda%20bundle_recipients%20p3.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health by resource"/>
      <sheetName val="Analysis health by resource CG"/>
      <sheetName val="Health ODA GHED data table"/>
      <sheetName val="Pivot"/>
      <sheetName val="PDA"/>
      <sheetName val="OOFs"/>
      <sheetName val="GHED govt data"/>
      <sheetName val="OOP data"/>
      <sheetName val="Pivot on OOP"/>
      <sheetName val="Blended finance"/>
      <sheetName val="GHED out of pocket exp"/>
      <sheetName val="Names&amp;ISO"/>
    </sheetNames>
    <sheetDataSet>
      <sheetData sheetId="0">
        <row r="7">
          <cell r="D7">
            <v>22.181027018214248</v>
          </cell>
          <cell r="F7" t="str">
            <v>ODA, US$22 billion, 1.5%</v>
          </cell>
        </row>
        <row r="8">
          <cell r="D8">
            <v>3.1131060149030003</v>
          </cell>
          <cell r="F8" t="str">
            <v>Private development assistance, US$3.1 billion, 0.2%</v>
          </cell>
        </row>
        <row r="9">
          <cell r="D9">
            <v>1.3083418387600001</v>
          </cell>
          <cell r="F9" t="str">
            <v>OOFs, US$1.3 billion, 0.1%</v>
          </cell>
        </row>
        <row r="10">
          <cell r="D10">
            <v>1.8175878340177185</v>
          </cell>
          <cell r="F10" t="str">
            <v>Blended finance, US$1.8 billion, 0.1%</v>
          </cell>
        </row>
        <row r="11">
          <cell r="D11">
            <v>1.5073349041685591</v>
          </cell>
          <cell r="F11" t="str">
            <v>Humanitarian assistance, US$1.5 billion, 0.1%</v>
          </cell>
        </row>
        <row r="12">
          <cell r="D12">
            <v>757.19808674075625</v>
          </cell>
          <cell r="F12" t="str">
            <v>Domestic general government health expenditure, US$757 billion, 51%</v>
          </cell>
        </row>
        <row r="13">
          <cell r="D13">
            <v>533.5763802167337</v>
          </cell>
          <cell r="F13" t="str">
            <v>Domestic out-of-pocket health expenditure, US$534 billion, 36%</v>
          </cell>
        </row>
        <row r="14">
          <cell r="D14">
            <v>167.8473406733963</v>
          </cell>
          <cell r="F14" t="str">
            <v>Other domestic private health expenditure, US$168 billion, 11%</v>
          </cell>
        </row>
      </sheetData>
      <sheetData sheetId="1">
        <row r="7">
          <cell r="D7">
            <v>9.4288604220478334</v>
          </cell>
          <cell r="F7" t="str">
            <v>ODA, US$9.4 billion, 20%</v>
          </cell>
        </row>
        <row r="8">
          <cell r="D8">
            <v>0.34293760324000006</v>
          </cell>
          <cell r="F8" t="str">
            <v>PDA, US$0.3 billion, 0.7%</v>
          </cell>
        </row>
        <row r="9">
          <cell r="D9">
            <v>5.0464074000000003E-3</v>
          </cell>
          <cell r="F9" t="str">
            <v>OOFs, US$5 million, 0.01%</v>
          </cell>
        </row>
        <row r="10">
          <cell r="D10">
            <v>2.7880800000000009E-3</v>
          </cell>
          <cell r="F10" t="str">
            <v>Blended finance, US$3 million, 0.01%</v>
          </cell>
        </row>
        <row r="11">
          <cell r="D11">
            <v>0.99818124953555221</v>
          </cell>
          <cell r="F11" t="str">
            <v>Humanitarian aid, US$1 billion, 2%</v>
          </cell>
        </row>
        <row r="12">
          <cell r="D12">
            <v>10.699892739038026</v>
          </cell>
          <cell r="F12" t="str">
            <v>domestic general government health expenditure, US$10.7 billion, 23%</v>
          </cell>
        </row>
        <row r="13">
          <cell r="D13">
            <v>23.582858709717396</v>
          </cell>
          <cell r="F13" t="str">
            <v>domestic out-of-pocket health expenditure, US$23.6 billion, 51%</v>
          </cell>
        </row>
        <row r="14">
          <cell r="D14">
            <v>2.5432534875632093</v>
          </cell>
          <cell r="F14" t="str">
            <v>other domestic private health expenditure, US$2.5 billion, 5%</v>
          </cell>
        </row>
        <row r="23">
          <cell r="D23">
            <v>6.8125929304710553</v>
          </cell>
          <cell r="F23" t="str">
            <v>ODA, US$6.8 billion, 0.5%</v>
          </cell>
        </row>
        <row r="24">
          <cell r="D24">
            <v>0.66294514183300024</v>
          </cell>
          <cell r="F24" t="str">
            <v>PDA, US$663 million, 0.05%</v>
          </cell>
        </row>
        <row r="25">
          <cell r="D25">
            <v>1.2954594693600001</v>
          </cell>
          <cell r="F25" t="str">
            <v>OOFs, US$1.3 billion, 0.1%</v>
          </cell>
        </row>
        <row r="26">
          <cell r="D26">
            <v>1.7072434003333761</v>
          </cell>
          <cell r="F26" t="str">
            <v>Blended finance, US$1.7 billion, 0.1%</v>
          </cell>
        </row>
        <row r="27">
          <cell r="D27">
            <v>0.48362390353214152</v>
          </cell>
          <cell r="F27" t="str">
            <v>Humanitarian aid, US$0.5 billion, 0.03%</v>
          </cell>
        </row>
        <row r="28">
          <cell r="D28">
            <v>746.49819400171828</v>
          </cell>
          <cell r="F28" t="str">
            <v>Domestic general government health expenditure, US$746 billion, 52%</v>
          </cell>
        </row>
        <row r="29">
          <cell r="D29">
            <v>509.993521507016</v>
          </cell>
          <cell r="F29" t="str">
            <v>Domestic out-of-pocket health expenditure, US$510 billion, 36%</v>
          </cell>
        </row>
        <row r="30">
          <cell r="D30">
            <v>165.30408718583308</v>
          </cell>
          <cell r="F30" t="str">
            <v>Other domestic private health expenditure, US$165 billion, 12%</v>
          </cell>
        </row>
        <row r="36">
          <cell r="B36">
            <v>9.4288604220478334</v>
          </cell>
          <cell r="C36">
            <v>6.8125929304710553</v>
          </cell>
          <cell r="F36" t="str">
            <v>ODA, 20%</v>
          </cell>
          <cell r="G36" t="str">
            <v>ODA, 0.5%</v>
          </cell>
        </row>
        <row r="37">
          <cell r="B37">
            <v>1.3489533401755522</v>
          </cell>
          <cell r="C37">
            <v>4.1492719150585184</v>
          </cell>
          <cell r="F37" t="str">
            <v>Other international resource flows, 3%</v>
          </cell>
          <cell r="G37" t="str">
            <v>Other international resource flows, 0.3%</v>
          </cell>
        </row>
        <row r="38">
          <cell r="B38">
            <v>10.699892739038026</v>
          </cell>
          <cell r="C38">
            <v>746.49819400171828</v>
          </cell>
          <cell r="F38" t="str">
            <v>Domestic general government health expenditure, 22%</v>
          </cell>
          <cell r="G38" t="str">
            <v>Domestic general government health expenditure, 52%</v>
          </cell>
        </row>
        <row r="39">
          <cell r="B39">
            <v>23.582858709717396</v>
          </cell>
          <cell r="C39">
            <v>509.993521507016</v>
          </cell>
          <cell r="F39" t="str">
            <v>Domestic out-of-pocket health expenditure, 50%</v>
          </cell>
          <cell r="G39" t="str">
            <v>Domestic out-of-pocket health expenditure, 36%</v>
          </cell>
        </row>
        <row r="40">
          <cell r="B40">
            <v>2.5432534875632093</v>
          </cell>
          <cell r="C40">
            <v>165.30408718583308</v>
          </cell>
          <cell r="F40" t="str">
            <v>Other domestic private health expenditure, 5%</v>
          </cell>
          <cell r="G40" t="str">
            <v>Other domestic private health expenditure, 12%</v>
          </cell>
        </row>
      </sheetData>
      <sheetData sheetId="2">
        <row r="3">
          <cell r="T3">
            <v>238.4782320308</v>
          </cell>
          <cell r="X3">
            <v>81.181218084898077</v>
          </cell>
          <cell r="AJ3">
            <v>0</v>
          </cell>
          <cell r="AS3">
            <v>16.83909809</v>
          </cell>
          <cell r="AY3">
            <v>0</v>
          </cell>
          <cell r="AZ3">
            <v>275.44675460277756</v>
          </cell>
          <cell r="BA3">
            <v>33.236779496705367</v>
          </cell>
        </row>
        <row r="4">
          <cell r="T4">
            <v>46.926541032999992</v>
          </cell>
          <cell r="X4">
            <v>1575.8836539025006</v>
          </cell>
          <cell r="AJ4">
            <v>0</v>
          </cell>
          <cell r="AS4">
            <v>0.72009740000000011</v>
          </cell>
          <cell r="AY4">
            <v>0</v>
          </cell>
          <cell r="AZ4">
            <v>2379.9582041295489</v>
          </cell>
          <cell r="BA4">
            <v>392.98775044330944</v>
          </cell>
        </row>
        <row r="5">
          <cell r="T5">
            <v>43.4377462689</v>
          </cell>
          <cell r="X5">
            <v>693.7091928078413</v>
          </cell>
          <cell r="AJ5">
            <v>0</v>
          </cell>
          <cell r="AS5">
            <v>0.61882129000000008</v>
          </cell>
          <cell r="AY5">
            <v>0</v>
          </cell>
          <cell r="AZ5">
            <v>389.32848311100605</v>
          </cell>
          <cell r="BA5">
            <v>21.835123461322077</v>
          </cell>
        </row>
        <row r="6">
          <cell r="T6">
            <v>22.737107354140001</v>
          </cell>
          <cell r="X6">
            <v>2145.7098682776245</v>
          </cell>
          <cell r="AJ6">
            <v>19.920960000000001</v>
          </cell>
          <cell r="AS6">
            <v>0.18438024800000002</v>
          </cell>
          <cell r="AY6">
            <v>0</v>
          </cell>
          <cell r="AZ6">
            <v>2086.7486629223372</v>
          </cell>
          <cell r="BA6">
            <v>397.41082343241351</v>
          </cell>
        </row>
        <row r="7">
          <cell r="T7">
            <v>16.678329899499996</v>
          </cell>
          <cell r="X7">
            <v>727.7873892249554</v>
          </cell>
          <cell r="AJ7">
            <v>0</v>
          </cell>
          <cell r="AS7">
            <v>0.63027629000000007</v>
          </cell>
          <cell r="AY7">
            <v>0</v>
          </cell>
          <cell r="AZ7">
            <v>884.10958575860298</v>
          </cell>
          <cell r="BA7">
            <v>105.50127652475521</v>
          </cell>
        </row>
        <row r="8">
          <cell r="T8">
            <v>16.401188997400002</v>
          </cell>
          <cell r="X8">
            <v>1148.4959281279998</v>
          </cell>
          <cell r="AJ8">
            <v>16.902975000000001</v>
          </cell>
          <cell r="AS8">
            <v>0.68131399999999998</v>
          </cell>
          <cell r="AY8">
            <v>0</v>
          </cell>
          <cell r="AZ8">
            <v>526.02838786612972</v>
          </cell>
          <cell r="BA8">
            <v>124.61602230952387</v>
          </cell>
        </row>
        <row r="9">
          <cell r="T9">
            <v>15.540809174</v>
          </cell>
          <cell r="X9">
            <v>10145.0077723865</v>
          </cell>
          <cell r="AJ9">
            <v>0</v>
          </cell>
          <cell r="AS9">
            <v>0</v>
          </cell>
          <cell r="AY9">
            <v>0</v>
          </cell>
          <cell r="AZ9">
            <v>1189.0000474388389</v>
          </cell>
          <cell r="BA9">
            <v>4.6617826763254263E-4</v>
          </cell>
        </row>
        <row r="10">
          <cell r="T10">
            <v>14.219562494800002</v>
          </cell>
          <cell r="X10">
            <v>574.4482069960643</v>
          </cell>
          <cell r="AJ10">
            <v>49.455359999999999</v>
          </cell>
          <cell r="AS10">
            <v>0</v>
          </cell>
          <cell r="AY10">
            <v>0</v>
          </cell>
          <cell r="AZ10">
            <v>152.98046792716409</v>
          </cell>
          <cell r="BA10">
            <v>142.93805651216653</v>
          </cell>
        </row>
        <row r="11">
          <cell r="T11">
            <v>5.5842834345999997</v>
          </cell>
          <cell r="X11">
            <v>71.441476254999998</v>
          </cell>
          <cell r="AJ11">
            <v>0</v>
          </cell>
          <cell r="AS11">
            <v>0.30428500000000003</v>
          </cell>
          <cell r="AY11">
            <v>0</v>
          </cell>
          <cell r="AZ11">
            <v>25.386175281450896</v>
          </cell>
          <cell r="BA11">
            <v>6.6115504208740692</v>
          </cell>
        </row>
        <row r="12">
          <cell r="T12">
            <v>5.2692991299799985</v>
          </cell>
          <cell r="X12">
            <v>32913.462226686825</v>
          </cell>
          <cell r="AJ12">
            <v>0</v>
          </cell>
          <cell r="AS12">
            <v>3.5938252999999993</v>
          </cell>
          <cell r="AY12">
            <v>0</v>
          </cell>
          <cell r="AZ12">
            <v>26377.612997755532</v>
          </cell>
          <cell r="BA12">
            <v>4603.1105344215821</v>
          </cell>
        </row>
        <row r="13">
          <cell r="T13">
            <v>4.9349051099999999</v>
          </cell>
          <cell r="X13">
            <v>2731.610315424</v>
          </cell>
          <cell r="AJ13">
            <v>23.747</v>
          </cell>
          <cell r="AS13">
            <v>0.30962400000000001</v>
          </cell>
          <cell r="AY13">
            <v>0</v>
          </cell>
          <cell r="AZ13">
            <v>1516.7396975708616</v>
          </cell>
          <cell r="BA13">
            <v>289.26348485673128</v>
          </cell>
        </row>
        <row r="14">
          <cell r="T14">
            <v>4.7605364789000006</v>
          </cell>
          <cell r="X14">
            <v>3134.0634667343975</v>
          </cell>
          <cell r="AJ14">
            <v>115.09399999999999</v>
          </cell>
          <cell r="AS14">
            <v>0.30428500000000003</v>
          </cell>
          <cell r="AY14">
            <v>0</v>
          </cell>
          <cell r="AZ14">
            <v>906.22238976917708</v>
          </cell>
          <cell r="BA14">
            <v>220.92597645441296</v>
          </cell>
        </row>
        <row r="15">
          <cell r="T15">
            <v>2.1465542930000003</v>
          </cell>
          <cell r="X15">
            <v>22.668448622361225</v>
          </cell>
          <cell r="AJ15">
            <v>0</v>
          </cell>
          <cell r="AS15">
            <v>9.5348699999999995E-2</v>
          </cell>
          <cell r="AY15">
            <v>0</v>
          </cell>
          <cell r="AZ15">
            <v>10.9880285089897</v>
          </cell>
          <cell r="BA15">
            <v>1.1413776212416908</v>
          </cell>
        </row>
        <row r="16">
          <cell r="T16">
            <v>1.479344153</v>
          </cell>
          <cell r="X16">
            <v>40.277335776999998</v>
          </cell>
          <cell r="AJ16">
            <v>0</v>
          </cell>
          <cell r="AS16">
            <v>9.5348699999999995E-2</v>
          </cell>
          <cell r="AY16">
            <v>0</v>
          </cell>
          <cell r="AZ16">
            <v>36.823096812112908</v>
          </cell>
          <cell r="BA16">
            <v>4.9930938674129068</v>
          </cell>
        </row>
        <row r="17">
          <cell r="T17">
            <v>0.10381369400000001</v>
          </cell>
          <cell r="X17">
            <v>32.332685696745649</v>
          </cell>
          <cell r="AJ17">
            <v>0</v>
          </cell>
          <cell r="AS17">
            <v>0.11916</v>
          </cell>
          <cell r="AY17">
            <v>0</v>
          </cell>
          <cell r="AZ17">
            <v>24.04923096664859</v>
          </cell>
          <cell r="BA17">
            <v>12.343513547702555</v>
          </cell>
        </row>
        <row r="18">
          <cell r="T18">
            <v>8.8733479999999997E-3</v>
          </cell>
          <cell r="X18">
            <v>22.891606980874997</v>
          </cell>
          <cell r="AJ18">
            <v>0</v>
          </cell>
          <cell r="AS18">
            <v>0</v>
          </cell>
          <cell r="AY18">
            <v>0</v>
          </cell>
          <cell r="AZ18">
            <v>28.101402994087248</v>
          </cell>
          <cell r="BA18">
            <v>2.1151613764962089</v>
          </cell>
        </row>
        <row r="19">
          <cell r="T19">
            <v>2.2557720000000001E-3</v>
          </cell>
          <cell r="X19">
            <v>21.11111123877577</v>
          </cell>
          <cell r="AJ19">
            <v>0</v>
          </cell>
          <cell r="AS19">
            <v>0.2145087</v>
          </cell>
          <cell r="AY19">
            <v>0</v>
          </cell>
          <cell r="AZ19">
            <v>10.059438511178502</v>
          </cell>
          <cell r="BA19">
            <v>0.2853231148319611</v>
          </cell>
        </row>
        <row r="20">
          <cell r="T20">
            <v>58.460811616480001</v>
          </cell>
          <cell r="X20">
            <v>1668.2293007579271</v>
          </cell>
          <cell r="AJ20">
            <v>0</v>
          </cell>
          <cell r="AS20">
            <v>2.05456E-3</v>
          </cell>
          <cell r="AY20">
            <v>5.8009999999999999E-2</v>
          </cell>
          <cell r="AZ20">
            <v>610.49173782031926</v>
          </cell>
          <cell r="BA20">
            <v>99.580345774456944</v>
          </cell>
        </row>
        <row r="21">
          <cell r="T21">
            <v>21.902366118099991</v>
          </cell>
          <cell r="X21">
            <v>6776.9255906316666</v>
          </cell>
          <cell r="AJ21">
            <v>0</v>
          </cell>
          <cell r="AS21">
            <v>2.4193722000000002</v>
          </cell>
          <cell r="AY21">
            <v>2.0920000000000001E-2</v>
          </cell>
          <cell r="AZ21">
            <v>3015.3839850371623</v>
          </cell>
          <cell r="BA21">
            <v>879.12954341434829</v>
          </cell>
        </row>
        <row r="22">
          <cell r="T22">
            <v>15.999041095999994</v>
          </cell>
          <cell r="X22">
            <v>81407.981493209445</v>
          </cell>
          <cell r="AJ22">
            <v>235.02891635999998</v>
          </cell>
          <cell r="AS22">
            <v>6.1155506600000002</v>
          </cell>
          <cell r="AY22">
            <v>0</v>
          </cell>
          <cell r="AZ22">
            <v>53369.857036811904</v>
          </cell>
          <cell r="BA22">
            <v>59479.897028172789</v>
          </cell>
        </row>
        <row r="23">
          <cell r="T23">
            <v>14.776812445000001</v>
          </cell>
          <cell r="X23">
            <v>1180.3370012330736</v>
          </cell>
          <cell r="AJ23">
            <v>0</v>
          </cell>
          <cell r="AS23">
            <v>0</v>
          </cell>
          <cell r="AY23">
            <v>0</v>
          </cell>
          <cell r="AZ23">
            <v>1146.7599515029865</v>
          </cell>
          <cell r="BA23">
            <v>261.47670495613124</v>
          </cell>
        </row>
        <row r="24">
          <cell r="T24">
            <v>12.723878372200002</v>
          </cell>
          <cell r="X24">
            <v>15275.813025558546</v>
          </cell>
          <cell r="AJ24">
            <v>0</v>
          </cell>
          <cell r="AS24">
            <v>2.8584647849999998</v>
          </cell>
          <cell r="AY24">
            <v>0</v>
          </cell>
          <cell r="AZ24">
            <v>3674.4206956819794</v>
          </cell>
          <cell r="BA24">
            <v>3580.5774820875563</v>
          </cell>
        </row>
        <row r="25">
          <cell r="T25">
            <v>12.294562902999999</v>
          </cell>
          <cell r="X25">
            <v>42475.338197587087</v>
          </cell>
          <cell r="AJ25">
            <v>96.291978</v>
          </cell>
          <cell r="AS25">
            <v>1.264173</v>
          </cell>
          <cell r="AY25">
            <v>0</v>
          </cell>
          <cell r="AZ25">
            <v>8807.1013842650391</v>
          </cell>
          <cell r="BA25">
            <v>7067.8399222672315</v>
          </cell>
        </row>
        <row r="26">
          <cell r="T26">
            <v>10.349751855199997</v>
          </cell>
          <cell r="X26">
            <v>4549.0224998927988</v>
          </cell>
          <cell r="AJ26">
            <v>0</v>
          </cell>
          <cell r="AS26">
            <v>0</v>
          </cell>
          <cell r="AY26">
            <v>0</v>
          </cell>
          <cell r="AZ26">
            <v>3393.0656483335501</v>
          </cell>
          <cell r="BA26">
            <v>623.28269819295258</v>
          </cell>
        </row>
        <row r="27">
          <cell r="T27">
            <v>7.1033336580000004</v>
          </cell>
          <cell r="X27">
            <v>107.38801641425772</v>
          </cell>
          <cell r="AJ27">
            <v>0</v>
          </cell>
          <cell r="AS27">
            <v>0</v>
          </cell>
          <cell r="AY27">
            <v>0</v>
          </cell>
          <cell r="AZ27">
            <v>58.225616056225427</v>
          </cell>
          <cell r="BA27">
            <v>4.9172606791941522</v>
          </cell>
        </row>
        <row r="28">
          <cell r="T28">
            <v>3.8924735690000003</v>
          </cell>
          <cell r="X28">
            <v>480.26143490986487</v>
          </cell>
          <cell r="AJ28">
            <v>0</v>
          </cell>
          <cell r="AS28">
            <v>0</v>
          </cell>
          <cell r="AY28">
            <v>0</v>
          </cell>
          <cell r="AZ28">
            <v>1897.9374208859126</v>
          </cell>
          <cell r="BA28">
            <v>634.42683966350035</v>
          </cell>
        </row>
        <row r="29">
          <cell r="T29">
            <v>2.0572182949999998</v>
          </cell>
          <cell r="X29">
            <v>111.95395413337791</v>
          </cell>
          <cell r="AJ29">
            <v>0</v>
          </cell>
          <cell r="AS29">
            <v>0</v>
          </cell>
          <cell r="AY29">
            <v>0</v>
          </cell>
          <cell r="AZ29">
            <v>50.431988779347151</v>
          </cell>
          <cell r="BA29">
            <v>28.308323706679836</v>
          </cell>
        </row>
        <row r="30">
          <cell r="T30">
            <v>171.45673415100006</v>
          </cell>
          <cell r="X30">
            <v>6019.4098881117361</v>
          </cell>
          <cell r="AJ30">
            <v>14.865</v>
          </cell>
          <cell r="AS30">
            <v>11.24892219</v>
          </cell>
          <cell r="AY30">
            <v>8.1390000000000004E-2</v>
          </cell>
          <cell r="AZ30">
            <v>5602.8381778624343</v>
          </cell>
          <cell r="BA30">
            <v>510.78644858270275</v>
          </cell>
        </row>
        <row r="31">
          <cell r="T31">
            <v>137.43258571536003</v>
          </cell>
          <cell r="X31">
            <v>14682.01699648087</v>
          </cell>
          <cell r="AJ31">
            <v>8.9066490299999987</v>
          </cell>
          <cell r="AS31">
            <v>12.170501499999997</v>
          </cell>
          <cell r="AY31">
            <v>0.57199999999999995</v>
          </cell>
          <cell r="AZ31">
            <v>10503.374766327175</v>
          </cell>
          <cell r="BA31">
            <v>5006.2046254334391</v>
          </cell>
        </row>
        <row r="32">
          <cell r="T32">
            <v>126.25141025749997</v>
          </cell>
          <cell r="X32">
            <v>352140.62942326925</v>
          </cell>
          <cell r="AJ32">
            <v>163.3899083</v>
          </cell>
          <cell r="AS32">
            <v>23.459986999999998</v>
          </cell>
          <cell r="AY32">
            <v>0</v>
          </cell>
          <cell r="AZ32">
            <v>223999.71921031654</v>
          </cell>
          <cell r="BA32">
            <v>45208.197506775621</v>
          </cell>
        </row>
        <row r="33">
          <cell r="T33">
            <v>113.58689353737591</v>
          </cell>
          <cell r="X33">
            <v>312.67410736539034</v>
          </cell>
          <cell r="AJ33">
            <v>0</v>
          </cell>
          <cell r="AS33">
            <v>2.4090633599999998</v>
          </cell>
          <cell r="AY33">
            <v>0.13542999999999999</v>
          </cell>
          <cell r="AZ33">
            <v>793.91890555501823</v>
          </cell>
          <cell r="BA33">
            <v>9.1527948042560947</v>
          </cell>
        </row>
        <row r="34">
          <cell r="T34">
            <v>93.305656357999993</v>
          </cell>
          <cell r="X34">
            <v>4449.5059814683482</v>
          </cell>
          <cell r="AJ34">
            <v>58.794000000000004</v>
          </cell>
          <cell r="AS34">
            <v>1.5503207999999999</v>
          </cell>
          <cell r="AY34">
            <v>3.1550000000000002E-2</v>
          </cell>
          <cell r="AZ34">
            <v>7396.5534996467695</v>
          </cell>
          <cell r="BA34">
            <v>1735.9532530763486</v>
          </cell>
        </row>
        <row r="35">
          <cell r="T35">
            <v>87.54980754259114</v>
          </cell>
          <cell r="X35">
            <v>149.74882537284799</v>
          </cell>
          <cell r="AJ35">
            <v>0</v>
          </cell>
          <cell r="AS35">
            <v>4.0208818900000001</v>
          </cell>
          <cell r="AY35">
            <v>8.652E-2</v>
          </cell>
          <cell r="AZ35">
            <v>196.76915995141044</v>
          </cell>
          <cell r="BA35">
            <v>8.5977923652810109</v>
          </cell>
        </row>
        <row r="36">
          <cell r="T36">
            <v>75.214242681849996</v>
          </cell>
          <cell r="X36">
            <v>282.29094466170011</v>
          </cell>
          <cell r="AJ36">
            <v>7.2892999999999999</v>
          </cell>
          <cell r="AS36">
            <v>2.1572900000000001E-3</v>
          </cell>
          <cell r="AY36">
            <v>2.1739999999999999E-2</v>
          </cell>
          <cell r="AZ36">
            <v>147.1324338214591</v>
          </cell>
          <cell r="BA36">
            <v>15.207294705812327</v>
          </cell>
        </row>
        <row r="37">
          <cell r="T37">
            <v>33.747543681700002</v>
          </cell>
          <cell r="X37">
            <v>12983.328741595942</v>
          </cell>
          <cell r="AJ37">
            <v>0.87895699999999999</v>
          </cell>
          <cell r="AS37">
            <v>4.0680180000000004</v>
          </cell>
          <cell r="AY37">
            <v>0</v>
          </cell>
          <cell r="AZ37">
            <v>1901.0115843640986</v>
          </cell>
          <cell r="BA37">
            <v>2131.1946511037372</v>
          </cell>
        </row>
        <row r="38">
          <cell r="T38">
            <v>22.062038148499997</v>
          </cell>
          <cell r="X38">
            <v>71.169797850600006</v>
          </cell>
          <cell r="AJ38">
            <v>0</v>
          </cell>
          <cell r="AS38">
            <v>2.1572900000000001E-3</v>
          </cell>
          <cell r="AY38">
            <v>0</v>
          </cell>
          <cell r="AZ38">
            <v>9.0000006210238261</v>
          </cell>
          <cell r="BA38">
            <v>3.533964254481385</v>
          </cell>
        </row>
        <row r="39">
          <cell r="T39">
            <v>3.9690879530000007</v>
          </cell>
          <cell r="X39">
            <v>6140.6098176936111</v>
          </cell>
          <cell r="AJ39">
            <v>0</v>
          </cell>
          <cell r="AS39">
            <v>0</v>
          </cell>
          <cell r="AY39">
            <v>0</v>
          </cell>
          <cell r="AZ39">
            <v>4055.8610633544658</v>
          </cell>
          <cell r="BA39">
            <v>1641.8316216568962</v>
          </cell>
        </row>
        <row r="40">
          <cell r="T40">
            <v>91.742582433597008</v>
          </cell>
          <cell r="X40">
            <v>27900.847422932999</v>
          </cell>
          <cell r="AJ40">
            <v>30.7687135</v>
          </cell>
          <cell r="AS40">
            <v>0.65547200000000005</v>
          </cell>
          <cell r="AY40">
            <v>1615.4511470033765</v>
          </cell>
          <cell r="AZ40">
            <v>6241.5487764973541</v>
          </cell>
          <cell r="BA40">
            <v>1761.1747843126102</v>
          </cell>
        </row>
        <row r="41">
          <cell r="T41">
            <v>78.71279948674001</v>
          </cell>
          <cell r="X41">
            <v>3453.8926360835185</v>
          </cell>
          <cell r="AJ41">
            <v>30.805978000000003</v>
          </cell>
          <cell r="AS41">
            <v>0</v>
          </cell>
          <cell r="AY41">
            <v>0</v>
          </cell>
          <cell r="AZ41">
            <v>4104.5473369292158</v>
          </cell>
          <cell r="BA41">
            <v>155.24542293724923</v>
          </cell>
        </row>
        <row r="42">
          <cell r="T42">
            <v>20.030259856399997</v>
          </cell>
          <cell r="X42">
            <v>1138.2124243569533</v>
          </cell>
          <cell r="AJ42">
            <v>16.731000000000002</v>
          </cell>
          <cell r="AS42">
            <v>0</v>
          </cell>
          <cell r="AY42">
            <v>0</v>
          </cell>
          <cell r="AZ42">
            <v>470.5671793501669</v>
          </cell>
          <cell r="BA42">
            <v>6.1082540452190122</v>
          </cell>
        </row>
        <row r="43">
          <cell r="T43">
            <v>18.443387040299999</v>
          </cell>
          <cell r="X43">
            <v>343.2521332942307</v>
          </cell>
          <cell r="AJ43">
            <v>0</v>
          </cell>
          <cell r="AS43">
            <v>0</v>
          </cell>
          <cell r="AY43">
            <v>0</v>
          </cell>
          <cell r="AZ43">
            <v>295.90786984939905</v>
          </cell>
          <cell r="BA43">
            <v>7.1069876901792561</v>
          </cell>
        </row>
        <row r="44">
          <cell r="T44">
            <v>12.089857992999999</v>
          </cell>
          <cell r="X44">
            <v>557.07118469766056</v>
          </cell>
          <cell r="AJ44">
            <v>8.8073759999999996</v>
          </cell>
          <cell r="AS44">
            <v>0</v>
          </cell>
          <cell r="AY44">
            <v>0</v>
          </cell>
          <cell r="AZ44">
            <v>0</v>
          </cell>
          <cell r="BA44">
            <v>0</v>
          </cell>
        </row>
        <row r="45">
          <cell r="T45">
            <v>11.670296991000001</v>
          </cell>
          <cell r="X45">
            <v>2268.8534138048403</v>
          </cell>
          <cell r="AJ45">
            <v>0</v>
          </cell>
          <cell r="AS45">
            <v>0</v>
          </cell>
          <cell r="AY45">
            <v>0</v>
          </cell>
          <cell r="AZ45">
            <v>892.28517201822319</v>
          </cell>
          <cell r="BA45">
            <v>69.904694901975731</v>
          </cell>
        </row>
        <row r="46">
          <cell r="T46">
            <v>3.0023909960000004</v>
          </cell>
          <cell r="X46">
            <v>2110.4186039696174</v>
          </cell>
          <cell r="AJ46">
            <v>20.315636470000001</v>
          </cell>
          <cell r="AS46">
            <v>0</v>
          </cell>
          <cell r="AY46">
            <v>0</v>
          </cell>
          <cell r="AZ46">
            <v>1553.6477584292843</v>
          </cell>
          <cell r="BA46">
            <v>51.13498215235861</v>
          </cell>
        </row>
        <row r="47">
          <cell r="T47">
            <v>2.3314147780799996</v>
          </cell>
          <cell r="X47">
            <v>460.79844767341126</v>
          </cell>
          <cell r="AJ47">
            <v>0</v>
          </cell>
          <cell r="AS47">
            <v>0</v>
          </cell>
          <cell r="AY47">
            <v>0</v>
          </cell>
          <cell r="AZ47">
            <v>218.28259406581623</v>
          </cell>
          <cell r="BA47">
            <v>2.1780673383998335</v>
          </cell>
        </row>
        <row r="48">
          <cell r="T48">
            <v>78.444772939399996</v>
          </cell>
          <cell r="X48">
            <v>1480.7569500818017</v>
          </cell>
          <cell r="AJ48">
            <v>19.415490000000002</v>
          </cell>
          <cell r="AS48">
            <v>0.4520265</v>
          </cell>
          <cell r="AY48">
            <v>0</v>
          </cell>
          <cell r="AZ48">
            <v>1005.6938012242928</v>
          </cell>
          <cell r="BA48">
            <v>511.34380899285838</v>
          </cell>
        </row>
        <row r="49">
          <cell r="T49">
            <v>43.564680448000011</v>
          </cell>
          <cell r="X49">
            <v>2188.8953786678258</v>
          </cell>
          <cell r="AJ49">
            <v>0.22970849999999998</v>
          </cell>
          <cell r="AS49">
            <v>0.1390555</v>
          </cell>
          <cell r="AY49">
            <v>3.603E-2</v>
          </cell>
          <cell r="AZ49">
            <v>1453.6232038022163</v>
          </cell>
          <cell r="BA49">
            <v>690.98609818058515</v>
          </cell>
        </row>
        <row r="50">
          <cell r="T50">
            <v>18.127421479000009</v>
          </cell>
          <cell r="X50">
            <v>3369.6375744980273</v>
          </cell>
          <cell r="AJ50">
            <v>14.152359000000001</v>
          </cell>
          <cell r="AS50">
            <v>2.7100114899999999</v>
          </cell>
          <cell r="AY50">
            <v>0</v>
          </cell>
          <cell r="AZ50">
            <v>4672.2977144918832</v>
          </cell>
          <cell r="BA50">
            <v>1.0506759960286594</v>
          </cell>
        </row>
        <row r="51">
          <cell r="T51">
            <v>6.4200872185000009</v>
          </cell>
          <cell r="X51">
            <v>19776.987278944551</v>
          </cell>
          <cell r="AJ51">
            <v>0</v>
          </cell>
          <cell r="AS51">
            <v>1.72269E-2</v>
          </cell>
          <cell r="AY51">
            <v>0</v>
          </cell>
          <cell r="AZ51">
            <v>16114.390743793505</v>
          </cell>
          <cell r="BA51">
            <v>2691.48043760271</v>
          </cell>
        </row>
        <row r="52">
          <cell r="T52">
            <v>48.443250705221985</v>
          </cell>
          <cell r="X52">
            <v>3404.4642687910368</v>
          </cell>
          <cell r="AJ52">
            <v>116.36490000000001</v>
          </cell>
          <cell r="AS52">
            <v>2.1572900000000001E-3</v>
          </cell>
          <cell r="AY52">
            <v>0</v>
          </cell>
          <cell r="AZ52">
            <v>6199.341059522415</v>
          </cell>
          <cell r="BA52">
            <v>679.59942813162911</v>
          </cell>
        </row>
        <row r="53">
          <cell r="T53">
            <v>33.589513804000013</v>
          </cell>
          <cell r="X53">
            <v>2468.9705907344378</v>
          </cell>
          <cell r="AJ53">
            <v>13.51281</v>
          </cell>
          <cell r="AS53">
            <v>0</v>
          </cell>
          <cell r="AY53">
            <v>5.6329999999999998E-2</v>
          </cell>
          <cell r="AZ53">
            <v>3103.7379525302908</v>
          </cell>
          <cell r="BA53">
            <v>169.01700236537687</v>
          </cell>
        </row>
        <row r="54">
          <cell r="T54">
            <v>8.9857630938999993</v>
          </cell>
          <cell r="X54">
            <v>1650.5386466802718</v>
          </cell>
          <cell r="AJ54">
            <v>0.67246899999999998</v>
          </cell>
          <cell r="AS54">
            <v>0</v>
          </cell>
          <cell r="AY54">
            <v>0</v>
          </cell>
          <cell r="AZ54">
            <v>1130.3830669224976</v>
          </cell>
          <cell r="BA54">
            <v>96.146886163386682</v>
          </cell>
        </row>
        <row r="55">
          <cell r="T55">
            <v>4.7070815314199992</v>
          </cell>
          <cell r="X55">
            <v>7044.2932914794992</v>
          </cell>
          <cell r="AJ55">
            <v>0</v>
          </cell>
          <cell r="AS55">
            <v>0</v>
          </cell>
          <cell r="AY55">
            <v>0</v>
          </cell>
          <cell r="AZ55">
            <v>3476.3803089220169</v>
          </cell>
          <cell r="BA55">
            <v>157.54165957673101</v>
          </cell>
        </row>
        <row r="56">
          <cell r="T56">
            <v>101.70271488328</v>
          </cell>
          <cell r="X56">
            <v>382.41592082465741</v>
          </cell>
          <cell r="AJ56">
            <v>95.911799999999999</v>
          </cell>
          <cell r="AS56">
            <v>0.95120528999999998</v>
          </cell>
          <cell r="AY56">
            <v>0</v>
          </cell>
          <cell r="AZ56">
            <v>45.631496044679729</v>
          </cell>
          <cell r="BA56">
            <v>1.4350890977954748E-5</v>
          </cell>
        </row>
        <row r="57">
          <cell r="T57">
            <v>25.450069889000005</v>
          </cell>
          <cell r="X57">
            <v>44.044988031296583</v>
          </cell>
          <cell r="AJ57">
            <v>0</v>
          </cell>
          <cell r="AS57">
            <v>1.7463800000000002E-2</v>
          </cell>
          <cell r="AY57">
            <v>0</v>
          </cell>
          <cell r="AZ57">
            <v>3.3416649043465312</v>
          </cell>
          <cell r="BA57">
            <v>1.4482794656225977E-6</v>
          </cell>
        </row>
        <row r="58">
          <cell r="T58">
            <v>15.304706800599996</v>
          </cell>
          <cell r="X58">
            <v>112.996219449912</v>
          </cell>
          <cell r="AJ58">
            <v>0</v>
          </cell>
          <cell r="AS58">
            <v>0</v>
          </cell>
          <cell r="AY58">
            <v>1.7389999999999999E-2</v>
          </cell>
          <cell r="AZ58">
            <v>26.605276964669098</v>
          </cell>
          <cell r="BA58">
            <v>27.040715484498325</v>
          </cell>
        </row>
        <row r="59">
          <cell r="T59">
            <v>10.1588700186</v>
          </cell>
          <cell r="X59">
            <v>17.951076379807997</v>
          </cell>
          <cell r="AJ59">
            <v>0</v>
          </cell>
          <cell r="AS59">
            <v>0</v>
          </cell>
          <cell r="AY59">
            <v>0</v>
          </cell>
          <cell r="AZ59">
            <v>2.6155063901540085</v>
          </cell>
          <cell r="BA59">
            <v>0.96183183639693204</v>
          </cell>
        </row>
        <row r="60">
          <cell r="T60">
            <v>7.6984589447100022</v>
          </cell>
          <cell r="X60">
            <v>34.129782988364049</v>
          </cell>
          <cell r="AJ60">
            <v>0</v>
          </cell>
          <cell r="AS60">
            <v>0.90135900000000002</v>
          </cell>
          <cell r="AY60">
            <v>0</v>
          </cell>
          <cell r="AZ60">
            <v>5.4285529942945834</v>
          </cell>
          <cell r="BA60">
            <v>0.2474923375505918</v>
          </cell>
        </row>
        <row r="61">
          <cell r="T61">
            <v>5.870345748200001</v>
          </cell>
          <cell r="X61">
            <v>12.902927481600001</v>
          </cell>
          <cell r="AJ61">
            <v>0</v>
          </cell>
          <cell r="AS61">
            <v>0</v>
          </cell>
          <cell r="AY61">
            <v>0</v>
          </cell>
          <cell r="AZ61">
            <v>4.2352673336196247</v>
          </cell>
          <cell r="BA61">
            <v>1.4097763539167669</v>
          </cell>
        </row>
        <row r="62">
          <cell r="T62">
            <v>5.3018635173600011</v>
          </cell>
          <cell r="X62">
            <v>13.991587877958013</v>
          </cell>
          <cell r="AJ62">
            <v>0</v>
          </cell>
          <cell r="AS62">
            <v>0</v>
          </cell>
          <cell r="AY62">
            <v>0</v>
          </cell>
          <cell r="AZ62">
            <v>2.5494311066044659</v>
          </cell>
          <cell r="BA62">
            <v>0.87067373313868957</v>
          </cell>
        </row>
        <row r="63">
          <cell r="T63">
            <v>3.5515352192000003</v>
          </cell>
          <cell r="X63">
            <v>15.123578765760355</v>
          </cell>
          <cell r="AJ63">
            <v>0</v>
          </cell>
          <cell r="AS63">
            <v>0</v>
          </cell>
          <cell r="AY63">
            <v>0</v>
          </cell>
          <cell r="AZ63">
            <v>2.2390785088325971E-2</v>
          </cell>
          <cell r="BA63">
            <v>0.59868875684588319</v>
          </cell>
        </row>
        <row r="64">
          <cell r="T64">
            <v>1.2955249369999999</v>
          </cell>
          <cell r="X64">
            <v>11.571827110800003</v>
          </cell>
          <cell r="AJ64">
            <v>0</v>
          </cell>
          <cell r="AS64">
            <v>0</v>
          </cell>
          <cell r="AY64">
            <v>0</v>
          </cell>
          <cell r="AZ64">
            <v>1.0776499461212723</v>
          </cell>
          <cell r="BA64">
            <v>0.11874210613377838</v>
          </cell>
        </row>
        <row r="65">
          <cell r="T65">
            <v>1.1090083067999998</v>
          </cell>
          <cell r="X65">
            <v>9.0458130894785818</v>
          </cell>
          <cell r="AJ65">
            <v>0</v>
          </cell>
          <cell r="AS65">
            <v>0</v>
          </cell>
          <cell r="AY65">
            <v>0</v>
          </cell>
          <cell r="AZ65">
            <v>0.11622663443983022</v>
          </cell>
          <cell r="BA65">
            <v>0.46166507667718548</v>
          </cell>
        </row>
        <row r="66">
          <cell r="T66">
            <v>0.68524579000000008</v>
          </cell>
          <cell r="X66">
            <v>5.0584090379226758</v>
          </cell>
          <cell r="AJ66">
            <v>1.3777900000000001</v>
          </cell>
          <cell r="AS66">
            <v>0</v>
          </cell>
          <cell r="AY66">
            <v>0</v>
          </cell>
          <cell r="AZ66">
            <v>3.6361482611571599E-2</v>
          </cell>
          <cell r="BA66">
            <v>0</v>
          </cell>
        </row>
        <row r="67">
          <cell r="T67">
            <v>0.1927886482</v>
          </cell>
          <cell r="X67">
            <v>17.559489821</v>
          </cell>
          <cell r="AJ67">
            <v>0</v>
          </cell>
          <cell r="AS67">
            <v>0</v>
          </cell>
          <cell r="AY67">
            <v>0</v>
          </cell>
          <cell r="AZ67">
            <v>5.3616345361185527</v>
          </cell>
          <cell r="BA67">
            <v>6.7698463609328545</v>
          </cell>
        </row>
        <row r="68">
          <cell r="T68">
            <v>475.3049107989998</v>
          </cell>
          <cell r="X68">
            <v>2774.9138235771443</v>
          </cell>
          <cell r="AJ68">
            <v>0</v>
          </cell>
          <cell r="AS68">
            <v>113.04907167999998</v>
          </cell>
          <cell r="AY68">
            <v>0</v>
          </cell>
          <cell r="AZ68">
            <v>5292.1260905489335</v>
          </cell>
          <cell r="BA68">
            <v>565.40614827769673</v>
          </cell>
        </row>
        <row r="69">
          <cell r="T69">
            <v>447.34246606748161</v>
          </cell>
          <cell r="X69">
            <v>997.3609592467435</v>
          </cell>
          <cell r="AJ69">
            <v>0</v>
          </cell>
          <cell r="AS69">
            <v>17.200457800000002</v>
          </cell>
          <cell r="AY69">
            <v>0.33328999999999998</v>
          </cell>
          <cell r="AZ69">
            <v>4414.320353909985</v>
          </cell>
          <cell r="BA69">
            <v>159.43162118923814</v>
          </cell>
        </row>
        <row r="70">
          <cell r="T70">
            <v>405.21267424599216</v>
          </cell>
          <cell r="X70">
            <v>25177.405632169044</v>
          </cell>
          <cell r="AJ70">
            <v>108.3091713</v>
          </cell>
          <cell r="AS70">
            <v>199.22912253999996</v>
          </cell>
          <cell r="AY70">
            <v>49.505294329999998</v>
          </cell>
          <cell r="AZ70">
            <v>57906.061572246923</v>
          </cell>
          <cell r="BA70">
            <v>8965.6140679351047</v>
          </cell>
        </row>
        <row r="71">
          <cell r="T71">
            <v>294.81057511439991</v>
          </cell>
          <cell r="X71">
            <v>121.5288198947126</v>
          </cell>
          <cell r="AJ71">
            <v>0</v>
          </cell>
          <cell r="AS71">
            <v>12.71203539</v>
          </cell>
          <cell r="AY71">
            <v>0</v>
          </cell>
          <cell r="AZ71">
            <v>1800.1639645127152</v>
          </cell>
          <cell r="BA71">
            <v>3.4955807304948967E-2</v>
          </cell>
        </row>
        <row r="72">
          <cell r="T72">
            <v>208.88136913547001</v>
          </cell>
          <cell r="X72">
            <v>456.96288778141189</v>
          </cell>
          <cell r="AJ72">
            <v>0</v>
          </cell>
          <cell r="AS72">
            <v>5.34493989</v>
          </cell>
          <cell r="AY72">
            <v>6.2590000000000007E-2</v>
          </cell>
          <cell r="AZ72">
            <v>2337.7350168723592</v>
          </cell>
          <cell r="BA72">
            <v>1.4885865006616074E-2</v>
          </cell>
        </row>
        <row r="73">
          <cell r="T73">
            <v>159.4147263845</v>
          </cell>
          <cell r="X73">
            <v>313.69365614556341</v>
          </cell>
          <cell r="AJ73">
            <v>0</v>
          </cell>
          <cell r="AS73">
            <v>2.1644839900000004</v>
          </cell>
          <cell r="AY73">
            <v>0.22397</v>
          </cell>
          <cell r="AZ73">
            <v>811.58398414142243</v>
          </cell>
          <cell r="BA73">
            <v>64.54989187341684</v>
          </cell>
        </row>
        <row r="74">
          <cell r="T74">
            <v>68.581455307200017</v>
          </cell>
          <cell r="X74">
            <v>1365.4754951394336</v>
          </cell>
          <cell r="AJ74">
            <v>0</v>
          </cell>
          <cell r="AS74">
            <v>2.1572900000000001E-3</v>
          </cell>
          <cell r="AY74">
            <v>0</v>
          </cell>
          <cell r="AZ74">
            <v>1684.9878256506577</v>
          </cell>
          <cell r="BA74">
            <v>20.56594922191335</v>
          </cell>
        </row>
        <row r="75">
          <cell r="T75">
            <v>58.606376208720008</v>
          </cell>
          <cell r="X75">
            <v>1430.0095582786521</v>
          </cell>
          <cell r="AJ75">
            <v>0</v>
          </cell>
          <cell r="AS75">
            <v>0.16008079</v>
          </cell>
          <cell r="AY75">
            <v>0</v>
          </cell>
          <cell r="AZ75">
            <v>1656.7106235577933</v>
          </cell>
          <cell r="BA75">
            <v>198.13011442476528</v>
          </cell>
        </row>
        <row r="76">
          <cell r="T76">
            <v>50.987490562120009</v>
          </cell>
          <cell r="X76">
            <v>180.83994679784672</v>
          </cell>
          <cell r="AJ76">
            <v>0</v>
          </cell>
          <cell r="AS76">
            <v>2.1572900000000001E-3</v>
          </cell>
          <cell r="AY76">
            <v>0</v>
          </cell>
          <cell r="AZ76">
            <v>268.63083949333208</v>
          </cell>
          <cell r="BA76">
            <v>0.13880734824627289</v>
          </cell>
        </row>
        <row r="77">
          <cell r="T77">
            <v>42.562623207400009</v>
          </cell>
          <cell r="X77">
            <v>149.81812802276335</v>
          </cell>
          <cell r="AJ77">
            <v>0</v>
          </cell>
          <cell r="AS77">
            <v>2.1572900000000001E-3</v>
          </cell>
          <cell r="AY77">
            <v>0</v>
          </cell>
          <cell r="AZ77">
            <v>326.2102729649614</v>
          </cell>
          <cell r="BA77">
            <v>0.99416181795578795</v>
          </cell>
        </row>
        <row r="78">
          <cell r="T78">
            <v>13.908778692600002</v>
          </cell>
          <cell r="X78">
            <v>158.21505423779951</v>
          </cell>
          <cell r="AJ78">
            <v>0</v>
          </cell>
          <cell r="AS78">
            <v>0.47967500000000002</v>
          </cell>
          <cell r="AY78">
            <v>0</v>
          </cell>
          <cell r="AZ78">
            <v>1007.5854121965936</v>
          </cell>
          <cell r="BA78">
            <v>13.380527883833384</v>
          </cell>
        </row>
        <row r="79">
          <cell r="T79">
            <v>12.557495122700001</v>
          </cell>
          <cell r="X79">
            <v>426.65870519221642</v>
          </cell>
          <cell r="AJ79">
            <v>0</v>
          </cell>
          <cell r="AS79">
            <v>0.21334800000000001</v>
          </cell>
          <cell r="AY79">
            <v>0</v>
          </cell>
          <cell r="AZ79">
            <v>627.81427537462309</v>
          </cell>
          <cell r="BA79">
            <v>64.674250517842879</v>
          </cell>
        </row>
        <row r="80">
          <cell r="T80">
            <v>10.957329475599998</v>
          </cell>
          <cell r="X80">
            <v>3160.429107032563</v>
          </cell>
          <cell r="AJ80">
            <v>2.6806299999999998</v>
          </cell>
          <cell r="AS80">
            <v>0</v>
          </cell>
          <cell r="AY80">
            <v>0</v>
          </cell>
          <cell r="AZ80">
            <v>1687.5746639481645</v>
          </cell>
          <cell r="BA80">
            <v>235.34897338633706</v>
          </cell>
        </row>
        <row r="81">
          <cell r="T81">
            <v>10.469709847900001</v>
          </cell>
          <cell r="X81">
            <v>313.94643399154376</v>
          </cell>
          <cell r="AJ81">
            <v>0</v>
          </cell>
          <cell r="AS81">
            <v>0</v>
          </cell>
          <cell r="AY81">
            <v>0</v>
          </cell>
          <cell r="AZ81">
            <v>90.71415448168257</v>
          </cell>
          <cell r="BA81">
            <v>34.345796981243375</v>
          </cell>
        </row>
        <row r="82">
          <cell r="T82">
            <v>6.5643657326999998</v>
          </cell>
          <cell r="X82">
            <v>58.255593670234845</v>
          </cell>
          <cell r="AJ82">
            <v>0</v>
          </cell>
          <cell r="AS82">
            <v>2.1572900000000001E-3</v>
          </cell>
          <cell r="AY82">
            <v>0</v>
          </cell>
          <cell r="AZ82">
            <v>10.402474574879081</v>
          </cell>
          <cell r="BA82">
            <v>0.78719403440459912</v>
          </cell>
        </row>
        <row r="83">
          <cell r="T83">
            <v>6.2174578657999993</v>
          </cell>
          <cell r="X83">
            <v>409.4899675802327</v>
          </cell>
          <cell r="AJ83">
            <v>0.20611299999999999</v>
          </cell>
          <cell r="AS83">
            <v>0</v>
          </cell>
          <cell r="AY83">
            <v>0</v>
          </cell>
          <cell r="AZ83">
            <v>2272.9549414232897</v>
          </cell>
          <cell r="BA83">
            <v>17.850624619502476</v>
          </cell>
        </row>
        <row r="84">
          <cell r="T84">
            <v>3.0006594291999997</v>
          </cell>
          <cell r="X84">
            <v>585.92420442452351</v>
          </cell>
          <cell r="AJ84">
            <v>0</v>
          </cell>
          <cell r="AS84">
            <v>0</v>
          </cell>
          <cell r="AY84">
            <v>0</v>
          </cell>
          <cell r="AZ84">
            <v>1912.4167283821939</v>
          </cell>
          <cell r="BA84">
            <v>127.49458222484337</v>
          </cell>
        </row>
        <row r="85">
          <cell r="T85">
            <v>950.96169019654053</v>
          </cell>
          <cell r="X85">
            <v>2001.4371923330837</v>
          </cell>
          <cell r="AJ85">
            <v>0</v>
          </cell>
          <cell r="AS85">
            <v>143.25355801999999</v>
          </cell>
          <cell r="AY85">
            <v>0</v>
          </cell>
          <cell r="AZ85">
            <v>10897.397166867031</v>
          </cell>
          <cell r="BA85">
            <v>96.099513990784672</v>
          </cell>
        </row>
        <row r="86">
          <cell r="T86">
            <v>915.63009129399074</v>
          </cell>
          <cell r="X86">
            <v>661.40390949747371</v>
          </cell>
          <cell r="AJ86">
            <v>0</v>
          </cell>
          <cell r="AS86">
            <v>77.835935549999988</v>
          </cell>
          <cell r="AY86">
            <v>0.11601</v>
          </cell>
          <cell r="AZ86">
            <v>912.33027326923195</v>
          </cell>
          <cell r="BA86">
            <v>491.42905330499985</v>
          </cell>
        </row>
        <row r="87">
          <cell r="T87">
            <v>805.97727019679996</v>
          </cell>
          <cell r="X87">
            <v>840.66619831903199</v>
          </cell>
          <cell r="AJ87">
            <v>0</v>
          </cell>
          <cell r="AS87">
            <v>27.889169400000004</v>
          </cell>
          <cell r="AY87">
            <v>0.52668000000000004</v>
          </cell>
          <cell r="AZ87">
            <v>468.37101884602117</v>
          </cell>
          <cell r="BA87">
            <v>16.286565204981805</v>
          </cell>
        </row>
        <row r="88">
          <cell r="T88">
            <v>772.16107864889943</v>
          </cell>
          <cell r="X88">
            <v>1627.3073395069985</v>
          </cell>
          <cell r="AJ88">
            <v>0</v>
          </cell>
          <cell r="AS88">
            <v>55.642935110000018</v>
          </cell>
          <cell r="AY88">
            <v>0</v>
          </cell>
          <cell r="AZ88">
            <v>915.45447248820767</v>
          </cell>
          <cell r="BA88">
            <v>584.2545418000675</v>
          </cell>
        </row>
        <row r="89">
          <cell r="T89">
            <v>741.60591358768716</v>
          </cell>
          <cell r="X89">
            <v>258.57074832662016</v>
          </cell>
          <cell r="AJ89">
            <v>0</v>
          </cell>
          <cell r="AS89">
            <v>23.292662199999995</v>
          </cell>
          <cell r="AY89">
            <v>0.38861999999999997</v>
          </cell>
          <cell r="AZ89">
            <v>643.53376441876026</v>
          </cell>
          <cell r="BA89">
            <v>44.814317319166669</v>
          </cell>
        </row>
        <row r="90">
          <cell r="T90">
            <v>733.42419211912181</v>
          </cell>
          <cell r="X90">
            <v>186.69439290293133</v>
          </cell>
          <cell r="AJ90">
            <v>0</v>
          </cell>
          <cell r="AS90">
            <v>8.9317445799999984</v>
          </cell>
          <cell r="AY90">
            <v>8.6959999999999996E-2</v>
          </cell>
          <cell r="AZ90">
            <v>46.232425611314504</v>
          </cell>
          <cell r="BA90">
            <v>9.8027091476197779</v>
          </cell>
        </row>
        <row r="91">
          <cell r="T91">
            <v>692.09497021919958</v>
          </cell>
          <cell r="X91">
            <v>157.25101674070382</v>
          </cell>
          <cell r="AJ91">
            <v>0</v>
          </cell>
          <cell r="AS91">
            <v>37.907181689999994</v>
          </cell>
          <cell r="AY91">
            <v>0</v>
          </cell>
          <cell r="AZ91">
            <v>634.19923550425028</v>
          </cell>
          <cell r="BA91">
            <v>117.80311755434643</v>
          </cell>
        </row>
        <row r="92">
          <cell r="T92">
            <v>643.92041868581975</v>
          </cell>
          <cell r="X92">
            <v>15191.46171214895</v>
          </cell>
          <cell r="AJ92">
            <v>0</v>
          </cell>
          <cell r="AS92">
            <v>35.241944600000004</v>
          </cell>
          <cell r="AY92">
            <v>0</v>
          </cell>
          <cell r="AZ92">
            <v>2199.2301665132022</v>
          </cell>
          <cell r="BA92">
            <v>10369.650046528262</v>
          </cell>
        </row>
        <row r="93">
          <cell r="T93">
            <v>534.52395798360044</v>
          </cell>
          <cell r="X93">
            <v>446.75024191534459</v>
          </cell>
          <cell r="AJ93">
            <v>0</v>
          </cell>
          <cell r="AS93">
            <v>13.746810590000001</v>
          </cell>
          <cell r="AY93">
            <v>0</v>
          </cell>
          <cell r="AZ93">
            <v>137.02277499110102</v>
          </cell>
          <cell r="BA93">
            <v>80.248514851268425</v>
          </cell>
        </row>
        <row r="94">
          <cell r="T94">
            <v>445.35303716929968</v>
          </cell>
          <cell r="X94">
            <v>184.10230106802143</v>
          </cell>
          <cell r="AJ94">
            <v>0</v>
          </cell>
          <cell r="AS94">
            <v>12.374845520000003</v>
          </cell>
          <cell r="AY94">
            <v>0.37317</v>
          </cell>
          <cell r="AZ94">
            <v>63.620443101493258</v>
          </cell>
          <cell r="BA94">
            <v>38.028872164859791</v>
          </cell>
        </row>
        <row r="95">
          <cell r="T95">
            <v>419.01873261374971</v>
          </cell>
          <cell r="X95">
            <v>939.80100912720002</v>
          </cell>
          <cell r="AJ95">
            <v>0</v>
          </cell>
          <cell r="AS95">
            <v>12.237378390000002</v>
          </cell>
          <cell r="AY95">
            <v>0</v>
          </cell>
          <cell r="AZ95">
            <v>375.4838599389891</v>
          </cell>
          <cell r="BA95">
            <v>237.36305107023023</v>
          </cell>
        </row>
        <row r="96">
          <cell r="T96">
            <v>279.69619093337974</v>
          </cell>
          <cell r="X96">
            <v>482.26958072122682</v>
          </cell>
          <cell r="AJ96">
            <v>0</v>
          </cell>
          <cell r="AS96">
            <v>5.9355370000000001</v>
          </cell>
          <cell r="AY96">
            <v>0.32489899999999999</v>
          </cell>
          <cell r="AZ96">
            <v>666.98373275193865</v>
          </cell>
          <cell r="BA96">
            <v>323.59885917892439</v>
          </cell>
        </row>
        <row r="97">
          <cell r="T97">
            <v>238.32387976959004</v>
          </cell>
          <cell r="X97">
            <v>644.18065679050699</v>
          </cell>
          <cell r="AJ97">
            <v>0</v>
          </cell>
          <cell r="AS97">
            <v>5.8178601900000002</v>
          </cell>
          <cell r="AY97">
            <v>2.7376999999999998</v>
          </cell>
          <cell r="AZ97">
            <v>775.46521730567531</v>
          </cell>
          <cell r="BA97">
            <v>225.9994768271338</v>
          </cell>
        </row>
        <row r="98">
          <cell r="T98">
            <v>214.73226781950203</v>
          </cell>
          <cell r="X98">
            <v>203.24772067752539</v>
          </cell>
          <cell r="AJ98">
            <v>0</v>
          </cell>
          <cell r="AS98">
            <v>4.9231119899999989</v>
          </cell>
          <cell r="AY98">
            <v>8.4409999999999999E-2</v>
          </cell>
          <cell r="AZ98">
            <v>204.29179828330638</v>
          </cell>
          <cell r="BA98">
            <v>11.443991364066004</v>
          </cell>
        </row>
        <row r="99">
          <cell r="T99">
            <v>201.88002831110006</v>
          </cell>
          <cell r="X99">
            <v>206.23159412165919</v>
          </cell>
          <cell r="AJ99">
            <v>0</v>
          </cell>
          <cell r="AS99">
            <v>4.7058698699999999</v>
          </cell>
          <cell r="AY99">
            <v>0.10435</v>
          </cell>
          <cell r="AZ99">
            <v>37.532235619965654</v>
          </cell>
          <cell r="BA99">
            <v>54.196201005085463</v>
          </cell>
        </row>
        <row r="100">
          <cell r="T100">
            <v>187.82684900618</v>
          </cell>
          <cell r="X100">
            <v>217.22655734090907</v>
          </cell>
          <cell r="AJ100">
            <v>0</v>
          </cell>
          <cell r="AS100">
            <v>2.8790517900000001</v>
          </cell>
          <cell r="AY100">
            <v>8.4589999999999996</v>
          </cell>
          <cell r="AZ100">
            <v>1157.4084001709343</v>
          </cell>
          <cell r="BA100">
            <v>130.66505743253782</v>
          </cell>
        </row>
        <row r="101">
          <cell r="T101">
            <v>185.78176084109998</v>
          </cell>
          <cell r="X101">
            <v>369.04211783147861</v>
          </cell>
          <cell r="AJ101">
            <v>0</v>
          </cell>
          <cell r="AS101">
            <v>11.3821396</v>
          </cell>
          <cell r="AY101">
            <v>6.3750000000000001E-2</v>
          </cell>
          <cell r="AZ101">
            <v>269.97330097622239</v>
          </cell>
          <cell r="BA101">
            <v>59.857759589341391</v>
          </cell>
        </row>
        <row r="102">
          <cell r="T102">
            <v>177.29958738400003</v>
          </cell>
          <cell r="X102">
            <v>24.299450933602291</v>
          </cell>
          <cell r="AJ102">
            <v>0</v>
          </cell>
          <cell r="AS102">
            <v>4.3015193900000002</v>
          </cell>
          <cell r="AY102">
            <v>0</v>
          </cell>
          <cell r="AZ102">
            <v>55.244627423413739</v>
          </cell>
          <cell r="BA102">
            <v>12.227302472299931</v>
          </cell>
        </row>
        <row r="103">
          <cell r="T103">
            <v>160.33395408834997</v>
          </cell>
          <cell r="X103">
            <v>68.93512410485134</v>
          </cell>
          <cell r="AJ103">
            <v>0</v>
          </cell>
          <cell r="AS103">
            <v>4.1845856000000001</v>
          </cell>
          <cell r="AY103">
            <v>0</v>
          </cell>
          <cell r="AZ103">
            <v>252.97791726505119</v>
          </cell>
          <cell r="BA103">
            <v>86.242418693717198</v>
          </cell>
        </row>
        <row r="104">
          <cell r="T104">
            <v>160.02157781142</v>
          </cell>
          <cell r="X104">
            <v>182.93446051936451</v>
          </cell>
          <cell r="AJ104">
            <v>0</v>
          </cell>
          <cell r="AS104">
            <v>12.349348200000001</v>
          </cell>
          <cell r="AY104">
            <v>4.3479999999999998E-2</v>
          </cell>
          <cell r="AZ104">
            <v>456.92836983878226</v>
          </cell>
          <cell r="BA104">
            <v>86.403168807128708</v>
          </cell>
        </row>
        <row r="105">
          <cell r="T105">
            <v>159.51727251388007</v>
          </cell>
          <cell r="X105">
            <v>210.07074181134342</v>
          </cell>
          <cell r="AJ105">
            <v>0</v>
          </cell>
          <cell r="AS105">
            <v>17.086550999999996</v>
          </cell>
          <cell r="AY105">
            <v>0.15884999999999999</v>
          </cell>
          <cell r="AZ105">
            <v>300.58435376883472</v>
          </cell>
          <cell r="BA105">
            <v>13.968582649900121</v>
          </cell>
        </row>
        <row r="106">
          <cell r="T106">
            <v>140.69800504199202</v>
          </cell>
          <cell r="X106">
            <v>295.74808278588768</v>
          </cell>
          <cell r="AJ106">
            <v>0</v>
          </cell>
          <cell r="AS106">
            <v>1.6973752899999999</v>
          </cell>
          <cell r="AY106">
            <v>0</v>
          </cell>
          <cell r="AZ106">
            <v>155.72925238851977</v>
          </cell>
          <cell r="BA106">
            <v>34.303484599938464</v>
          </cell>
        </row>
        <row r="107">
          <cell r="T107">
            <v>138.06494129282004</v>
          </cell>
          <cell r="X107">
            <v>63.098230538043538</v>
          </cell>
          <cell r="AJ107">
            <v>0</v>
          </cell>
          <cell r="AS107">
            <v>1.1614212900000001</v>
          </cell>
          <cell r="AY107">
            <v>0</v>
          </cell>
          <cell r="AZ107">
            <v>65.010665503797625</v>
          </cell>
          <cell r="BA107">
            <v>47.965173031596343</v>
          </cell>
        </row>
        <row r="108">
          <cell r="T108">
            <v>137.2959575921</v>
          </cell>
          <cell r="X108">
            <v>1414.5374200209812</v>
          </cell>
          <cell r="AJ108">
            <v>0</v>
          </cell>
          <cell r="AS108">
            <v>5.1998889999999999E-2</v>
          </cell>
          <cell r="AY108">
            <v>0</v>
          </cell>
          <cell r="AZ108">
            <v>5693.3334480554431</v>
          </cell>
          <cell r="BA108">
            <v>324.98569031062277</v>
          </cell>
        </row>
        <row r="109">
          <cell r="T109">
            <v>126.82778545630001</v>
          </cell>
          <cell r="X109">
            <v>73.667300660707696</v>
          </cell>
          <cell r="AJ109">
            <v>3.4048600000000002</v>
          </cell>
          <cell r="AS109">
            <v>4.6509286999999997</v>
          </cell>
          <cell r="AY109">
            <v>0</v>
          </cell>
          <cell r="AZ109">
            <v>243.07301288932354</v>
          </cell>
          <cell r="BA109">
            <v>52.298871166763455</v>
          </cell>
        </row>
        <row r="110">
          <cell r="T110">
            <v>113.34586927299996</v>
          </cell>
          <cell r="X110">
            <v>46.077448342799997</v>
          </cell>
          <cell r="AJ110">
            <v>0</v>
          </cell>
          <cell r="AS110">
            <v>1.4122904000000003</v>
          </cell>
          <cell r="AY110">
            <v>0</v>
          </cell>
          <cell r="AZ110">
            <v>121.87571247521004</v>
          </cell>
          <cell r="BA110">
            <v>22.863291247288771</v>
          </cell>
        </row>
        <row r="111">
          <cell r="T111">
            <v>109.34411782700001</v>
          </cell>
          <cell r="X111">
            <v>146.92005829048185</v>
          </cell>
          <cell r="AJ111">
            <v>0</v>
          </cell>
          <cell r="AS111">
            <v>0.22626506000000002</v>
          </cell>
          <cell r="AY111">
            <v>0</v>
          </cell>
          <cell r="AZ111">
            <v>38.860876073123777</v>
          </cell>
          <cell r="BA111">
            <v>0</v>
          </cell>
        </row>
        <row r="112">
          <cell r="T112">
            <v>104.9876105892</v>
          </cell>
          <cell r="X112">
            <v>103.09751008227698</v>
          </cell>
          <cell r="AJ112">
            <v>0</v>
          </cell>
          <cell r="AS112">
            <v>2.07021999</v>
          </cell>
          <cell r="AY112">
            <v>0</v>
          </cell>
          <cell r="AZ112">
            <v>154.65732698038479</v>
          </cell>
          <cell r="BA112">
            <v>19.602242280864949</v>
          </cell>
        </row>
        <row r="113">
          <cell r="T113">
            <v>85.822822333619996</v>
          </cell>
          <cell r="X113">
            <v>70.01705398392312</v>
          </cell>
          <cell r="AJ113">
            <v>0</v>
          </cell>
          <cell r="AS113">
            <v>2.5921090899999997</v>
          </cell>
          <cell r="AY113">
            <v>0</v>
          </cell>
          <cell r="AZ113">
            <v>257.03660559633272</v>
          </cell>
          <cell r="BA113">
            <v>22.663496362620929</v>
          </cell>
        </row>
        <row r="114">
          <cell r="T114">
            <v>79.871786458699958</v>
          </cell>
          <cell r="X114">
            <v>1577.6801587329453</v>
          </cell>
          <cell r="AJ114">
            <v>0.26375739999999998</v>
          </cell>
          <cell r="AS114">
            <v>0.82898400000000005</v>
          </cell>
          <cell r="AY114">
            <v>0</v>
          </cell>
          <cell r="AZ114">
            <v>1163.2155492185336</v>
          </cell>
          <cell r="BA114">
            <v>562.00659509998252</v>
          </cell>
        </row>
        <row r="115">
          <cell r="T115">
            <v>79.695330971880011</v>
          </cell>
          <cell r="X115">
            <v>522.94722970746466</v>
          </cell>
          <cell r="AJ115">
            <v>0</v>
          </cell>
          <cell r="AS115">
            <v>1.0974680000000001</v>
          </cell>
          <cell r="AY115">
            <v>0</v>
          </cell>
          <cell r="AZ115">
            <v>87.652950386593531</v>
          </cell>
          <cell r="BA115">
            <v>477.25584050013543</v>
          </cell>
        </row>
        <row r="116">
          <cell r="T116">
            <v>73.800729998800009</v>
          </cell>
          <cell r="X116">
            <v>155.9262773907968</v>
          </cell>
          <cell r="AJ116">
            <v>2.9994670000000001</v>
          </cell>
          <cell r="AS116">
            <v>0.45379326000000003</v>
          </cell>
          <cell r="AY116">
            <v>0</v>
          </cell>
          <cell r="AZ116">
            <v>32.253586848861517</v>
          </cell>
          <cell r="BA116">
            <v>46.127219700421577</v>
          </cell>
        </row>
        <row r="117">
          <cell r="T117">
            <v>65.728825362999984</v>
          </cell>
          <cell r="X117">
            <v>807.85688855156775</v>
          </cell>
          <cell r="AJ117">
            <v>0</v>
          </cell>
          <cell r="AS117">
            <v>1.4102985000000001</v>
          </cell>
          <cell r="AY117">
            <v>0</v>
          </cell>
          <cell r="AZ117">
            <v>31.960406702314074</v>
          </cell>
          <cell r="BA117">
            <v>125.30527590214743</v>
          </cell>
        </row>
        <row r="118">
          <cell r="T118">
            <v>48.525975324000001</v>
          </cell>
          <cell r="X118">
            <v>11.191208328135744</v>
          </cell>
          <cell r="AJ118">
            <v>0</v>
          </cell>
          <cell r="AS118">
            <v>0.24343529000000003</v>
          </cell>
          <cell r="AY118">
            <v>0</v>
          </cell>
          <cell r="AZ118">
            <v>10.770077072871358</v>
          </cell>
          <cell r="BA118">
            <v>6.3942444187589977</v>
          </cell>
        </row>
        <row r="119">
          <cell r="T119">
            <v>45.142233033460009</v>
          </cell>
          <cell r="X119">
            <v>52.387541569703011</v>
          </cell>
          <cell r="AJ119">
            <v>0</v>
          </cell>
          <cell r="AS119">
            <v>1.66560979</v>
          </cell>
          <cell r="AY119">
            <v>0</v>
          </cell>
          <cell r="AZ119">
            <v>173.32797085451273</v>
          </cell>
          <cell r="BA119">
            <v>30.28712552066451</v>
          </cell>
        </row>
        <row r="120">
          <cell r="T120">
            <v>43.931994094980006</v>
          </cell>
          <cell r="X120">
            <v>14.427648471968933</v>
          </cell>
          <cell r="AJ120">
            <v>0</v>
          </cell>
          <cell r="AS120">
            <v>2.1572900000000001E-3</v>
          </cell>
          <cell r="AY120">
            <v>0</v>
          </cell>
          <cell r="AZ120">
            <v>35.093050731320332</v>
          </cell>
          <cell r="BA120">
            <v>0.90797172586671671</v>
          </cell>
        </row>
        <row r="121">
          <cell r="T121">
            <v>32.003584455599999</v>
          </cell>
          <cell r="X121">
            <v>83.725118493635549</v>
          </cell>
          <cell r="AJ121">
            <v>0</v>
          </cell>
          <cell r="AS121">
            <v>0.66497419000000002</v>
          </cell>
          <cell r="AY121">
            <v>0</v>
          </cell>
          <cell r="AZ121">
            <v>106.90958794744549</v>
          </cell>
          <cell r="BA121">
            <v>10.087149176639489</v>
          </cell>
        </row>
        <row r="122">
          <cell r="T122">
            <v>28.819425726999995</v>
          </cell>
          <cell r="X122">
            <v>7.9891614575725134</v>
          </cell>
          <cell r="AJ122">
            <v>0</v>
          </cell>
          <cell r="AS122">
            <v>0.20445139000000001</v>
          </cell>
          <cell r="AY122">
            <v>0</v>
          </cell>
          <cell r="AZ122">
            <v>70.227731572765862</v>
          </cell>
          <cell r="BA122">
            <v>3.6642455315123303</v>
          </cell>
        </row>
        <row r="123">
          <cell r="T123">
            <v>18.388241862079997</v>
          </cell>
          <cell r="X123">
            <v>107.11542360373608</v>
          </cell>
          <cell r="AJ123">
            <v>0</v>
          </cell>
          <cell r="AS123">
            <v>2.79581656</v>
          </cell>
          <cell r="AY123">
            <v>0</v>
          </cell>
          <cell r="AZ123">
            <v>127.27196484118723</v>
          </cell>
          <cell r="BA123">
            <v>8.7500563676600489</v>
          </cell>
        </row>
        <row r="124">
          <cell r="T124">
            <v>13.082914668260001</v>
          </cell>
          <cell r="X124">
            <v>6.0969029330055609</v>
          </cell>
          <cell r="AJ124">
            <v>0</v>
          </cell>
          <cell r="AS124">
            <v>2.05456E-3</v>
          </cell>
          <cell r="AY124">
            <v>0</v>
          </cell>
          <cell r="AZ124">
            <v>35.700902462334817</v>
          </cell>
          <cell r="BA124">
            <v>0.71341066345216431</v>
          </cell>
        </row>
        <row r="125">
          <cell r="T125">
            <v>10.876040878</v>
          </cell>
          <cell r="X125">
            <v>31.666470726810928</v>
          </cell>
          <cell r="AJ125">
            <v>0</v>
          </cell>
          <cell r="AS125">
            <v>5.2299190000000002E-2</v>
          </cell>
          <cell r="AY125">
            <v>0</v>
          </cell>
          <cell r="AZ125">
            <v>17.83882240892418</v>
          </cell>
          <cell r="BA125">
            <v>0.44807605386797567</v>
          </cell>
        </row>
        <row r="126">
          <cell r="T126">
            <v>9.721038694999999</v>
          </cell>
          <cell r="X126">
            <v>55.165473826441882</v>
          </cell>
          <cell r="AJ126">
            <v>0</v>
          </cell>
          <cell r="AS126">
            <v>0</v>
          </cell>
          <cell r="AY126">
            <v>0</v>
          </cell>
          <cell r="AZ126">
            <v>26.460204085300873</v>
          </cell>
          <cell r="BA126">
            <v>2.342471756665776</v>
          </cell>
        </row>
        <row r="127">
          <cell r="T127">
            <v>7.6283622830000004</v>
          </cell>
          <cell r="X127">
            <v>11.153146959754862</v>
          </cell>
          <cell r="AJ127">
            <v>0</v>
          </cell>
          <cell r="AS127">
            <v>2.1572900000000001E-3</v>
          </cell>
          <cell r="AY127">
            <v>0</v>
          </cell>
          <cell r="AZ127">
            <v>3.3693404711361929</v>
          </cell>
          <cell r="BA127">
            <v>0.40944054192633539</v>
          </cell>
        </row>
        <row r="128">
          <cell r="T128">
            <v>5.6657387760000013</v>
          </cell>
          <cell r="X128">
            <v>262.0795766914955</v>
          </cell>
          <cell r="AJ128">
            <v>2.9975700000000001</v>
          </cell>
          <cell r="AS128">
            <v>3.4231200000000003E-2</v>
          </cell>
          <cell r="AY128">
            <v>0</v>
          </cell>
          <cell r="AZ128">
            <v>104.17886477885921</v>
          </cell>
          <cell r="BA128">
            <v>45.347538164496171</v>
          </cell>
        </row>
        <row r="129">
          <cell r="T129">
            <v>2.9928847169999999</v>
          </cell>
          <cell r="X129">
            <v>71.896239080903413</v>
          </cell>
          <cell r="AJ129">
            <v>1.32739E-2</v>
          </cell>
          <cell r="AS129">
            <v>2.9622900000000001E-2</v>
          </cell>
          <cell r="AY129">
            <v>0</v>
          </cell>
          <cell r="AZ129">
            <v>293.16475768151889</v>
          </cell>
          <cell r="BA129">
            <v>9.1159288247340129</v>
          </cell>
        </row>
        <row r="130">
          <cell r="T130">
            <v>2.4815949527000001</v>
          </cell>
          <cell r="X130">
            <v>325.23498815136725</v>
          </cell>
          <cell r="AJ130">
            <v>0</v>
          </cell>
          <cell r="AS130">
            <v>0</v>
          </cell>
          <cell r="AY130">
            <v>0</v>
          </cell>
          <cell r="AZ130">
            <v>370.7451474631182</v>
          </cell>
          <cell r="BA130">
            <v>56.439102166227116</v>
          </cell>
        </row>
        <row r="131">
          <cell r="T131">
            <v>40.551642950000002</v>
          </cell>
          <cell r="X131">
            <v>45.458340262249614</v>
          </cell>
          <cell r="AJ131">
            <v>0</v>
          </cell>
          <cell r="AS131">
            <v>2.1572900000000001E-3</v>
          </cell>
          <cell r="AY131">
            <v>0</v>
          </cell>
          <cell r="AZ131">
            <v>98.629699793885138</v>
          </cell>
          <cell r="BA131">
            <v>3.970443696501924E-6</v>
          </cell>
        </row>
        <row r="132">
          <cell r="T132">
            <v>0.3860349294</v>
          </cell>
          <cell r="X132">
            <v>8.7149922185016582</v>
          </cell>
          <cell r="AJ132">
            <v>0</v>
          </cell>
          <cell r="AS132">
            <v>0</v>
          </cell>
          <cell r="AY132">
            <v>0</v>
          </cell>
          <cell r="AZ132">
            <v>0.68063582307142911</v>
          </cell>
          <cell r="BA132">
            <v>0</v>
          </cell>
        </row>
        <row r="133">
          <cell r="T133">
            <v>273.40399322000002</v>
          </cell>
          <cell r="X133">
            <v>0</v>
          </cell>
          <cell r="AJ133">
            <v>0</v>
          </cell>
          <cell r="AS133">
            <v>0.28702718999999999</v>
          </cell>
          <cell r="AY133">
            <v>0</v>
          </cell>
          <cell r="AZ133">
            <v>0</v>
          </cell>
          <cell r="BA133">
            <v>0</v>
          </cell>
        </row>
        <row r="134">
          <cell r="T134">
            <v>155.83573216770003</v>
          </cell>
          <cell r="AJ134">
            <v>0</v>
          </cell>
          <cell r="AS134">
            <v>0.50892419</v>
          </cell>
          <cell r="AY134">
            <v>0</v>
          </cell>
          <cell r="AZ134" t="str">
            <v/>
          </cell>
          <cell r="BA134">
            <v>0</v>
          </cell>
        </row>
        <row r="135">
          <cell r="T135">
            <v>101.92328359913006</v>
          </cell>
          <cell r="AJ135">
            <v>0</v>
          </cell>
          <cell r="AS135">
            <v>3.4954730899999999</v>
          </cell>
          <cell r="AY135">
            <v>0</v>
          </cell>
          <cell r="AZ135" t="str">
            <v/>
          </cell>
          <cell r="BA135">
            <v>0</v>
          </cell>
        </row>
        <row r="136">
          <cell r="T136">
            <v>61.949038387000002</v>
          </cell>
          <cell r="X136">
            <v>0</v>
          </cell>
          <cell r="AJ136">
            <v>0</v>
          </cell>
          <cell r="AS136">
            <v>3.6075870999999999</v>
          </cell>
          <cell r="AY136">
            <v>0</v>
          </cell>
          <cell r="AZ136">
            <v>0</v>
          </cell>
          <cell r="BA136">
            <v>0</v>
          </cell>
        </row>
        <row r="137">
          <cell r="T137">
            <v>28.727287866564996</v>
          </cell>
          <cell r="X137">
            <v>0</v>
          </cell>
          <cell r="AJ137">
            <v>0</v>
          </cell>
          <cell r="AS137">
            <v>0</v>
          </cell>
          <cell r="AY137">
            <v>0</v>
          </cell>
          <cell r="AZ137">
            <v>0</v>
          </cell>
          <cell r="BA137">
            <v>0</v>
          </cell>
        </row>
        <row r="138">
          <cell r="T138">
            <v>13.436087822799999</v>
          </cell>
          <cell r="AJ138">
            <v>0</v>
          </cell>
          <cell r="AS138">
            <v>2.05456E-3</v>
          </cell>
          <cell r="AY138">
            <v>0</v>
          </cell>
          <cell r="AZ138" t="str">
            <v/>
          </cell>
          <cell r="BA138">
            <v>0</v>
          </cell>
        </row>
        <row r="139">
          <cell r="T139">
            <v>10.709764202300002</v>
          </cell>
          <cell r="AJ139">
            <v>0</v>
          </cell>
          <cell r="AS139">
            <v>0</v>
          </cell>
          <cell r="AY139">
            <v>0</v>
          </cell>
          <cell r="AZ139" t="str">
            <v/>
          </cell>
          <cell r="BA139">
            <v>0</v>
          </cell>
        </row>
        <row r="140">
          <cell r="T140">
            <v>7.9735775999999996</v>
          </cell>
          <cell r="AJ140">
            <v>0</v>
          </cell>
          <cell r="AS140">
            <v>0</v>
          </cell>
          <cell r="AY140">
            <v>0</v>
          </cell>
          <cell r="AZ140" t="str">
            <v/>
          </cell>
          <cell r="BA140">
            <v>0</v>
          </cell>
        </row>
        <row r="141">
          <cell r="T141">
            <v>3.355394376</v>
          </cell>
          <cell r="AJ141">
            <v>0</v>
          </cell>
          <cell r="AS141">
            <v>0</v>
          </cell>
          <cell r="AY141">
            <v>0</v>
          </cell>
          <cell r="AZ141" t="str">
            <v/>
          </cell>
          <cell r="BA141">
            <v>0</v>
          </cell>
        </row>
        <row r="142">
          <cell r="T142">
            <v>0.74409062251999991</v>
          </cell>
          <cell r="AJ142">
            <v>0</v>
          </cell>
          <cell r="AS142">
            <v>0</v>
          </cell>
          <cell r="AY142">
            <v>0</v>
          </cell>
          <cell r="AZ142" t="str">
            <v/>
          </cell>
          <cell r="BA142">
            <v>0</v>
          </cell>
        </row>
        <row r="143">
          <cell r="T143">
            <v>0.48893633140000003</v>
          </cell>
          <cell r="AJ143">
            <v>0</v>
          </cell>
          <cell r="AS143">
            <v>0</v>
          </cell>
          <cell r="AY143">
            <v>29.87</v>
          </cell>
          <cell r="AZ143" t="str">
            <v/>
          </cell>
          <cell r="BA143">
            <v>0</v>
          </cell>
        </row>
        <row r="144">
          <cell r="T144">
            <v>0.26570946820000002</v>
          </cell>
          <cell r="X144">
            <v>0</v>
          </cell>
          <cell r="AJ144">
            <v>0</v>
          </cell>
          <cell r="AS144">
            <v>0</v>
          </cell>
          <cell r="AY144">
            <v>0</v>
          </cell>
          <cell r="AZ144">
            <v>0</v>
          </cell>
          <cell r="BA144">
            <v>0</v>
          </cell>
        </row>
        <row r="145">
          <cell r="T145">
            <v>2.1456800000000002E-2</v>
          </cell>
          <cell r="AJ145">
            <v>0</v>
          </cell>
          <cell r="AS145">
            <v>0</v>
          </cell>
          <cell r="AY145">
            <v>0</v>
          </cell>
          <cell r="AZ145" t="str">
            <v/>
          </cell>
          <cell r="BA145">
            <v>0</v>
          </cell>
        </row>
        <row r="146">
          <cell r="AJ146">
            <v>0</v>
          </cell>
          <cell r="AS146">
            <v>0</v>
          </cell>
          <cell r="AY146">
            <v>0</v>
          </cell>
          <cell r="AZ146" t="str">
            <v/>
          </cell>
          <cell r="BA146">
            <v>0</v>
          </cell>
        </row>
        <row r="147">
          <cell r="AJ147">
            <v>0</v>
          </cell>
          <cell r="AS147">
            <v>0</v>
          </cell>
          <cell r="AY147">
            <v>0</v>
          </cell>
          <cell r="AZ147" t="str">
            <v/>
          </cell>
          <cell r="BA147">
            <v>0</v>
          </cell>
        </row>
        <row r="148">
          <cell r="T148">
            <v>4860.631069111364</v>
          </cell>
          <cell r="AJ148">
            <v>0.69300600000000001</v>
          </cell>
          <cell r="AS148">
            <v>1763.5747498799999</v>
          </cell>
          <cell r="AY148">
            <v>3.3818058843422385</v>
          </cell>
          <cell r="AZ148" t="str">
            <v/>
          </cell>
          <cell r="BA148">
            <v>0</v>
          </cell>
        </row>
        <row r="149">
          <cell r="T149">
            <v>317.93022856880009</v>
          </cell>
          <cell r="AJ149">
            <v>0.53655600000000003</v>
          </cell>
          <cell r="AS149">
            <v>99.774533320000018</v>
          </cell>
          <cell r="AY149">
            <v>43.953119200000003</v>
          </cell>
          <cell r="AZ149" t="str">
            <v/>
          </cell>
          <cell r="BA149">
            <v>0</v>
          </cell>
        </row>
        <row r="150">
          <cell r="T150">
            <v>305.17555557380007</v>
          </cell>
          <cell r="AJ150">
            <v>0</v>
          </cell>
          <cell r="AS150">
            <v>185.57678281999992</v>
          </cell>
          <cell r="AY150">
            <v>0.32142860000000001</v>
          </cell>
          <cell r="AZ150" t="str">
            <v/>
          </cell>
          <cell r="BA150">
            <v>0</v>
          </cell>
        </row>
        <row r="151">
          <cell r="T151">
            <v>99.92814130640005</v>
          </cell>
          <cell r="AJ151">
            <v>6.6064000000000007</v>
          </cell>
          <cell r="AS151">
            <v>15.312104260000002</v>
          </cell>
          <cell r="AY151">
            <v>59.9</v>
          </cell>
          <cell r="AZ151" t="str">
            <v/>
          </cell>
          <cell r="BA151">
            <v>0</v>
          </cell>
        </row>
        <row r="152">
          <cell r="T152">
            <v>81.47353374619999</v>
          </cell>
          <cell r="AJ152">
            <v>0</v>
          </cell>
          <cell r="AS152">
            <v>4.5109645499999997</v>
          </cell>
          <cell r="AY152">
            <v>0</v>
          </cell>
          <cell r="AZ152" t="str">
            <v/>
          </cell>
          <cell r="BA152">
            <v>0</v>
          </cell>
        </row>
        <row r="153">
          <cell r="T153">
            <v>69.06865598440001</v>
          </cell>
          <cell r="AJ153">
            <v>0</v>
          </cell>
          <cell r="AS153">
            <v>7.9554960000000001</v>
          </cell>
          <cell r="AY153">
            <v>0</v>
          </cell>
          <cell r="AZ153" t="str">
            <v/>
          </cell>
          <cell r="BA153">
            <v>0</v>
          </cell>
        </row>
        <row r="154">
          <cell r="T154">
            <v>49.466058374300005</v>
          </cell>
          <cell r="AJ154">
            <v>0</v>
          </cell>
          <cell r="AS154">
            <v>8.1402400000000004</v>
          </cell>
          <cell r="AY154">
            <v>0</v>
          </cell>
          <cell r="AZ154" t="str">
            <v/>
          </cell>
          <cell r="BA154">
            <v>0</v>
          </cell>
        </row>
        <row r="155">
          <cell r="T155">
            <v>29.313995436799999</v>
          </cell>
          <cell r="AJ155">
            <v>0</v>
          </cell>
          <cell r="AS155">
            <v>0.4096185</v>
          </cell>
          <cell r="AY155">
            <v>0</v>
          </cell>
          <cell r="AZ155" t="str">
            <v/>
          </cell>
          <cell r="BA155">
            <v>0</v>
          </cell>
        </row>
        <row r="156">
          <cell r="T156">
            <v>25.313556547000005</v>
          </cell>
          <cell r="AJ156">
            <v>0</v>
          </cell>
          <cell r="AS156">
            <v>0.87803000000000009</v>
          </cell>
          <cell r="AY156">
            <v>0</v>
          </cell>
          <cell r="AZ156" t="str">
            <v/>
          </cell>
          <cell r="BA156">
            <v>0</v>
          </cell>
        </row>
        <row r="157">
          <cell r="T157">
            <v>25.219429230000003</v>
          </cell>
          <cell r="AJ157">
            <v>0</v>
          </cell>
          <cell r="AS157">
            <v>0</v>
          </cell>
          <cell r="AY157">
            <v>0</v>
          </cell>
          <cell r="AZ157" t="str">
            <v/>
          </cell>
          <cell r="BA157">
            <v>0</v>
          </cell>
        </row>
        <row r="158">
          <cell r="T158">
            <v>20.708443939200002</v>
          </cell>
          <cell r="AJ158">
            <v>0</v>
          </cell>
          <cell r="AS158">
            <v>0.95180140000000002</v>
          </cell>
          <cell r="AY158">
            <v>0</v>
          </cell>
          <cell r="AZ158" t="str">
            <v/>
          </cell>
          <cell r="BA158">
            <v>0</v>
          </cell>
        </row>
        <row r="159">
          <cell r="T159">
            <v>17.5533890361</v>
          </cell>
          <cell r="AJ159">
            <v>0</v>
          </cell>
          <cell r="AS159">
            <v>0</v>
          </cell>
          <cell r="AY159">
            <v>0</v>
          </cell>
          <cell r="AZ159" t="str">
            <v/>
          </cell>
          <cell r="BA159">
            <v>0</v>
          </cell>
        </row>
        <row r="160">
          <cell r="T160">
            <v>17.312627914</v>
          </cell>
          <cell r="AJ160">
            <v>0</v>
          </cell>
          <cell r="AS160">
            <v>6.8566693999999995</v>
          </cell>
          <cell r="AY160">
            <v>0</v>
          </cell>
          <cell r="AZ160" t="str">
            <v/>
          </cell>
          <cell r="BA160">
            <v>0</v>
          </cell>
        </row>
        <row r="161">
          <cell r="T161">
            <v>15.078127660000002</v>
          </cell>
          <cell r="AJ161">
            <v>0</v>
          </cell>
          <cell r="AS161">
            <v>0</v>
          </cell>
          <cell r="AY161">
            <v>0</v>
          </cell>
          <cell r="AZ161" t="str">
            <v/>
          </cell>
          <cell r="BA161">
            <v>0</v>
          </cell>
        </row>
        <row r="162">
          <cell r="T162">
            <v>2.9637651200000001</v>
          </cell>
          <cell r="AJ162">
            <v>0</v>
          </cell>
          <cell r="AS162">
            <v>3.165654</v>
          </cell>
          <cell r="AY162">
            <v>0</v>
          </cell>
          <cell r="AZ162" t="str">
            <v/>
          </cell>
          <cell r="BA162">
            <v>0</v>
          </cell>
        </row>
        <row r="163">
          <cell r="T163">
            <v>2.4261925470000003</v>
          </cell>
          <cell r="AJ163">
            <v>0</v>
          </cell>
          <cell r="AS163">
            <v>10.1166257</v>
          </cell>
          <cell r="AY163">
            <v>0</v>
          </cell>
          <cell r="AZ163" t="str">
            <v/>
          </cell>
          <cell r="BA163">
            <v>0</v>
          </cell>
        </row>
        <row r="164">
          <cell r="T164">
            <v>1.08956E-2</v>
          </cell>
          <cell r="AJ164">
            <v>0</v>
          </cell>
          <cell r="AS164">
            <v>0</v>
          </cell>
          <cell r="AY164">
            <v>0</v>
          </cell>
          <cell r="AZ164" t="str">
            <v/>
          </cell>
          <cell r="BA164">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lth ODA for social media"/>
      <sheetName val="Medical research ODA"/>
      <sheetName val="Health core analysis"/>
      <sheetName val="Health donors chart"/>
      <sheetName val="Health recipients chart"/>
      <sheetName val="Health All recipients"/>
      <sheetName val="Health targeting"/>
      <sheetName val="Pivot"/>
      <sheetName val="H, E, SP ODA"/>
      <sheetName val="ODA and total ODA"/>
      <sheetName val="Sector total ODA"/>
      <sheetName val="Total ODA"/>
      <sheetName val="Names&amp;ISO"/>
      <sheetName val="CBLB"/>
      <sheetName val="regions"/>
      <sheetName val="OECD DAC CRS donor type referen"/>
      <sheetName val="OECD CRS channel mapping"/>
      <sheetName val="Fragile"/>
      <sheetName val="Income groups 1987-2018"/>
      <sheetName val="LDCs (1)"/>
    </sheetNames>
    <sheetDataSet>
      <sheetData sheetId="0" refreshError="1"/>
      <sheetData sheetId="1" refreshError="1"/>
      <sheetData sheetId="2">
        <row r="5">
          <cell r="C5">
            <v>2009</v>
          </cell>
          <cell r="D5">
            <v>2010</v>
          </cell>
          <cell r="E5">
            <v>2011</v>
          </cell>
          <cell r="F5">
            <v>2012</v>
          </cell>
          <cell r="G5">
            <v>2013</v>
          </cell>
          <cell r="H5">
            <v>2014</v>
          </cell>
          <cell r="I5">
            <v>2015</v>
          </cell>
          <cell r="J5">
            <v>2016</v>
          </cell>
          <cell r="K5">
            <v>2017</v>
          </cell>
          <cell r="L5">
            <v>2018</v>
          </cell>
        </row>
        <row r="6">
          <cell r="B6" t="str">
            <v>Health ODA</v>
          </cell>
          <cell r="C6">
            <v>17064.259855227694</v>
          </cell>
          <cell r="D6">
            <v>18365.374876862799</v>
          </cell>
          <cell r="E6">
            <v>18732.552825347262</v>
          </cell>
          <cell r="F6">
            <v>19374.235564004863</v>
          </cell>
          <cell r="G6">
            <v>21471.484869992128</v>
          </cell>
          <cell r="H6">
            <v>20185.030825997474</v>
          </cell>
          <cell r="I6">
            <v>20993.428436921291</v>
          </cell>
          <cell r="J6">
            <v>21740.720142764272</v>
          </cell>
          <cell r="K6">
            <v>24390.555479533883</v>
          </cell>
          <cell r="L6">
            <v>22181.027018214147</v>
          </cell>
        </row>
        <row r="7">
          <cell r="B7" t="str">
            <v>Health other official flows</v>
          </cell>
          <cell r="C7">
            <v>958.71955452600014</v>
          </cell>
          <cell r="D7">
            <v>1996.1810414730001</v>
          </cell>
          <cell r="E7">
            <v>1361.2810844799999</v>
          </cell>
          <cell r="F7">
            <v>979.5442946999998</v>
          </cell>
          <cell r="G7">
            <v>1224.8724277599999</v>
          </cell>
          <cell r="H7">
            <v>984.37158777000013</v>
          </cell>
          <cell r="I7">
            <v>1259.9334739000001</v>
          </cell>
          <cell r="J7">
            <v>1975.1358336847004</v>
          </cell>
          <cell r="K7">
            <v>1242.1578387200004</v>
          </cell>
          <cell r="L7">
            <v>1308.34183876</v>
          </cell>
        </row>
        <row r="8">
          <cell r="B8" t="str">
            <v>Health private development assistance</v>
          </cell>
          <cell r="C8">
            <v>1714.7745841800013</v>
          </cell>
          <cell r="D8">
            <v>1560.0085213300003</v>
          </cell>
          <cell r="E8">
            <v>1883.9781310500005</v>
          </cell>
          <cell r="F8">
            <v>1773.7234400650004</v>
          </cell>
          <cell r="G8">
            <v>1930.8736597490004</v>
          </cell>
          <cell r="H8">
            <v>2038.7324646499994</v>
          </cell>
          <cell r="I8">
            <v>2278.8542966320001</v>
          </cell>
          <cell r="J8">
            <v>2499.6906304939998</v>
          </cell>
          <cell r="K8">
            <v>3105.718299839004</v>
          </cell>
          <cell r="L8">
            <v>3113.1060149030068</v>
          </cell>
        </row>
        <row r="10">
          <cell r="B10" t="str">
            <v>ODA to health as a percent of total ODA</v>
          </cell>
          <cell r="C10">
            <v>0.13119256578663746</v>
          </cell>
          <cell r="D10">
            <v>0.1320264827282539</v>
          </cell>
          <cell r="E10">
            <v>0.13356395769679341</v>
          </cell>
          <cell r="F10">
            <v>0.14098689878494255</v>
          </cell>
          <cell r="G10">
            <v>0.13991164210792312</v>
          </cell>
          <cell r="H10">
            <v>0.13282218056993386</v>
          </cell>
          <cell r="I10">
            <v>0.12270055289138673</v>
          </cell>
          <cell r="J10">
            <v>0.11744424864242524</v>
          </cell>
          <cell r="K10">
            <v>0.12698885629708356</v>
          </cell>
          <cell r="L10">
            <v>0.11771013418772454</v>
          </cell>
        </row>
        <row r="12">
          <cell r="C12">
            <v>2009</v>
          </cell>
          <cell r="D12">
            <v>2010</v>
          </cell>
          <cell r="E12">
            <v>2011</v>
          </cell>
          <cell r="F12">
            <v>2012</v>
          </cell>
          <cell r="G12">
            <v>2013</v>
          </cell>
          <cell r="H12">
            <v>2014</v>
          </cell>
          <cell r="I12">
            <v>2015</v>
          </cell>
          <cell r="J12">
            <v>2016</v>
          </cell>
          <cell r="K12">
            <v>2017</v>
          </cell>
          <cell r="L12">
            <v>2018</v>
          </cell>
        </row>
        <row r="13">
          <cell r="B13" t="str">
            <v>DAC donor health ODA</v>
          </cell>
          <cell r="C13">
            <v>11439.651299000001</v>
          </cell>
          <cell r="D13">
            <v>11924.014213</v>
          </cell>
          <cell r="E13">
            <v>12623.906669</v>
          </cell>
          <cell r="F13">
            <v>12543.881369000001</v>
          </cell>
          <cell r="G13">
            <v>13304.606876</v>
          </cell>
          <cell r="H13">
            <v>13305.043718000001</v>
          </cell>
          <cell r="I13">
            <v>12416.565054000001</v>
          </cell>
          <cell r="J13">
            <v>13281.740699</v>
          </cell>
          <cell r="K13">
            <v>14551.105174</v>
          </cell>
          <cell r="L13">
            <v>14096.630637999999</v>
          </cell>
        </row>
        <row r="14">
          <cell r="B14" t="str">
            <v>Multilateral health ODA</v>
          </cell>
          <cell r="C14">
            <v>5524.0905510000002</v>
          </cell>
          <cell r="D14">
            <v>6364.5510890000005</v>
          </cell>
          <cell r="E14">
            <v>6029.9126329999999</v>
          </cell>
          <cell r="F14">
            <v>6677.9706669999996</v>
          </cell>
          <cell r="G14">
            <v>7915.1147559999999</v>
          </cell>
          <cell r="H14">
            <v>6688.8587420000003</v>
          </cell>
          <cell r="I14">
            <v>8343.8036969999994</v>
          </cell>
          <cell r="J14">
            <v>8106.2760969999999</v>
          </cell>
          <cell r="K14">
            <v>9592.1360669999995</v>
          </cell>
          <cell r="L14">
            <v>7648.3336640000007</v>
          </cell>
        </row>
        <row r="15">
          <cell r="B15" t="str">
            <v>Non-DAC health ODA</v>
          </cell>
          <cell r="C15">
            <v>100.51825700000001</v>
          </cell>
          <cell r="D15">
            <v>76.808230000000009</v>
          </cell>
          <cell r="E15">
            <v>78.734849999999994</v>
          </cell>
          <cell r="F15">
            <v>152.384165</v>
          </cell>
          <cell r="G15">
            <v>251.76350099999999</v>
          </cell>
          <cell r="H15">
            <v>191.12836600000003</v>
          </cell>
          <cell r="I15">
            <v>233.05840000000001</v>
          </cell>
          <cell r="J15">
            <v>352.703261</v>
          </cell>
          <cell r="K15">
            <v>247.316799</v>
          </cell>
          <cell r="L15">
            <v>436.06285599999995</v>
          </cell>
        </row>
        <row r="19">
          <cell r="C19">
            <v>0.12517055865896604</v>
          </cell>
          <cell r="D19">
            <v>0.12088944360796579</v>
          </cell>
          <cell r="E19">
            <v>0.12864831034738497</v>
          </cell>
          <cell r="F19">
            <v>0.13507665569799043</v>
          </cell>
          <cell r="G19">
            <v>0.13111957126027271</v>
          </cell>
          <cell r="H19">
            <v>0.13328040218740883</v>
          </cell>
          <cell r="I19">
            <v>0.11540595216425545</v>
          </cell>
          <cell r="J19">
            <v>0.11323999067799063</v>
          </cell>
          <cell r="K19">
            <v>0.12178159589887311</v>
          </cell>
          <cell r="L19">
            <v>0.12262589099509967</v>
          </cell>
        </row>
        <row r="20">
          <cell r="C20">
            <v>0.14662276551150485</v>
          </cell>
          <cell r="D20">
            <v>0.16159668446676148</v>
          </cell>
          <cell r="E20">
            <v>0.14704371763609433</v>
          </cell>
          <cell r="F20">
            <v>0.15386079159352048</v>
          </cell>
          <cell r="G20">
            <v>0.17018403518790134</v>
          </cell>
          <cell r="H20">
            <v>0.14269728017041836</v>
          </cell>
          <cell r="I20">
            <v>0.16025803280977882</v>
          </cell>
          <cell r="J20">
            <v>0.15390486702923029</v>
          </cell>
          <cell r="K20">
            <v>0.17252678066299776</v>
          </cell>
          <cell r="L20">
            <v>0.14776969267682902</v>
          </cell>
        </row>
        <row r="21">
          <cell r="C21">
            <v>0.10028946613944875</v>
          </cell>
          <cell r="D21">
            <v>7.0946504506173041E-2</v>
          </cell>
          <cell r="E21">
            <v>7.050774330568671E-2</v>
          </cell>
          <cell r="F21">
            <v>0.13238033408764346</v>
          </cell>
          <cell r="G21">
            <v>4.5890490200353878E-2</v>
          </cell>
          <cell r="H21">
            <v>3.627819875392875E-2</v>
          </cell>
          <cell r="I21">
            <v>2.0372817899597544E-2</v>
          </cell>
          <cell r="J21">
            <v>2.327137640389644E-2</v>
          </cell>
          <cell r="K21">
            <v>1.4560671797077762E-2</v>
          </cell>
          <cell r="L21">
            <v>2.0073932669726305E-2</v>
          </cell>
        </row>
        <row r="25">
          <cell r="B25" t="str">
            <v>DAC and multilateral ODA to health
as a percent of total ODA</v>
          </cell>
          <cell r="C25">
            <v>0.13143255264417539</v>
          </cell>
          <cell r="D25">
            <v>0.13250557487587575</v>
          </cell>
          <cell r="E25">
            <v>0.13407004089236974</v>
          </cell>
          <cell r="F25">
            <v>0.14105960322868513</v>
          </cell>
          <cell r="G25">
            <v>0.14339740900652032</v>
          </cell>
          <cell r="H25">
            <v>0.13628930018012569</v>
          </cell>
          <cell r="I25">
            <v>0.13003257127070739</v>
          </cell>
          <cell r="J25">
            <v>0.12584212229600578</v>
          </cell>
          <cell r="K25">
            <v>0.13789581071754151</v>
          </cell>
          <cell r="L25">
            <v>0.1304320619763453</v>
          </cell>
        </row>
        <row r="39">
          <cell r="D39">
            <v>2009</v>
          </cell>
          <cell r="E39">
            <v>2010</v>
          </cell>
          <cell r="F39">
            <v>2011</v>
          </cell>
          <cell r="G39">
            <v>2012</v>
          </cell>
          <cell r="H39">
            <v>2013</v>
          </cell>
          <cell r="I39">
            <v>2014</v>
          </cell>
          <cell r="J39">
            <v>2015</v>
          </cell>
          <cell r="K39">
            <v>2016</v>
          </cell>
          <cell r="L39">
            <v>2017</v>
          </cell>
          <cell r="M39">
            <v>2018</v>
          </cell>
        </row>
        <row r="40">
          <cell r="B40" t="str">
            <v>STD control including HIV/Aids</v>
          </cell>
          <cell r="D40">
            <v>7054.0691197542865</v>
          </cell>
          <cell r="E40">
            <v>7562.3922453520991</v>
          </cell>
          <cell r="F40">
            <v>7955.2444576423741</v>
          </cell>
          <cell r="G40">
            <v>7764.2569236663585</v>
          </cell>
          <cell r="H40">
            <v>7903.353355298852</v>
          </cell>
          <cell r="I40">
            <v>6911.9091088136129</v>
          </cell>
          <cell r="J40">
            <v>6346.3224999047079</v>
          </cell>
          <cell r="K40">
            <v>6914.2081361553956</v>
          </cell>
          <cell r="L40">
            <v>7685.1145128079997</v>
          </cell>
          <cell r="M40">
            <v>6734.4486544226465</v>
          </cell>
        </row>
        <row r="41">
          <cell r="B41" t="str">
            <v>Disease control (non-STD)</v>
          </cell>
          <cell r="D41">
            <v>3198.2138956088406</v>
          </cell>
          <cell r="E41">
            <v>3399.1496225125593</v>
          </cell>
          <cell r="F41">
            <v>3160.8198778793494</v>
          </cell>
          <cell r="G41">
            <v>3351.0698912198031</v>
          </cell>
          <cell r="H41">
            <v>4100.680494108482</v>
          </cell>
          <cell r="I41">
            <v>3751.6044684677559</v>
          </cell>
          <cell r="J41">
            <v>4874.2313035840598</v>
          </cell>
          <cell r="K41">
            <v>4865.876834697101</v>
          </cell>
          <cell r="L41">
            <v>5565.5867944669953</v>
          </cell>
          <cell r="M41">
            <v>4486.0175812393281</v>
          </cell>
        </row>
        <row r="42">
          <cell r="B42" t="str">
            <v>Basic health</v>
          </cell>
          <cell r="D42">
            <v>2788.7359743439301</v>
          </cell>
          <cell r="E42">
            <v>3193.5597065461011</v>
          </cell>
          <cell r="F42">
            <v>3048.8383260745209</v>
          </cell>
          <cell r="G42">
            <v>3587.4624361955321</v>
          </cell>
          <cell r="H42">
            <v>4406.959232935722</v>
          </cell>
          <cell r="I42">
            <v>3985.6040733919508</v>
          </cell>
          <cell r="J42">
            <v>4350.1953987200313</v>
          </cell>
          <cell r="K42">
            <v>4391.7747548347643</v>
          </cell>
          <cell r="L42">
            <v>5074.5596605402552</v>
          </cell>
          <cell r="M42">
            <v>4381.9074539031189</v>
          </cell>
        </row>
        <row r="43">
          <cell r="B43" t="str">
            <v>General health</v>
          </cell>
          <cell r="D43">
            <v>2026.6353225624946</v>
          </cell>
          <cell r="E43">
            <v>2144.0468149258604</v>
          </cell>
          <cell r="F43">
            <v>2300.2813833078176</v>
          </cell>
          <cell r="G43">
            <v>2100.296488354395</v>
          </cell>
          <cell r="H43">
            <v>2370.9598182388277</v>
          </cell>
          <cell r="I43">
            <v>2590.8279114484308</v>
          </cell>
          <cell r="J43">
            <v>2389.2086339987759</v>
          </cell>
          <cell r="K43">
            <v>2807.4011801023516</v>
          </cell>
          <cell r="L43">
            <v>3045.5199276834892</v>
          </cell>
          <cell r="M43">
            <v>3513.3471600702314</v>
          </cell>
        </row>
        <row r="44">
          <cell r="B44" t="str">
            <v>Population policy, family planning and reproductive health</v>
          </cell>
          <cell r="D44">
            <v>1996.6055429579974</v>
          </cell>
          <cell r="E44">
            <v>2066.2264875262126</v>
          </cell>
          <cell r="F44">
            <v>2267.3687804431811</v>
          </cell>
          <cell r="G44">
            <v>2571.1498245687803</v>
          </cell>
          <cell r="H44">
            <v>2689.5319694102645</v>
          </cell>
          <cell r="I44">
            <v>2945.0852638757369</v>
          </cell>
          <cell r="J44">
            <v>3033.4706007136392</v>
          </cell>
          <cell r="K44">
            <v>2761.4592369746688</v>
          </cell>
          <cell r="L44">
            <v>3019.7745840351399</v>
          </cell>
          <cell r="M44">
            <v>3050.491637117917</v>
          </cell>
        </row>
        <row r="45">
          <cell r="B45" t="str">
            <v>Non-communicable diseases</v>
          </cell>
          <cell r="D45">
            <v>0</v>
          </cell>
          <cell r="E45">
            <v>0</v>
          </cell>
          <cell r="F45">
            <v>0</v>
          </cell>
          <cell r="G45">
            <v>0</v>
          </cell>
          <cell r="H45">
            <v>0</v>
          </cell>
          <cell r="I45">
            <v>0</v>
          </cell>
          <cell r="J45">
            <v>0</v>
          </cell>
          <cell r="K45">
            <v>0</v>
          </cell>
          <cell r="L45">
            <v>0</v>
          </cell>
          <cell r="M45">
            <v>14.814531461</v>
          </cell>
        </row>
        <row r="46">
          <cell r="D46">
            <v>17064.259855227552</v>
          </cell>
          <cell r="E46">
            <v>18365.374876862832</v>
          </cell>
          <cell r="F46">
            <v>18732.552825347244</v>
          </cell>
          <cell r="G46">
            <v>19374.235564004866</v>
          </cell>
          <cell r="H46">
            <v>21471.484869992149</v>
          </cell>
          <cell r="I46">
            <v>20185.030825997484</v>
          </cell>
          <cell r="J46">
            <v>20993.428436921218</v>
          </cell>
          <cell r="K46">
            <v>21740.720142764279</v>
          </cell>
          <cell r="L46">
            <v>24390.555479533883</v>
          </cell>
          <cell r="M46">
            <v>22181.027018214241</v>
          </cell>
        </row>
        <row r="66">
          <cell r="I66">
            <v>2014</v>
          </cell>
          <cell r="J66">
            <v>2015</v>
          </cell>
          <cell r="K66">
            <v>2016</v>
          </cell>
          <cell r="L66">
            <v>2017</v>
          </cell>
          <cell r="M66">
            <v>2018</v>
          </cell>
        </row>
        <row r="67">
          <cell r="A67" t="str">
            <v>Basic health care</v>
          </cell>
          <cell r="I67">
            <v>2591.5029369091803</v>
          </cell>
          <cell r="J67">
            <v>2847.0000436258529</v>
          </cell>
          <cell r="K67">
            <v>2720.5497254513343</v>
          </cell>
          <cell r="L67">
            <v>3079.3351247025666</v>
          </cell>
          <cell r="M67">
            <v>2771.4539459672028</v>
          </cell>
        </row>
        <row r="68">
          <cell r="A68" t="str">
            <v>Basic health infrastructure</v>
          </cell>
          <cell r="I68">
            <v>308.87435298060001</v>
          </cell>
          <cell r="J68">
            <v>376.24469266400064</v>
          </cell>
          <cell r="K68">
            <v>572.73219631040035</v>
          </cell>
          <cell r="L68">
            <v>661.55329723249838</v>
          </cell>
          <cell r="M68">
            <v>442.16603786846031</v>
          </cell>
        </row>
        <row r="69">
          <cell r="A69" t="str">
            <v>Basic nutrition</v>
          </cell>
          <cell r="I69">
            <v>863.54466160690015</v>
          </cell>
          <cell r="J69">
            <v>872.89367612337821</v>
          </cell>
          <cell r="K69">
            <v>871.05302487359904</v>
          </cell>
          <cell r="L69">
            <v>1037.9391785658911</v>
          </cell>
          <cell r="M69">
            <v>931.66694548923317</v>
          </cell>
        </row>
        <row r="72">
          <cell r="A72" t="str">
            <v>Health education</v>
          </cell>
          <cell r="I72">
            <v>112.79146710206994</v>
          </cell>
          <cell r="J72">
            <v>102.32624207899995</v>
          </cell>
          <cell r="K72">
            <v>102.74276102243002</v>
          </cell>
          <cell r="L72">
            <v>168.53087415499999</v>
          </cell>
          <cell r="M72">
            <v>134.11561032659202</v>
          </cell>
        </row>
        <row r="73">
          <cell r="A73" t="str">
            <v>Health personnel development</v>
          </cell>
          <cell r="I73">
            <v>108.89065479320001</v>
          </cell>
          <cell r="J73">
            <v>151.73074422780007</v>
          </cell>
          <cell r="K73">
            <v>124.69704717700002</v>
          </cell>
          <cell r="L73">
            <v>127.20118588430002</v>
          </cell>
          <cell r="M73">
            <v>102.50491425163003</v>
          </cell>
        </row>
        <row r="74">
          <cell r="A74" t="str">
            <v>Health policy and administrative management</v>
          </cell>
          <cell r="I74">
            <v>1720.3740513971704</v>
          </cell>
          <cell r="J74">
            <v>1400.536143998786</v>
          </cell>
          <cell r="K74">
            <v>1844.1286116550459</v>
          </cell>
          <cell r="L74">
            <v>1807.4884047932885</v>
          </cell>
          <cell r="M74">
            <v>1949.5381097742559</v>
          </cell>
        </row>
        <row r="75">
          <cell r="A75" t="str">
            <v>Infectious disease control</v>
          </cell>
          <cell r="I75">
            <v>1218.4850741672406</v>
          </cell>
          <cell r="J75">
            <v>2317.5812743121614</v>
          </cell>
          <cell r="K75">
            <v>2061.4454439689835</v>
          </cell>
          <cell r="L75">
            <v>2437.5037347919974</v>
          </cell>
          <cell r="M75">
            <v>1936.9167869323376</v>
          </cell>
        </row>
        <row r="76">
          <cell r="A76" t="str">
            <v>Malaria control</v>
          </cell>
          <cell r="I76">
            <v>1793.7886235639157</v>
          </cell>
          <cell r="J76">
            <v>1791.2760012074989</v>
          </cell>
          <cell r="K76">
            <v>1917.5827664299006</v>
          </cell>
          <cell r="L76">
            <v>2062.9451838699983</v>
          </cell>
          <cell r="M76">
            <v>1701.0642071229906</v>
          </cell>
        </row>
        <row r="77">
          <cell r="A77" t="str">
            <v>Medical education/training</v>
          </cell>
          <cell r="I77">
            <v>99.903998096699937</v>
          </cell>
          <cell r="J77">
            <v>83.898923092899963</v>
          </cell>
          <cell r="K77">
            <v>127.19541954100001</v>
          </cell>
          <cell r="L77">
            <v>137.07497350900005</v>
          </cell>
          <cell r="M77">
            <v>141.44167598572008</v>
          </cell>
        </row>
        <row r="78">
          <cell r="A78" t="str">
            <v>Medical research</v>
          </cell>
          <cell r="I78">
            <v>276.27762237500008</v>
          </cell>
          <cell r="J78">
            <v>272.52033499900051</v>
          </cell>
          <cell r="K78">
            <v>288.88721922690513</v>
          </cell>
          <cell r="L78">
            <v>496.92922545050004</v>
          </cell>
          <cell r="M78">
            <v>645.82410410699993</v>
          </cell>
        </row>
        <row r="79">
          <cell r="A79" t="str">
            <v>Medical services</v>
          </cell>
          <cell r="I79">
            <v>494.27223957956051</v>
          </cell>
          <cell r="J79">
            <v>632.25323190808933</v>
          </cell>
          <cell r="K79">
            <v>547.18992967940017</v>
          </cell>
          <cell r="L79">
            <v>604.02732393070096</v>
          </cell>
          <cell r="M79">
            <v>776.54327020325547</v>
          </cell>
        </row>
        <row r="85">
          <cell r="A85" t="str">
            <v>Reproductive health care</v>
          </cell>
          <cell r="I85">
            <v>1628.6556194222235</v>
          </cell>
          <cell r="J85">
            <v>1766.1412663206802</v>
          </cell>
          <cell r="K85">
            <v>1731.607618345495</v>
          </cell>
          <cell r="L85">
            <v>1732.8821607999403</v>
          </cell>
          <cell r="M85">
            <v>1637.8994084464589</v>
          </cell>
        </row>
        <row r="87">
          <cell r="A87" t="str">
            <v>STD control including HIV/Aids</v>
          </cell>
          <cell r="I87">
            <v>6911.9091088136129</v>
          </cell>
          <cell r="J87">
            <v>6346.3224999047079</v>
          </cell>
          <cell r="K87">
            <v>6914.2081361553956</v>
          </cell>
          <cell r="L87">
            <v>7685.1145128079997</v>
          </cell>
          <cell r="M87">
            <v>6734.4486544226465</v>
          </cell>
        </row>
        <row r="89">
          <cell r="A89" t="str">
            <v>Tuberculosis control</v>
          </cell>
          <cell r="I89">
            <v>739.3307707365999</v>
          </cell>
          <cell r="J89">
            <v>765.37402806439991</v>
          </cell>
          <cell r="K89">
            <v>886.84862429821669</v>
          </cell>
          <cell r="L89">
            <v>1065.1378758049991</v>
          </cell>
          <cell r="M89">
            <v>848.03658718400004</v>
          </cell>
        </row>
        <row r="111">
          <cell r="B111">
            <v>2014</v>
          </cell>
          <cell r="C111">
            <v>2015</v>
          </cell>
          <cell r="D111">
            <v>2016</v>
          </cell>
          <cell r="E111">
            <v>2017</v>
          </cell>
          <cell r="F111">
            <v>2018</v>
          </cell>
        </row>
        <row r="123">
          <cell r="A123" t="str">
            <v>Multilateral Organisations</v>
          </cell>
          <cell r="B123">
            <v>0.18346646617368517</v>
          </cell>
          <cell r="C123">
            <v>0.17921731354245712</v>
          </cell>
          <cell r="D123">
            <v>0.1746260780706774</v>
          </cell>
          <cell r="E123">
            <v>0.18070781074403514</v>
          </cell>
          <cell r="F123">
            <v>0.19833549735555847</v>
          </cell>
        </row>
        <row r="124">
          <cell r="A124" t="str">
            <v>NGOs and civil society</v>
          </cell>
          <cell r="B124">
            <v>0.2565994737569382</v>
          </cell>
          <cell r="C124">
            <v>0.24583981274585198</v>
          </cell>
          <cell r="D124">
            <v>0.24109446169722398</v>
          </cell>
          <cell r="E124">
            <v>0.20850276727582487</v>
          </cell>
          <cell r="F124">
            <v>0.19171302299612841</v>
          </cell>
        </row>
        <row r="125">
          <cell r="A125" t="str">
            <v>Other</v>
          </cell>
          <cell r="B125">
            <v>7.6134650862613049E-2</v>
          </cell>
          <cell r="C125">
            <v>7.9714665940094645E-2</v>
          </cell>
          <cell r="D125">
            <v>3.3599848805758191E-2</v>
          </cell>
          <cell r="E125">
            <v>4.5441908672601457E-3</v>
          </cell>
          <cell r="F125">
            <v>1.4222335145286581E-2</v>
          </cell>
        </row>
        <row r="126">
          <cell r="A126" t="str">
            <v>Private sector institutions</v>
          </cell>
          <cell r="B126">
            <v>0</v>
          </cell>
          <cell r="C126">
            <v>0</v>
          </cell>
          <cell r="D126">
            <v>4.7292039707156647E-2</v>
          </cell>
          <cell r="E126">
            <v>9.0018636169312632E-2</v>
          </cell>
          <cell r="F126">
            <v>0.11650204936360936</v>
          </cell>
        </row>
        <row r="127">
          <cell r="A127" t="str">
            <v>Public sector institutions</v>
          </cell>
          <cell r="B127">
            <v>0.39191298440296729</v>
          </cell>
          <cell r="C127">
            <v>0.40098593767863955</v>
          </cell>
          <cell r="D127">
            <v>0.42469936217846593</v>
          </cell>
          <cell r="E127">
            <v>0.42734461444295641</v>
          </cell>
          <cell r="F127">
            <v>0.3946557717381875</v>
          </cell>
        </row>
        <row r="128">
          <cell r="A128" t="str">
            <v>PPPs and networks</v>
          </cell>
          <cell r="B128">
            <v>5.6588008785641965E-3</v>
          </cell>
          <cell r="C128">
            <v>6.5168805785142114E-3</v>
          </cell>
          <cell r="D128">
            <v>5.1661391106393771E-3</v>
          </cell>
          <cell r="E128">
            <v>8.4246455654697749E-3</v>
          </cell>
          <cell r="F128">
            <v>1.4375967767189147E-2</v>
          </cell>
        </row>
        <row r="129">
          <cell r="A129" t="str">
            <v>Universities and research institutes</v>
          </cell>
          <cell r="B129">
            <v>3.7233532322959027E-2</v>
          </cell>
          <cell r="C129">
            <v>3.3419582202571921E-2</v>
          </cell>
          <cell r="D129">
            <v>3.6883565089920807E-2</v>
          </cell>
          <cell r="E129">
            <v>3.5210992660115098E-2</v>
          </cell>
          <cell r="F129">
            <v>3.8983196280456281E-2</v>
          </cell>
        </row>
        <row r="130">
          <cell r="A130" t="str">
            <v>Unspecified</v>
          </cell>
          <cell r="B130">
            <v>4.8994091602273131E-2</v>
          </cell>
          <cell r="C130">
            <v>5.4305807311870409E-2</v>
          </cell>
          <cell r="D130">
            <v>3.6638505340157682E-2</v>
          </cell>
          <cell r="E130">
            <v>4.524634227502583E-2</v>
          </cell>
          <cell r="F130">
            <v>3.1212159353584141E-2</v>
          </cell>
        </row>
        <row r="138">
          <cell r="B138">
            <v>2008</v>
          </cell>
          <cell r="C138">
            <v>2009</v>
          </cell>
          <cell r="D138">
            <v>2010</v>
          </cell>
          <cell r="E138">
            <v>2011</v>
          </cell>
          <cell r="F138">
            <v>2012</v>
          </cell>
          <cell r="G138">
            <v>2013</v>
          </cell>
          <cell r="H138">
            <v>2014</v>
          </cell>
          <cell r="I138">
            <v>2015</v>
          </cell>
          <cell r="J138">
            <v>2016</v>
          </cell>
          <cell r="K138">
            <v>2017</v>
          </cell>
          <cell r="L138">
            <v>2018</v>
          </cell>
        </row>
        <row r="145">
          <cell r="A145" t="str">
            <v>DAC</v>
          </cell>
          <cell r="B145">
            <v>0.68547395328787941</v>
          </cell>
          <cell r="C145">
            <v>0.67038657148809144</v>
          </cell>
          <cell r="D145">
            <v>0.64926607646471401</v>
          </cell>
          <cell r="E145">
            <v>0.67390207853318429</v>
          </cell>
          <cell r="F145">
            <v>0.6474516733371003</v>
          </cell>
          <cell r="G145">
            <v>0.61964071401533616</v>
          </cell>
          <cell r="H145">
            <v>0.65915399505404859</v>
          </cell>
          <cell r="I145">
            <v>0.59145008687093614</v>
          </cell>
          <cell r="J145">
            <v>0.61091540924505372</v>
          </cell>
          <cell r="K145">
            <v>0.59658762419788602</v>
          </cell>
          <cell r="L145">
            <v>0.63552652260722053</v>
          </cell>
        </row>
        <row r="146">
          <cell r="A146" t="str">
            <v>Multilateral</v>
          </cell>
          <cell r="B146">
            <v>0.31452604671212059</v>
          </cell>
          <cell r="C146">
            <v>0.32372285387563421</v>
          </cell>
          <cell r="D146">
            <v>0.34655169085041082</v>
          </cell>
          <cell r="E146">
            <v>0.32189481827879413</v>
          </cell>
          <cell r="F146">
            <v>0.34468302931053263</v>
          </cell>
          <cell r="G146">
            <v>0.36863380545062518</v>
          </cell>
          <cell r="H146">
            <v>0.33137718381956321</v>
          </cell>
          <cell r="I146">
            <v>0.39744840932856418</v>
          </cell>
          <cell r="J146">
            <v>0.37286143503867214</v>
          </cell>
          <cell r="K146">
            <v>0.39327251820959097</v>
          </cell>
          <cell r="L146">
            <v>0.34481420739096574</v>
          </cell>
        </row>
        <row r="147">
          <cell r="A147" t="str">
            <v>Non-DAC</v>
          </cell>
          <cell r="B147">
            <v>0</v>
          </cell>
          <cell r="C147">
            <v>5.890574636274435E-3</v>
          </cell>
          <cell r="D147">
            <v>4.1822326848751212E-3</v>
          </cell>
          <cell r="E147">
            <v>4.2031031880215867E-3</v>
          </cell>
          <cell r="F147">
            <v>7.8652973523668998E-3</v>
          </cell>
          <cell r="G147">
            <v>1.1725480534038732E-2</v>
          </cell>
          <cell r="H147">
            <v>9.4688211263881123E-3</v>
          </cell>
          <cell r="I147">
            <v>1.1101503800499716E-2</v>
          </cell>
          <cell r="J147">
            <v>1.6223155716274071E-2</v>
          </cell>
          <cell r="K147">
            <v>1.0139857592522818E-2</v>
          </cell>
          <cell r="L147">
            <v>1.9659270001813764E-2</v>
          </cell>
        </row>
      </sheetData>
      <sheetData sheetId="3">
        <row r="7">
          <cell r="F7" t="str">
            <v>growth from 2017</v>
          </cell>
          <cell r="G7" t="str">
            <v>reduction from 2017</v>
          </cell>
        </row>
        <row r="8">
          <cell r="A8" t="str">
            <v>US</v>
          </cell>
          <cell r="E8">
            <v>8406.1670018345576</v>
          </cell>
          <cell r="F8" t="str">
            <v/>
          </cell>
          <cell r="G8">
            <v>9022.9490200000109</v>
          </cell>
        </row>
        <row r="9">
          <cell r="A9" t="str">
            <v>Global Fund</v>
          </cell>
          <cell r="E9">
            <v>3148.7159807915932</v>
          </cell>
          <cell r="F9" t="str">
            <v/>
          </cell>
          <cell r="G9">
            <v>4251.5920640000013</v>
          </cell>
        </row>
        <row r="10">
          <cell r="A10" t="str">
            <v>UK</v>
          </cell>
          <cell r="E10">
            <v>1713.3280809614016</v>
          </cell>
          <cell r="F10" t="str">
            <v/>
          </cell>
          <cell r="G10">
            <v>1715.8770103087988</v>
          </cell>
        </row>
        <row r="11">
          <cell r="A11" t="str">
            <v>IDA</v>
          </cell>
          <cell r="E11">
            <v>1384.2509526600011</v>
          </cell>
          <cell r="F11" t="str">
            <v/>
          </cell>
          <cell r="G11">
            <v>1471.4168971300001</v>
          </cell>
        </row>
        <row r="12">
          <cell r="A12" t="str">
            <v>Gavi</v>
          </cell>
          <cell r="E12">
            <v>1376.454464487</v>
          </cell>
          <cell r="F12" t="str">
            <v/>
          </cell>
          <cell r="G12">
            <v>1549.5258499999995</v>
          </cell>
        </row>
        <row r="13">
          <cell r="A13" t="str">
            <v>Germany</v>
          </cell>
          <cell r="E13">
            <v>711.42718993000051</v>
          </cell>
          <cell r="F13">
            <v>775.44740655300041</v>
          </cell>
          <cell r="G13" t="str">
            <v/>
          </cell>
        </row>
        <row r="14">
          <cell r="A14" t="str">
            <v>Canada</v>
          </cell>
          <cell r="E14">
            <v>523.52587205229054</v>
          </cell>
          <cell r="F14">
            <v>554.58788857505101</v>
          </cell>
          <cell r="G14" t="str">
            <v/>
          </cell>
        </row>
        <row r="15">
          <cell r="A15" t="str">
            <v>EU Institutions</v>
          </cell>
          <cell r="E15">
            <v>511.20569073669998</v>
          </cell>
          <cell r="F15" t="str">
            <v/>
          </cell>
          <cell r="G15">
            <v>928.24251996999908</v>
          </cell>
        </row>
        <row r="16">
          <cell r="A16" t="str">
            <v>WHO</v>
          </cell>
          <cell r="E16">
            <v>435.15072110272007</v>
          </cell>
          <cell r="F16" t="str">
            <v/>
          </cell>
          <cell r="G16">
            <v>476.27981107499994</v>
          </cell>
        </row>
        <row r="17">
          <cell r="A17" t="str">
            <v>Japan</v>
          </cell>
          <cell r="E17">
            <v>373.54228054579994</v>
          </cell>
          <cell r="F17" t="str">
            <v/>
          </cell>
          <cell r="G17">
            <v>523.1444030560009</v>
          </cell>
        </row>
        <row r="18">
          <cell r="A18" t="str">
            <v>Netherlands</v>
          </cell>
          <cell r="E18">
            <v>267.43929308999975</v>
          </cell>
          <cell r="F18">
            <v>354.72171759300011</v>
          </cell>
          <cell r="G18" t="str">
            <v/>
          </cell>
        </row>
        <row r="19">
          <cell r="A19" t="str">
            <v>Australia</v>
          </cell>
          <cell r="E19">
            <v>189.89600041379995</v>
          </cell>
          <cell r="F19">
            <v>301.17210069510588</v>
          </cell>
          <cell r="G19" t="str">
            <v/>
          </cell>
        </row>
        <row r="20">
          <cell r="A20" t="str">
            <v>Norway</v>
          </cell>
          <cell r="E20">
            <v>251.04078807100004</v>
          </cell>
          <cell r="F20" t="str">
            <v/>
          </cell>
          <cell r="G20">
            <v>257.59655284900003</v>
          </cell>
        </row>
        <row r="21">
          <cell r="A21" t="str">
            <v>Sweden</v>
          </cell>
          <cell r="E21">
            <v>244.43029142169985</v>
          </cell>
          <cell r="F21" t="str">
            <v/>
          </cell>
          <cell r="G21">
            <v>247.65627820000003</v>
          </cell>
        </row>
        <row r="22">
          <cell r="A22" t="str">
            <v>France</v>
          </cell>
          <cell r="E22">
            <v>172.18086580900001</v>
          </cell>
          <cell r="F22">
            <v>230.08559921452007</v>
          </cell>
          <cell r="G22" t="str">
            <v/>
          </cell>
        </row>
        <row r="23">
          <cell r="A23" t="str">
            <v>46 others</v>
          </cell>
          <cell r="E23">
            <v>2081.80585165</v>
          </cell>
          <cell r="F23">
            <v>2120.7260529711189</v>
          </cell>
          <cell r="G23" t="str">
            <v/>
          </cell>
        </row>
      </sheetData>
      <sheetData sheetId="4">
        <row r="7">
          <cell r="F7" t="str">
            <v>growth from 2017</v>
          </cell>
          <cell r="G7" t="str">
            <v>reduction from 2017</v>
          </cell>
        </row>
        <row r="8">
          <cell r="A8" t="str">
            <v>Nigeria</v>
          </cell>
          <cell r="E8">
            <v>950.96169019654064</v>
          </cell>
          <cell r="F8" t="str">
            <v/>
          </cell>
          <cell r="G8">
            <v>1191.7349379365999</v>
          </cell>
        </row>
        <row r="9">
          <cell r="A9" t="str">
            <v>Ethiopia</v>
          </cell>
          <cell r="E9">
            <v>897.17828259400005</v>
          </cell>
          <cell r="F9">
            <v>915.63009129399063</v>
          </cell>
          <cell r="G9" t="str">
            <v/>
          </cell>
        </row>
        <row r="10">
          <cell r="A10" t="str">
            <v>Tanzania</v>
          </cell>
          <cell r="E10">
            <v>805.97727019679996</v>
          </cell>
          <cell r="F10" t="str">
            <v/>
          </cell>
          <cell r="G10">
            <v>970.93388170870048</v>
          </cell>
        </row>
        <row r="11">
          <cell r="A11" t="str">
            <v>Kenya</v>
          </cell>
          <cell r="E11">
            <v>772.16107864889932</v>
          </cell>
          <cell r="F11" t="str">
            <v/>
          </cell>
          <cell r="G11">
            <v>927.20490655869901</v>
          </cell>
        </row>
        <row r="12">
          <cell r="A12" t="str">
            <v>Uganda</v>
          </cell>
          <cell r="E12">
            <v>702.1867710329999</v>
          </cell>
          <cell r="F12">
            <v>741.60591358768681</v>
          </cell>
          <cell r="G12" t="str">
            <v/>
          </cell>
        </row>
        <row r="13">
          <cell r="A13" t="str">
            <v>Mozambique</v>
          </cell>
          <cell r="E13">
            <v>733.42419211912124</v>
          </cell>
          <cell r="F13" t="str">
            <v/>
          </cell>
          <cell r="G13">
            <v>757.38919935470983</v>
          </cell>
        </row>
        <row r="14">
          <cell r="A14" t="str">
            <v>DRC</v>
          </cell>
          <cell r="E14">
            <v>692.09497021919924</v>
          </cell>
          <cell r="F14" t="str">
            <v/>
          </cell>
          <cell r="G14">
            <v>722.97676208040025</v>
          </cell>
        </row>
        <row r="15">
          <cell r="A15" t="str">
            <v>South Africa</v>
          </cell>
          <cell r="E15">
            <v>643.92041868581987</v>
          </cell>
          <cell r="F15" t="str">
            <v/>
          </cell>
          <cell r="G15">
            <v>655.5352971799997</v>
          </cell>
        </row>
        <row r="16">
          <cell r="A16" t="str">
            <v>Zambia</v>
          </cell>
          <cell r="E16">
            <v>534.52395798360033</v>
          </cell>
          <cell r="F16" t="str">
            <v/>
          </cell>
          <cell r="G16">
            <v>580.18258923299959</v>
          </cell>
        </row>
        <row r="17">
          <cell r="A17" t="str">
            <v>Pakistan</v>
          </cell>
          <cell r="E17">
            <v>475.30491079900003</v>
          </cell>
          <cell r="F17" t="str">
            <v/>
          </cell>
          <cell r="G17">
            <v>515.45202136470016</v>
          </cell>
        </row>
        <row r="18">
          <cell r="A18" t="str">
            <v>Bangladesh</v>
          </cell>
          <cell r="E18">
            <v>447.34246606748223</v>
          </cell>
          <cell r="F18" t="str">
            <v/>
          </cell>
          <cell r="G18">
            <v>467.94382804398998</v>
          </cell>
        </row>
        <row r="19">
          <cell r="A19" t="str">
            <v>Malawi</v>
          </cell>
          <cell r="E19">
            <v>445.35303716929991</v>
          </cell>
          <cell r="F19" t="str">
            <v/>
          </cell>
          <cell r="G19">
            <v>491.71142161499995</v>
          </cell>
        </row>
        <row r="20">
          <cell r="A20" t="str">
            <v>Zimbabwe</v>
          </cell>
          <cell r="E20">
            <v>390.54758124650004</v>
          </cell>
          <cell r="F20">
            <v>419.01873261374982</v>
          </cell>
          <cell r="G20" t="str">
            <v/>
          </cell>
        </row>
        <row r="21">
          <cell r="A21" t="str">
            <v>India</v>
          </cell>
          <cell r="E21">
            <v>405.21267424599228</v>
          </cell>
          <cell r="F21" t="str">
            <v/>
          </cell>
          <cell r="G21">
            <v>426.37194349400005</v>
          </cell>
        </row>
        <row r="22">
          <cell r="A22" t="str">
            <v>Afghanistan</v>
          </cell>
          <cell r="E22">
            <v>294.81057511440008</v>
          </cell>
          <cell r="F22" t="str">
            <v/>
          </cell>
          <cell r="G22">
            <v>395.62297160399987</v>
          </cell>
        </row>
        <row r="23">
          <cell r="A23" t="str">
            <v>Côte d'Ivoire</v>
          </cell>
          <cell r="E23">
            <v>264.29618665350006</v>
          </cell>
          <cell r="F23">
            <v>279.69619093337974</v>
          </cell>
          <cell r="G23" t="str">
            <v/>
          </cell>
        </row>
        <row r="24">
          <cell r="A24" t="str">
            <v>Yemen</v>
          </cell>
          <cell r="E24">
            <v>273.40399322000002</v>
          </cell>
          <cell r="F24" t="str">
            <v/>
          </cell>
          <cell r="G24">
            <v>448.06373699389997</v>
          </cell>
        </row>
        <row r="25">
          <cell r="A25" t="str">
            <v>Haiti</v>
          </cell>
          <cell r="E25">
            <v>230.14502730699994</v>
          </cell>
          <cell r="F25">
            <v>238.4782320308</v>
          </cell>
          <cell r="G25" t="str">
            <v/>
          </cell>
        </row>
        <row r="26">
          <cell r="A26" t="str">
            <v>Ghana</v>
          </cell>
          <cell r="E26">
            <v>238.32387976958995</v>
          </cell>
          <cell r="F26" t="str">
            <v/>
          </cell>
          <cell r="G26">
            <v>241.89467184</v>
          </cell>
        </row>
        <row r="27">
          <cell r="A27" t="str">
            <v>Mali</v>
          </cell>
          <cell r="E27">
            <v>214.732267819502</v>
          </cell>
          <cell r="F27" t="str">
            <v/>
          </cell>
          <cell r="G27">
            <v>237.056329627</v>
          </cell>
        </row>
        <row r="28">
          <cell r="A28" t="str">
            <v>Myanmar</v>
          </cell>
          <cell r="E28">
            <v>208.88136913547004</v>
          </cell>
          <cell r="F28" t="str">
            <v/>
          </cell>
          <cell r="G28">
            <v>239.22523362749999</v>
          </cell>
        </row>
        <row r="29">
          <cell r="A29" t="str">
            <v>Rwanda</v>
          </cell>
          <cell r="E29">
            <v>201.88002831110003</v>
          </cell>
          <cell r="F29" t="str">
            <v/>
          </cell>
          <cell r="G29">
            <v>244.43294878600011</v>
          </cell>
        </row>
        <row r="30">
          <cell r="A30" t="str">
            <v>Cameroon</v>
          </cell>
          <cell r="E30">
            <v>187.82684900618008</v>
          </cell>
          <cell r="F30" t="str">
            <v/>
          </cell>
          <cell r="G30">
            <v>198.758156805</v>
          </cell>
        </row>
        <row r="31">
          <cell r="A31" t="str">
            <v>Burkina Faso</v>
          </cell>
          <cell r="E31">
            <v>158.43110688690007</v>
          </cell>
          <cell r="F31">
            <v>185.78176084109975</v>
          </cell>
          <cell r="G31" t="str">
            <v/>
          </cell>
        </row>
        <row r="32">
          <cell r="A32" t="str">
            <v>South Sudan</v>
          </cell>
          <cell r="E32">
            <v>177.29958738399998</v>
          </cell>
          <cell r="F32" t="str">
            <v/>
          </cell>
          <cell r="G32">
            <v>268.75225053690002</v>
          </cell>
        </row>
      </sheetData>
      <sheetData sheetId="5">
        <row r="4">
          <cell r="R4" t="str">
            <v>Sub-Saharan Africa</v>
          </cell>
          <cell r="AC4">
            <v>11914.604184654059</v>
          </cell>
        </row>
        <row r="5">
          <cell r="R5" t="str">
            <v>North Africa</v>
          </cell>
          <cell r="AC5">
            <v>143.30966115748083</v>
          </cell>
        </row>
        <row r="6">
          <cell r="R6" t="str">
            <v>South and Central Asia</v>
          </cell>
          <cell r="AC6">
            <v>2371.2242610371945</v>
          </cell>
        </row>
        <row r="7">
          <cell r="R7" t="str">
            <v>Middle East</v>
          </cell>
          <cell r="AC7">
            <v>704.61041654741996</v>
          </cell>
        </row>
        <row r="8">
          <cell r="R8" t="str">
            <v>East Asia</v>
          </cell>
          <cell r="AC8">
            <v>971.05866448564666</v>
          </cell>
        </row>
        <row r="9">
          <cell r="R9" t="str">
            <v>Americas</v>
          </cell>
          <cell r="AC9">
            <v>736.08476521220007</v>
          </cell>
        </row>
        <row r="10">
          <cell r="R10" t="str">
            <v>Oceania</v>
          </cell>
          <cell r="AC10">
            <v>204.95785375307005</v>
          </cell>
        </row>
        <row r="11">
          <cell r="R11" t="str">
            <v>Europe</v>
          </cell>
          <cell r="AC11">
            <v>274.54614225581702</v>
          </cell>
        </row>
        <row r="12">
          <cell r="R12" t="str">
            <v>Unspecified</v>
          </cell>
          <cell r="AC12">
            <v>4860.631069111364</v>
          </cell>
        </row>
      </sheetData>
      <sheetData sheetId="6">
        <row r="5">
          <cell r="H5">
            <v>2014</v>
          </cell>
          <cell r="I5">
            <v>2015</v>
          </cell>
          <cell r="J5">
            <v>2016</v>
          </cell>
          <cell r="K5">
            <v>2017</v>
          </cell>
          <cell r="L5">
            <v>2018</v>
          </cell>
        </row>
        <row r="6">
          <cell r="H6">
            <v>6939.7717446277256</v>
          </cell>
          <cell r="I6">
            <v>6983.4422070676728</v>
          </cell>
          <cell r="J6">
            <v>7443.6664351700356</v>
          </cell>
          <cell r="K6">
            <v>8134.9185269560758</v>
          </cell>
          <cell r="L6">
            <v>7536.3272104264315</v>
          </cell>
        </row>
        <row r="22">
          <cell r="H22">
            <v>11435.875769122616</v>
          </cell>
          <cell r="I22">
            <v>12025.323057238871</v>
          </cell>
          <cell r="J22">
            <v>12500.108522866929</v>
          </cell>
          <cell r="K22">
            <v>13697.106986839142</v>
          </cell>
          <cell r="L22">
            <v>12592.042507220462</v>
          </cell>
        </row>
        <row r="26">
          <cell r="B26">
            <v>2008</v>
          </cell>
          <cell r="C26">
            <v>2009</v>
          </cell>
          <cell r="D26">
            <v>2010</v>
          </cell>
          <cell r="E26">
            <v>2011</v>
          </cell>
          <cell r="F26">
            <v>2012</v>
          </cell>
          <cell r="G26">
            <v>2013</v>
          </cell>
          <cell r="H26">
            <v>2014</v>
          </cell>
          <cell r="I26">
            <v>2015</v>
          </cell>
          <cell r="J26">
            <v>2016</v>
          </cell>
          <cell r="K26">
            <v>2017</v>
          </cell>
          <cell r="L26">
            <v>2018</v>
          </cell>
        </row>
        <row r="27">
          <cell r="A27" t="str">
            <v>LDC</v>
          </cell>
          <cell r="B27">
            <v>5422.495136388935</v>
          </cell>
          <cell r="C27">
            <v>5778.7839786150162</v>
          </cell>
          <cell r="D27">
            <v>6784.4494736594361</v>
          </cell>
          <cell r="E27">
            <v>6969.4455511291453</v>
          </cell>
          <cell r="F27">
            <v>7578.8501657758361</v>
          </cell>
          <cell r="G27">
            <v>8822.9990212741559</v>
          </cell>
          <cell r="H27">
            <v>8638.1205031764712</v>
          </cell>
          <cell r="I27">
            <v>8697.8003848598419</v>
          </cell>
          <cell r="J27">
            <v>9316.6830644497277</v>
          </cell>
          <cell r="K27">
            <v>10153.036498828371</v>
          </cell>
          <cell r="L27">
            <v>9428.8604220478319</v>
          </cell>
        </row>
        <row r="28">
          <cell r="A28" t="str">
            <v>Non-LDC</v>
          </cell>
          <cell r="B28">
            <v>5961.2528896172425</v>
          </cell>
          <cell r="C28">
            <v>6807.2343394388445</v>
          </cell>
          <cell r="D28">
            <v>6999.7961028262016</v>
          </cell>
          <cell r="E28">
            <v>6870.2999810909159</v>
          </cell>
          <cell r="F28">
            <v>7318.2585209114004</v>
          </cell>
          <cell r="G28">
            <v>7924.6566828491441</v>
          </cell>
          <cell r="H28">
            <v>6807.8517938805498</v>
          </cell>
          <cell r="I28">
            <v>7093.4190958165409</v>
          </cell>
          <cell r="J28">
            <v>7295.3029414798793</v>
          </cell>
          <cell r="K28">
            <v>8159.5551904136291</v>
          </cell>
          <cell r="L28">
            <v>6812.5929304710589</v>
          </cell>
        </row>
        <row r="29">
          <cell r="A29" t="str">
            <v>Non-country allocable</v>
          </cell>
          <cell r="B29">
            <v>3588.1623800974262</v>
          </cell>
          <cell r="C29">
            <v>4478.2415371736652</v>
          </cell>
          <cell r="D29">
            <v>4581.1293003772244</v>
          </cell>
          <cell r="E29">
            <v>4892.8072931271927</v>
          </cell>
          <cell r="F29">
            <v>4477.126877317628</v>
          </cell>
          <cell r="G29">
            <v>4723.8291658688004</v>
          </cell>
          <cell r="H29">
            <v>4739.0585289404653</v>
          </cell>
          <cell r="I29">
            <v>5202.20895624488</v>
          </cell>
          <cell r="J29">
            <v>5128.7341368346788</v>
          </cell>
          <cell r="K29">
            <v>6077.9637902918957</v>
          </cell>
          <cell r="L29">
            <v>5939.573665695355</v>
          </cell>
        </row>
        <row r="38">
          <cell r="H38">
            <v>6201.2845031830075</v>
          </cell>
          <cell r="I38">
            <v>6537.81358714609</v>
          </cell>
          <cell r="J38">
            <v>6747.5222926963597</v>
          </cell>
          <cell r="K38">
            <v>7583.464142705101</v>
          </cell>
          <cell r="L38">
            <v>6904.8228735619941</v>
          </cell>
        </row>
        <row r="74">
          <cell r="D74" t="str">
            <v>Health ODA</v>
          </cell>
          <cell r="E74" t="str">
            <v>Total ODA (less health)</v>
          </cell>
        </row>
        <row r="75">
          <cell r="A75" t="str">
            <v>Low income</v>
          </cell>
          <cell r="D75">
            <v>0.46438247786623676</v>
          </cell>
          <cell r="E75">
            <v>0.39769343701630316</v>
          </cell>
        </row>
        <row r="76">
          <cell r="A76" t="str">
            <v>Lower-middle income</v>
          </cell>
          <cell r="D76">
            <v>0.43251607298842287</v>
          </cell>
          <cell r="E76">
            <v>0.39273397485780986</v>
          </cell>
        </row>
        <row r="77">
          <cell r="A77" t="str">
            <v>Upper-middle income</v>
          </cell>
          <cell r="D77">
            <v>0.10277908782452787</v>
          </cell>
          <cell r="E77">
            <v>0.20831124611061813</v>
          </cell>
        </row>
        <row r="78">
          <cell r="A78" t="str">
            <v>High income</v>
          </cell>
          <cell r="D78">
            <v>3.2236132081250938E-4</v>
          </cell>
          <cell r="E78">
            <v>1.2613420152689054E-3</v>
          </cell>
        </row>
        <row r="92">
          <cell r="A92" t="str">
            <v>Extremely fragile</v>
          </cell>
          <cell r="D92">
            <v>0.21144147289490864</v>
          </cell>
          <cell r="E92">
            <v>0.31516071152084013</v>
          </cell>
        </row>
        <row r="93">
          <cell r="A93" t="str">
            <v>Fragile</v>
          </cell>
          <cell r="D93">
            <v>0.56386121916790355</v>
          </cell>
          <cell r="E93">
            <v>0.31004403666451236</v>
          </cell>
        </row>
        <row r="94">
          <cell r="A94" t="str">
            <v>Not fragile</v>
          </cell>
          <cell r="D94">
            <v>0.22469730793718784</v>
          </cell>
          <cell r="E94">
            <v>0.37479525181464751</v>
          </cell>
        </row>
        <row r="108">
          <cell r="A108" t="str">
            <v>Country Being Left Behind</v>
          </cell>
          <cell r="D108">
            <v>0.4251357759489619</v>
          </cell>
          <cell r="E108">
            <v>0.35328742517265632</v>
          </cell>
        </row>
        <row r="109">
          <cell r="A109" t="str">
            <v>Non-CBLB</v>
          </cell>
          <cell r="D109">
            <v>0.5748642240510381</v>
          </cell>
          <cell r="E109">
            <v>0.64671257482734368</v>
          </cell>
        </row>
        <row r="126">
          <cell r="A126" t="str">
            <v>LDC</v>
          </cell>
          <cell r="D126">
            <v>0.58054289954202276</v>
          </cell>
          <cell r="E126">
            <v>0.39636048555408193</v>
          </cell>
        </row>
        <row r="127">
          <cell r="A127" t="str">
            <v>Non-LDC</v>
          </cell>
          <cell r="D127">
            <v>0.4194571004579763</v>
          </cell>
          <cell r="E127">
            <v>0.60363951444591857</v>
          </cell>
        </row>
      </sheetData>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less than 100"/>
      <sheetName val="Analysis aggregates"/>
      <sheetName val="Health ODA GHED data table"/>
      <sheetName val="Band calculations"/>
      <sheetName val="Data table GHED"/>
      <sheetName val="Pivot table"/>
      <sheetName val="LDCs"/>
      <sheetName val="Table"/>
      <sheetName val="Metadata"/>
      <sheetName val="Table GDP in PPP$"/>
      <sheetName val="Names&amp;ISO"/>
      <sheetName val="Income groups table"/>
      <sheetName val="Population data"/>
      <sheetName val="Sheet1"/>
    </sheetNames>
    <sheetDataSet>
      <sheetData sheetId="0">
        <row r="3">
          <cell r="T3">
            <v>238.4782320308</v>
          </cell>
          <cell r="U3">
            <v>21.439760732977703</v>
          </cell>
          <cell r="V3">
            <v>17.327739719999997</v>
          </cell>
        </row>
        <row r="4">
          <cell r="T4">
            <v>3.8924735690000003</v>
          </cell>
          <cell r="U4">
            <v>0.13482671554521888</v>
          </cell>
          <cell r="V4">
            <v>22.477098460000001</v>
          </cell>
        </row>
        <row r="5">
          <cell r="T5">
            <v>113.58689353737591</v>
          </cell>
          <cell r="U5">
            <v>6.9900495709162609</v>
          </cell>
          <cell r="V5">
            <v>56.691871640000009</v>
          </cell>
        </row>
        <row r="6">
          <cell r="T6">
            <v>87.54980754259114</v>
          </cell>
          <cell r="U6">
            <v>12.398176131892404</v>
          </cell>
          <cell r="V6">
            <v>62.538902279999988</v>
          </cell>
        </row>
        <row r="7">
          <cell r="T7">
            <v>101.70271488328</v>
          </cell>
          <cell r="U7">
            <v>11.817218294480472</v>
          </cell>
          <cell r="V7">
            <v>78.353317260000011</v>
          </cell>
          <cell r="AG7" t="str">
            <v>Papua New Guinea</v>
          </cell>
        </row>
        <row r="8">
          <cell r="T8">
            <v>25.450069889000005</v>
          </cell>
          <cell r="U8">
            <v>38.982550399933835</v>
          </cell>
          <cell r="V8">
            <v>82.008010860000013</v>
          </cell>
        </row>
        <row r="9">
          <cell r="T9">
            <v>10.1588700186</v>
          </cell>
          <cell r="U9">
            <v>34.709819661746614</v>
          </cell>
          <cell r="V9">
            <v>67.912979129999997</v>
          </cell>
        </row>
        <row r="10">
          <cell r="T10">
            <v>475.3049107989998</v>
          </cell>
          <cell r="U10">
            <v>2.2397325523974421</v>
          </cell>
          <cell r="V10">
            <v>50.712490079999995</v>
          </cell>
          <cell r="AG10" t="str">
            <v>Pakistan</v>
          </cell>
        </row>
        <row r="11">
          <cell r="T11">
            <v>447.34246606748161</v>
          </cell>
          <cell r="U11">
            <v>2.7723937005387298</v>
          </cell>
          <cell r="V11">
            <v>15.742156979999999</v>
          </cell>
          <cell r="AG11" t="str">
            <v>Bangladesh</v>
          </cell>
        </row>
        <row r="12">
          <cell r="T12">
            <v>405.21267424599216</v>
          </cell>
          <cell r="U12">
            <v>0.29957672865624579</v>
          </cell>
          <cell r="V12">
            <v>68.731468199999995</v>
          </cell>
          <cell r="AG12" t="str">
            <v>India</v>
          </cell>
        </row>
        <row r="13">
          <cell r="T13">
            <v>208.88136913547001</v>
          </cell>
          <cell r="U13">
            <v>3.8891754098306235</v>
          </cell>
          <cell r="V13">
            <v>42.429916380000002</v>
          </cell>
        </row>
        <row r="14">
          <cell r="T14">
            <v>159.4147263845</v>
          </cell>
          <cell r="U14">
            <v>5.6755717222035091</v>
          </cell>
          <cell r="V14">
            <v>33.526870729999999</v>
          </cell>
        </row>
        <row r="15">
          <cell r="T15">
            <v>50.987490562120009</v>
          </cell>
          <cell r="U15">
            <v>8.0640682232745</v>
          </cell>
          <cell r="V15">
            <v>91.559295650000024</v>
          </cell>
          <cell r="AG15" t="str">
            <v>Kyrgyzstan</v>
          </cell>
        </row>
        <row r="16">
          <cell r="T16">
            <v>42.562623207400009</v>
          </cell>
          <cell r="U16">
            <v>4.6767811803903321</v>
          </cell>
          <cell r="V16">
            <v>67.121910100000008</v>
          </cell>
        </row>
        <row r="17">
          <cell r="T17">
            <v>950.96169019654053</v>
          </cell>
          <cell r="U17">
            <v>4.8549480662822599</v>
          </cell>
          <cell r="V17">
            <v>31.358472820000003</v>
          </cell>
          <cell r="AG17" t="str">
            <v>Nigeria</v>
          </cell>
        </row>
        <row r="18">
          <cell r="T18">
            <v>915.63009129399074</v>
          </cell>
          <cell r="U18">
            <v>8.3830056140944524</v>
          </cell>
          <cell r="V18">
            <v>16.6289959</v>
          </cell>
        </row>
        <row r="19">
          <cell r="T19">
            <v>805.97727019679996</v>
          </cell>
          <cell r="U19">
            <v>14.311095740890694</v>
          </cell>
          <cell r="V19">
            <v>45.115268709999995</v>
          </cell>
          <cell r="AG19" t="str">
            <v>Tanzania</v>
          </cell>
        </row>
        <row r="20">
          <cell r="T20">
            <v>772.16107864889943</v>
          </cell>
          <cell r="U20">
            <v>15.024632311843565</v>
          </cell>
          <cell r="V20">
            <v>67.594566350000008</v>
          </cell>
          <cell r="AG20" t="str">
            <v>Kenya</v>
          </cell>
        </row>
        <row r="21">
          <cell r="T21">
            <v>741.60591358768716</v>
          </cell>
          <cell r="U21">
            <v>17.358413518905696</v>
          </cell>
          <cell r="V21">
            <v>19.019401550000005</v>
          </cell>
        </row>
        <row r="22">
          <cell r="T22">
            <v>733.42419211912181</v>
          </cell>
          <cell r="U22">
            <v>24.865240608837297</v>
          </cell>
          <cell r="V22">
            <v>18.448867799999999</v>
          </cell>
          <cell r="AG22" t="str">
            <v>Mozambique</v>
          </cell>
        </row>
        <row r="23">
          <cell r="T23">
            <v>692.09497021919958</v>
          </cell>
          <cell r="U23">
            <v>8.2325524701066364</v>
          </cell>
          <cell r="V23">
            <v>3.7141859500000001</v>
          </cell>
          <cell r="AG23" t="str">
            <v>DRC</v>
          </cell>
        </row>
        <row r="24">
          <cell r="T24">
            <v>534.52395798360044</v>
          </cell>
          <cell r="U24">
            <v>30.80506231470104</v>
          </cell>
          <cell r="V24">
            <v>69.643981929999981</v>
          </cell>
          <cell r="AG24" t="str">
            <v>Zambia</v>
          </cell>
        </row>
        <row r="25">
          <cell r="T25">
            <v>445.35303716929968</v>
          </cell>
          <cell r="U25">
            <v>24.546398338412779</v>
          </cell>
          <cell r="V25">
            <v>35.187477109999996</v>
          </cell>
          <cell r="AG25" t="str">
            <v>Malawi</v>
          </cell>
        </row>
        <row r="26">
          <cell r="T26">
            <v>279.69619093337974</v>
          </cell>
          <cell r="U26">
            <v>11.156952251438595</v>
          </cell>
          <cell r="V26">
            <v>49.9935112</v>
          </cell>
        </row>
        <row r="27">
          <cell r="T27">
            <v>238.32387976959004</v>
          </cell>
          <cell r="U27">
            <v>8.0062826314733044</v>
          </cell>
          <cell r="V27">
            <v>49.156944269999997</v>
          </cell>
        </row>
        <row r="28">
          <cell r="T28">
            <v>214.73226781950203</v>
          </cell>
          <cell r="U28">
            <v>11.255674445884278</v>
          </cell>
          <cell r="V28">
            <v>29.401119229999999</v>
          </cell>
          <cell r="AG28" t="str">
            <v>Mali</v>
          </cell>
        </row>
        <row r="29">
          <cell r="T29">
            <v>201.88002831110006</v>
          </cell>
          <cell r="U29">
            <v>16.4104234552862</v>
          </cell>
          <cell r="V29">
            <v>46.131641390000006</v>
          </cell>
          <cell r="AG29" t="str">
            <v>Rwanda</v>
          </cell>
        </row>
        <row r="30">
          <cell r="T30">
            <v>187.82684900618</v>
          </cell>
          <cell r="U30">
            <v>7.4486470366764079</v>
          </cell>
          <cell r="V30">
            <v>23.154249190000002</v>
          </cell>
          <cell r="AG30" t="str">
            <v>Cameroon</v>
          </cell>
        </row>
        <row r="31">
          <cell r="T31">
            <v>185.78176084109998</v>
          </cell>
          <cell r="U31">
            <v>9.40594039101771</v>
          </cell>
          <cell r="V31">
            <v>55.887329100000002</v>
          </cell>
        </row>
        <row r="32">
          <cell r="T32">
            <v>177.29958738400003</v>
          </cell>
          <cell r="U32">
            <v>16.153505800333825</v>
          </cell>
          <cell r="V32">
            <v>14.838268279999999</v>
          </cell>
        </row>
        <row r="33">
          <cell r="T33">
            <v>160.33395408834997</v>
          </cell>
          <cell r="U33">
            <v>20.958264903994085</v>
          </cell>
          <cell r="V33">
            <v>28.210786820000003</v>
          </cell>
        </row>
        <row r="34">
          <cell r="T34">
            <v>160.02157781142</v>
          </cell>
          <cell r="U34">
            <v>10.093222167997951</v>
          </cell>
          <cell r="V34">
            <v>30.01873398</v>
          </cell>
        </row>
        <row r="35">
          <cell r="T35">
            <v>159.51727251388007</v>
          </cell>
          <cell r="U35">
            <v>7.1076791032033793</v>
          </cell>
          <cell r="V35">
            <v>26.357051849999998</v>
          </cell>
          <cell r="AG35" t="str">
            <v>Niger</v>
          </cell>
        </row>
        <row r="36">
          <cell r="T36">
            <v>140.69800504199202</v>
          </cell>
          <cell r="U36">
            <v>5.3573997989058721</v>
          </cell>
          <cell r="V36">
            <v>40.07699203</v>
          </cell>
        </row>
        <row r="37">
          <cell r="T37">
            <v>138.06494129282004</v>
          </cell>
          <cell r="U37">
            <v>12.35438669661286</v>
          </cell>
          <cell r="V37">
            <v>14.62784576</v>
          </cell>
        </row>
        <row r="38">
          <cell r="T38">
            <v>137.2959575921</v>
          </cell>
          <cell r="U38">
            <v>3.2844718300666149</v>
          </cell>
          <cell r="V38">
            <v>56.487434389999997</v>
          </cell>
        </row>
        <row r="39">
          <cell r="T39">
            <v>126.82778545630001</v>
          </cell>
          <cell r="U39">
            <v>10.216250740177593</v>
          </cell>
          <cell r="V39">
            <v>15.318424219999997</v>
          </cell>
        </row>
        <row r="40">
          <cell r="T40">
            <v>113.34586927299996</v>
          </cell>
          <cell r="U40">
            <v>23.520732568966391</v>
          </cell>
          <cell r="V40">
            <v>18.00818443</v>
          </cell>
        </row>
        <row r="41">
          <cell r="T41">
            <v>104.9876105892</v>
          </cell>
          <cell r="U41">
            <v>9.141242647762553</v>
          </cell>
          <cell r="V41">
            <v>25.382152560000002</v>
          </cell>
          <cell r="AG41" t="str">
            <v>Benin</v>
          </cell>
        </row>
        <row r="42">
          <cell r="T42">
            <v>85.822822333619996</v>
          </cell>
          <cell r="U42">
            <v>5.5449155587022947</v>
          </cell>
          <cell r="V42">
            <v>13.798034669999998</v>
          </cell>
          <cell r="AG42" t="str">
            <v>Chad</v>
          </cell>
        </row>
        <row r="43">
          <cell r="T43">
            <v>79.871786458699958</v>
          </cell>
          <cell r="U43">
            <v>2.5924181582025838</v>
          </cell>
          <cell r="V43">
            <v>86.010749820000001</v>
          </cell>
          <cell r="AG43" t="str">
            <v>Angola</v>
          </cell>
        </row>
        <row r="44">
          <cell r="T44">
            <v>48.525975324000001</v>
          </cell>
          <cell r="U44">
            <v>21.282370404481906</v>
          </cell>
          <cell r="V44">
            <v>12.766436580000001</v>
          </cell>
        </row>
        <row r="45">
          <cell r="T45">
            <v>45.142233033460009</v>
          </cell>
          <cell r="U45">
            <v>5.7221061168063159</v>
          </cell>
          <cell r="V45">
            <v>18.31587219</v>
          </cell>
          <cell r="AG45" t="str">
            <v>Togo</v>
          </cell>
        </row>
        <row r="46">
          <cell r="T46">
            <v>43.931994094980006</v>
          </cell>
          <cell r="U46">
            <v>9.4145831112616936</v>
          </cell>
          <cell r="V46">
            <v>5.3841433500000004</v>
          </cell>
          <cell r="AG46" t="str">
            <v>CAR</v>
          </cell>
        </row>
        <row r="47">
          <cell r="T47">
            <v>32.003584455599999</v>
          </cell>
          <cell r="U47">
            <v>7.2680594923056896</v>
          </cell>
          <cell r="V47">
            <v>66.019676210000014</v>
          </cell>
        </row>
        <row r="48">
          <cell r="T48">
            <v>28.819425726999995</v>
          </cell>
          <cell r="U48">
            <v>15.376026966204609</v>
          </cell>
          <cell r="V48">
            <v>10.106739999999999</v>
          </cell>
          <cell r="AG48" t="str">
            <v>Guinea-Bissau</v>
          </cell>
        </row>
        <row r="49">
          <cell r="T49">
            <v>18.388241862079997</v>
          </cell>
          <cell r="U49">
            <v>3.5062870098961487</v>
          </cell>
          <cell r="V49">
            <v>67.143234250000006</v>
          </cell>
        </row>
        <row r="50">
          <cell r="T50">
            <v>13.082914668260001</v>
          </cell>
          <cell r="U50">
            <v>15.718573662909307</v>
          </cell>
          <cell r="V50">
            <v>15.702950479999998</v>
          </cell>
        </row>
        <row r="51">
          <cell r="T51">
            <v>10.876040878</v>
          </cell>
          <cell r="U51">
            <v>11.34196896300004</v>
          </cell>
          <cell r="V51">
            <v>55.136039729999993</v>
          </cell>
        </row>
        <row r="52">
          <cell r="T52">
            <v>7.6283622830000004</v>
          </cell>
          <cell r="U52">
            <v>36.148578781014848</v>
          </cell>
          <cell r="V52">
            <v>95.418457030000013</v>
          </cell>
        </row>
        <row r="53">
          <cell r="T53">
            <v>40.551642950000002</v>
          </cell>
          <cell r="U53">
            <v>8.0001962878620336</v>
          </cell>
          <cell r="V53">
            <v>16.151508330000002</v>
          </cell>
        </row>
        <row r="54">
          <cell r="T54">
            <v>100</v>
          </cell>
          <cell r="U54">
            <v>42.5</v>
          </cell>
          <cell r="V54">
            <v>83</v>
          </cell>
          <cell r="AG54">
            <v>100</v>
          </cell>
        </row>
        <row r="55">
          <cell r="T55">
            <v>500</v>
          </cell>
          <cell r="U55">
            <v>42.5</v>
          </cell>
          <cell r="V55">
            <v>88</v>
          </cell>
          <cell r="AG55">
            <v>500</v>
          </cell>
        </row>
        <row r="56">
          <cell r="T56">
            <v>1000</v>
          </cell>
          <cell r="U56">
            <v>42.5</v>
          </cell>
          <cell r="V56">
            <v>95</v>
          </cell>
          <cell r="AG56">
            <v>1000</v>
          </cell>
        </row>
      </sheetData>
      <sheetData sheetId="1">
        <row r="23">
          <cell r="C23" t="str">
            <v>ODA</v>
          </cell>
          <cell r="E23" t="str">
            <v>ODA per capita</v>
          </cell>
        </row>
        <row r="24">
          <cell r="B24" t="str">
            <v>Less than 20</v>
          </cell>
          <cell r="C24">
            <v>4629.9910568557207</v>
          </cell>
          <cell r="E24">
            <v>9.0713788226119103</v>
          </cell>
        </row>
        <row r="25">
          <cell r="B25" t="str">
            <v>&gt;20–50</v>
          </cell>
          <cell r="C25">
            <v>4422.4982025362042</v>
          </cell>
          <cell r="E25">
            <v>7.6762165218407521</v>
          </cell>
        </row>
        <row r="26">
          <cell r="B26" t="str">
            <v>&gt;50–100</v>
          </cell>
          <cell r="C26">
            <v>3091.0468256884396</v>
          </cell>
          <cell r="E26">
            <v>1.7316357766973156</v>
          </cell>
        </row>
        <row r="27">
          <cell r="B27" t="str">
            <v>&gt;100–200</v>
          </cell>
          <cell r="C27">
            <v>1151.6637498062696</v>
          </cell>
          <cell r="E27">
            <v>1.9257851252391593</v>
          </cell>
        </row>
        <row r="28">
          <cell r="B28" t="str">
            <v>&gt;200–300</v>
          </cell>
          <cell r="C28">
            <v>315.46396384099205</v>
          </cell>
          <cell r="E28">
            <v>1.6898619101956229</v>
          </cell>
        </row>
        <row r="29">
          <cell r="B29" t="str">
            <v>&gt;300–500</v>
          </cell>
          <cell r="C29">
            <v>605.7771487458499</v>
          </cell>
          <cell r="E29">
            <v>0.40540151871724089</v>
          </cell>
        </row>
        <row r="30">
          <cell r="B30" t="str">
            <v>&gt;500–750</v>
          </cell>
          <cell r="C30">
            <v>804.95725773169977</v>
          </cell>
          <cell r="E30">
            <v>1.2668948736692369</v>
          </cell>
        </row>
        <row r="31">
          <cell r="B31" t="str">
            <v>More than 750</v>
          </cell>
          <cell r="C31">
            <v>247.89676332729698</v>
          </cell>
          <cell r="E31">
            <v>0.98481385030129098</v>
          </cell>
        </row>
      </sheetData>
      <sheetData sheetId="2"/>
      <sheetData sheetId="3"/>
      <sheetData sheetId="4"/>
      <sheetData sheetId="5"/>
      <sheetData sheetId="6">
        <row r="1">
          <cell r="A1" t="str">
            <v>iso3</v>
          </cell>
        </row>
      </sheetData>
      <sheetData sheetId="7"/>
      <sheetData sheetId="8"/>
      <sheetData sheetId="9"/>
      <sheetData sheetId="10"/>
      <sheetData sheetId="11"/>
      <sheetData sheetId="12">
        <row r="5">
          <cell r="B5" t="str">
            <v>ABW</v>
          </cell>
        </row>
      </sheetData>
      <sheetData sheetId="1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regate analysis"/>
      <sheetName val="Health ODA GBD data table"/>
      <sheetName val="GBD download"/>
      <sheetName val="Causes"/>
      <sheetName val="Metadata and citation"/>
      <sheetName val="Health ODA"/>
      <sheetName val="NTD CRS 2006 - 2017"/>
      <sheetName val="Pneumonia Dev Assistance CRS"/>
      <sheetName val="Ebola response CRS"/>
      <sheetName val="NTD and pneumo check"/>
      <sheetName val="Names&amp;ISO"/>
    </sheetNames>
    <sheetDataSet>
      <sheetData sheetId="0">
        <row r="6">
          <cell r="Q6" t="str">
            <v>ODA to combat disease by type, 2013-2017 (US$ billions, constant 2017 prices)</v>
          </cell>
          <cell r="R6" t="str">
            <v>Disease mortality by type, 2013-2017 (millions)</v>
          </cell>
        </row>
        <row r="8">
          <cell r="P8" t="str">
            <v>HIV/Aids (and other STDs)</v>
          </cell>
          <cell r="Q8">
            <v>35.760907612980553</v>
          </cell>
          <cell r="R8">
            <v>6.0493865565124914</v>
          </cell>
        </row>
        <row r="9">
          <cell r="P9" t="str">
            <v>Malaria</v>
          </cell>
          <cell r="Q9">
            <v>9.4212667604819131</v>
          </cell>
          <cell r="R9">
            <v>3.3121922416613474</v>
          </cell>
        </row>
        <row r="10">
          <cell r="P10" t="str">
            <v>Tuberculosis</v>
          </cell>
          <cell r="Q10">
            <v>4.4740702467512152</v>
          </cell>
          <cell r="R10">
            <v>5.9217846708593225</v>
          </cell>
        </row>
        <row r="11">
          <cell r="P11" t="str">
            <v>Pneumonia</v>
          </cell>
          <cell r="Q11">
            <v>3.6890276522935235</v>
          </cell>
          <cell r="R11">
            <v>10.641001239733615</v>
          </cell>
        </row>
        <row r="12">
          <cell r="P12" t="str">
            <v>Ebola response and recovery</v>
          </cell>
          <cell r="Q12">
            <v>3.1278129613270003</v>
          </cell>
          <cell r="R12">
            <v>2.2449007344249417E-2</v>
          </cell>
        </row>
        <row r="13">
          <cell r="P13" t="str">
            <v>Neglected tropical diseases</v>
          </cell>
          <cell r="Q13">
            <v>0.83464087496527584</v>
          </cell>
          <cell r="R13">
            <v>0.49896240720295709</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d bundle"/>
      <sheetName val="oda2014"/>
      <sheetName val="List of recipients"/>
      <sheetName val="entity"/>
    </sheetNames>
    <sheetDataSet>
      <sheetData sheetId="0" refreshError="1"/>
      <sheetData sheetId="1" refreshError="1"/>
      <sheetData sheetId="2">
        <row r="1">
          <cell r="A1" t="str">
            <v>Bangladesh</v>
          </cell>
        </row>
        <row r="2">
          <cell r="A2" t="str">
            <v>DRC</v>
          </cell>
        </row>
        <row r="3">
          <cell r="A3" t="str">
            <v>Ethiopia</v>
          </cell>
        </row>
        <row r="4">
          <cell r="A4" t="str">
            <v>India</v>
          </cell>
        </row>
        <row r="5">
          <cell r="A5" t="str">
            <v>Kenya</v>
          </cell>
        </row>
        <row r="6">
          <cell r="A6" t="str">
            <v>Liberia</v>
          </cell>
        </row>
        <row r="7">
          <cell r="A7" t="str">
            <v>Malawi</v>
          </cell>
        </row>
        <row r="8">
          <cell r="A8" t="str">
            <v>Mali</v>
          </cell>
        </row>
        <row r="9">
          <cell r="A9" t="str">
            <v>Mozambique</v>
          </cell>
        </row>
        <row r="10">
          <cell r="A10" t="str">
            <v>Nepal</v>
          </cell>
        </row>
        <row r="11">
          <cell r="A11" t="str">
            <v>Pakistan</v>
          </cell>
        </row>
        <row r="12">
          <cell r="A12" t="str">
            <v>Rwanda</v>
          </cell>
        </row>
        <row r="13">
          <cell r="A13" t="str">
            <v>Sudan</v>
          </cell>
        </row>
        <row r="14">
          <cell r="A14" t="str">
            <v>Tanzania</v>
          </cell>
        </row>
        <row r="15">
          <cell r="A15" t="str">
            <v>Uganda</v>
          </cell>
        </row>
        <row r="16">
          <cell r="A16" t="str">
            <v>Nigeria</v>
          </cell>
        </row>
        <row r="17">
          <cell r="A17" t="str">
            <v>Senegal</v>
          </cell>
        </row>
        <row r="18">
          <cell r="A18" t="str">
            <v>UAE</v>
          </cell>
        </row>
        <row r="19">
          <cell r="A19" t="str">
            <v>China</v>
          </cell>
        </row>
        <row r="20">
          <cell r="A20" t="str">
            <v>Saudi Arabia</v>
          </cell>
        </row>
        <row r="21">
          <cell r="A21" t="str">
            <v>South Africa</v>
          </cell>
        </row>
        <row r="22">
          <cell r="A22" t="str">
            <v>Brazil</v>
          </cell>
        </row>
        <row r="23">
          <cell r="A23" t="str">
            <v>Turkey</v>
          </cell>
        </row>
        <row r="24">
          <cell r="A24" t="str">
            <v>Russia</v>
          </cell>
        </row>
        <row r="25">
          <cell r="A25" t="str">
            <v>Mexico</v>
          </cell>
        </row>
      </sheetData>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theme/theme1.xml><?xml version="1.0" encoding="utf-8"?>
<a:theme xmlns:a="http://schemas.openxmlformats.org/drawingml/2006/main" name="DI yellow monochrome colour theme">
  <a:themeElements>
    <a:clrScheme name="Custom 3">
      <a:dk1>
        <a:sysClr val="windowText" lastClr="000000"/>
      </a:dk1>
      <a:lt1>
        <a:sysClr val="window" lastClr="FFFFFF"/>
      </a:lt1>
      <a:dk2>
        <a:srgbClr val="F59B21"/>
      </a:dk2>
      <a:lt2>
        <a:srgbClr val="453F43"/>
      </a:lt2>
      <a:accent1>
        <a:srgbClr val="F59B21"/>
      </a:accent1>
      <a:accent2>
        <a:srgbClr val="FCCD8E"/>
      </a:accent2>
      <a:accent3>
        <a:srgbClr val="FAB966"/>
      </a:accent3>
      <a:accent4>
        <a:srgbClr val="F59B21"/>
      </a:accent4>
      <a:accent5>
        <a:srgbClr val="A95E00"/>
      </a:accent5>
      <a:accent6>
        <a:srgbClr val="6B656A"/>
      </a:accent6>
      <a:hlink>
        <a:srgbClr val="F59B21"/>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D73F8-06D1-479A-9008-D1254B316883}">
  <dimension ref="A1:F25"/>
  <sheetViews>
    <sheetView workbookViewId="0">
      <selection activeCell="A2" sqref="A2"/>
    </sheetView>
  </sheetViews>
  <sheetFormatPr defaultRowHeight="14" x14ac:dyDescent="0.3"/>
  <cols>
    <col min="1" max="1" width="39.58203125" customWidth="1"/>
    <col min="2" max="2" width="16.83203125" customWidth="1"/>
    <col min="3" max="3" width="12.5" customWidth="1"/>
    <col min="4" max="4" width="11" customWidth="1"/>
  </cols>
  <sheetData>
    <row r="1" spans="1:6" ht="44" customHeight="1" x14ac:dyDescent="0.3"/>
    <row r="2" spans="1:6" x14ac:dyDescent="0.3">
      <c r="A2" s="1" t="s">
        <v>207</v>
      </c>
      <c r="B2" s="5"/>
      <c r="C2" s="5"/>
    </row>
    <row r="3" spans="1:6" x14ac:dyDescent="0.3">
      <c r="A3" s="2" t="s">
        <v>29</v>
      </c>
      <c r="B3" s="5"/>
      <c r="C3" s="5"/>
    </row>
    <row r="4" spans="1:6" x14ac:dyDescent="0.3">
      <c r="A4" s="3" t="s">
        <v>35</v>
      </c>
      <c r="B4" s="6" t="s">
        <v>208</v>
      </c>
      <c r="C4" s="5"/>
    </row>
    <row r="5" spans="1:6" x14ac:dyDescent="0.3">
      <c r="A5" s="5" t="s">
        <v>36</v>
      </c>
      <c r="B5" s="6" t="s">
        <v>208</v>
      </c>
      <c r="C5" s="5"/>
    </row>
    <row r="6" spans="1:6" x14ac:dyDescent="0.3">
      <c r="A6" s="5" t="s">
        <v>37</v>
      </c>
      <c r="B6" s="5"/>
      <c r="C6" s="5"/>
    </row>
    <row r="7" spans="1:6" x14ac:dyDescent="0.3">
      <c r="A7" s="5" t="s">
        <v>38</v>
      </c>
      <c r="B7" s="5" t="s">
        <v>209</v>
      </c>
      <c r="C7" s="5"/>
    </row>
    <row r="8" spans="1:6" x14ac:dyDescent="0.3">
      <c r="A8" s="5" t="s">
        <v>39</v>
      </c>
      <c r="B8" s="5" t="s">
        <v>45</v>
      </c>
      <c r="C8" s="5"/>
    </row>
    <row r="9" spans="1:6" x14ac:dyDescent="0.3">
      <c r="A9" s="4" t="s">
        <v>40</v>
      </c>
      <c r="B9" s="5" t="s">
        <v>41</v>
      </c>
      <c r="C9" s="5"/>
    </row>
    <row r="10" spans="1:6" x14ac:dyDescent="0.3">
      <c r="A10" s="3" t="s">
        <v>42</v>
      </c>
      <c r="B10" s="5" t="s">
        <v>43</v>
      </c>
      <c r="C10" s="5"/>
    </row>
    <row r="15" spans="1:6" x14ac:dyDescent="0.3">
      <c r="A15" s="19" t="s">
        <v>46</v>
      </c>
      <c r="B15" s="10" t="s">
        <v>47</v>
      </c>
      <c r="C15" s="10" t="s">
        <v>48</v>
      </c>
      <c r="D15" s="10" t="s">
        <v>49</v>
      </c>
      <c r="E15" s="11" t="s">
        <v>50</v>
      </c>
      <c r="F15" t="s">
        <v>68</v>
      </c>
    </row>
    <row r="16" spans="1:6" x14ac:dyDescent="0.3">
      <c r="A16" s="19" t="s">
        <v>51</v>
      </c>
      <c r="B16" s="10">
        <v>2018</v>
      </c>
      <c r="C16" s="22">
        <f>SUM('[1]Health ODA GHED data table'!T3:T164)</f>
        <v>22181.027018214249</v>
      </c>
      <c r="D16" s="23">
        <f>C16/1000</f>
        <v>22.181027018214248</v>
      </c>
      <c r="E16" s="24">
        <f>D16/$D$24</f>
        <v>1.4901104337107776E-2</v>
      </c>
      <c r="F16" t="s">
        <v>52</v>
      </c>
    </row>
    <row r="17" spans="1:6" x14ac:dyDescent="0.3">
      <c r="A17" s="20" t="s">
        <v>53</v>
      </c>
      <c r="B17" s="12">
        <v>2018</v>
      </c>
      <c r="C17" s="13">
        <f>SUM('[1]Health ODA GHED data table'!AS3:AS164)</f>
        <v>3113.1060149030004</v>
      </c>
      <c r="D17" s="14">
        <f t="shared" ref="D17:D23" si="0">C17/1000</f>
        <v>3.1131060149030003</v>
      </c>
      <c r="E17" s="15">
        <f t="shared" ref="E17:E24" si="1">D17/$D$24</f>
        <v>2.0913692365306024E-3</v>
      </c>
      <c r="F17" t="s">
        <v>54</v>
      </c>
    </row>
    <row r="18" spans="1:6" x14ac:dyDescent="0.3">
      <c r="A18" s="20" t="s">
        <v>55</v>
      </c>
      <c r="B18" s="12">
        <v>2018</v>
      </c>
      <c r="C18" s="13">
        <f>SUM('[1]Health ODA GHED data table'!AJ3:AJ164)</f>
        <v>1308.3418387600002</v>
      </c>
      <c r="D18" s="14">
        <f t="shared" si="0"/>
        <v>1.3083418387600001</v>
      </c>
      <c r="E18" s="15">
        <f t="shared" si="1"/>
        <v>8.7893758174303709E-4</v>
      </c>
      <c r="F18" t="s">
        <v>56</v>
      </c>
    </row>
    <row r="19" spans="1:6" x14ac:dyDescent="0.3">
      <c r="A19" s="20" t="s">
        <v>57</v>
      </c>
      <c r="B19" s="12">
        <v>2017</v>
      </c>
      <c r="C19" s="13">
        <f>SUM('[1]Health ODA GHED data table'!AY3:AY164)</f>
        <v>1817.5878340177185</v>
      </c>
      <c r="D19" s="14">
        <f t="shared" si="0"/>
        <v>1.8175878340177185</v>
      </c>
      <c r="E19" s="15">
        <f t="shared" si="1"/>
        <v>1.2210465247761209E-3</v>
      </c>
      <c r="F19" t="s">
        <v>58</v>
      </c>
    </row>
    <row r="20" spans="1:6" x14ac:dyDescent="0.3">
      <c r="A20" s="20" t="s">
        <v>59</v>
      </c>
      <c r="B20" s="12">
        <v>2018</v>
      </c>
      <c r="C20" s="13">
        <v>1507.334904168559</v>
      </c>
      <c r="D20" s="14">
        <f t="shared" si="0"/>
        <v>1.5073349041685591</v>
      </c>
      <c r="E20" s="15">
        <f t="shared" si="1"/>
        <v>1.0126201397047997E-3</v>
      </c>
      <c r="F20" t="s">
        <v>60</v>
      </c>
    </row>
    <row r="21" spans="1:6" x14ac:dyDescent="0.3">
      <c r="A21" s="20" t="s">
        <v>65</v>
      </c>
      <c r="B21" s="12">
        <v>2017</v>
      </c>
      <c r="C21" s="13">
        <f>SUM('[1]Health ODA GHED data table'!X3:X164)</f>
        <v>757198.08674075629</v>
      </c>
      <c r="D21" s="14">
        <f t="shared" si="0"/>
        <v>757.19808674075625</v>
      </c>
      <c r="E21" s="15">
        <f t="shared" si="1"/>
        <v>0.50868193276700546</v>
      </c>
      <c r="F21" t="s">
        <v>61</v>
      </c>
    </row>
    <row r="22" spans="1:6" x14ac:dyDescent="0.3">
      <c r="A22" s="20" t="s">
        <v>66</v>
      </c>
      <c r="B22" s="12">
        <v>2017</v>
      </c>
      <c r="C22" s="13">
        <f>SUM('[1]Health ODA GHED data table'!AZ3:AZ164)</f>
        <v>533576.38021673367</v>
      </c>
      <c r="D22" s="14">
        <f t="shared" si="0"/>
        <v>533.5763802167337</v>
      </c>
      <c r="E22" s="15">
        <f t="shared" si="1"/>
        <v>0.35845397541317037</v>
      </c>
      <c r="F22" t="s">
        <v>62</v>
      </c>
    </row>
    <row r="23" spans="1:6" x14ac:dyDescent="0.3">
      <c r="A23" s="21" t="s">
        <v>67</v>
      </c>
      <c r="B23" s="16">
        <v>2017</v>
      </c>
      <c r="C23" s="17">
        <f>SUM('[1]Health ODA GHED data table'!BA3:BA164)</f>
        <v>167847.34067339631</v>
      </c>
      <c r="D23" s="25">
        <f t="shared" si="0"/>
        <v>167.8473406733963</v>
      </c>
      <c r="E23" s="18">
        <f t="shared" si="1"/>
        <v>0.11275901399996183</v>
      </c>
      <c r="F23" t="s">
        <v>63</v>
      </c>
    </row>
    <row r="24" spans="1:6" x14ac:dyDescent="0.3">
      <c r="A24" s="21" t="s">
        <v>64</v>
      </c>
      <c r="B24" s="16"/>
      <c r="C24" s="17">
        <f>SUM(C16:C23)</f>
        <v>1488549.20524095</v>
      </c>
      <c r="D24" s="17">
        <f>SUM(D16:D23)</f>
        <v>1488.5492052409497</v>
      </c>
      <c r="E24" s="18">
        <f t="shared" si="1"/>
        <v>1</v>
      </c>
    </row>
    <row r="25" spans="1:6" x14ac:dyDescent="0.3">
      <c r="C25" s="7"/>
      <c r="D25" s="8"/>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5CE84-7860-495E-81D1-86AC34CBD3FD}">
  <dimension ref="A1:BH57"/>
  <sheetViews>
    <sheetView tabSelected="1" workbookViewId="0">
      <selection activeCell="A7" sqref="A7"/>
    </sheetView>
  </sheetViews>
  <sheetFormatPr defaultColWidth="8.4140625" defaultRowHeight="14" x14ac:dyDescent="0.3"/>
  <cols>
    <col min="1" max="1" width="30.9140625" style="58" customWidth="1"/>
    <col min="2" max="2" width="10.25" style="58" bestFit="1" customWidth="1"/>
    <col min="3" max="3" width="9.33203125" style="58" bestFit="1" customWidth="1"/>
    <col min="4" max="4" width="9.33203125" style="58" customWidth="1"/>
    <col min="5" max="5" width="11.75" style="58" customWidth="1"/>
    <col min="6" max="6" width="16.75" style="58" customWidth="1"/>
    <col min="7" max="7" width="19.25" style="58" customWidth="1"/>
    <col min="8" max="16384" width="8.4140625" style="58"/>
  </cols>
  <sheetData>
    <row r="1" spans="1:60" s="54" customFormat="1" ht="41.25" customHeight="1" x14ac:dyDescent="0.25"/>
    <row r="2" spans="1:60" s="54" customFormat="1" x14ac:dyDescent="0.3">
      <c r="A2" s="1" t="s">
        <v>207</v>
      </c>
      <c r="B2"/>
    </row>
    <row r="3" spans="1:60" s="54" customFormat="1" x14ac:dyDescent="0.3">
      <c r="A3" s="2" t="s">
        <v>205</v>
      </c>
      <c r="B3"/>
    </row>
    <row r="4" spans="1:60" s="54" customFormat="1" ht="12.5" x14ac:dyDescent="0.25">
      <c r="A4" s="3" t="s">
        <v>35</v>
      </c>
      <c r="B4" s="6" t="s">
        <v>218</v>
      </c>
    </row>
    <row r="5" spans="1:60" s="54" customFormat="1" ht="12.5" x14ac:dyDescent="0.25">
      <c r="A5" s="5" t="s">
        <v>36</v>
      </c>
      <c r="B5" s="6" t="s">
        <v>218</v>
      </c>
    </row>
    <row r="6" spans="1:60" s="54" customFormat="1" ht="12.5" x14ac:dyDescent="0.25">
      <c r="A6" s="5" t="s">
        <v>37</v>
      </c>
      <c r="B6" s="5"/>
    </row>
    <row r="7" spans="1:60" s="54" customFormat="1" ht="12.5" x14ac:dyDescent="0.25">
      <c r="A7" s="5" t="s">
        <v>38</v>
      </c>
      <c r="B7" s="6" t="s">
        <v>219</v>
      </c>
    </row>
    <row r="8" spans="1:60" s="54" customFormat="1" ht="12.5" x14ac:dyDescent="0.25">
      <c r="A8" s="5" t="s">
        <v>39</v>
      </c>
      <c r="B8" s="84"/>
    </row>
    <row r="9" spans="1:60" s="54" customFormat="1" ht="12.5" x14ac:dyDescent="0.25">
      <c r="A9" s="4" t="s">
        <v>40</v>
      </c>
      <c r="B9" s="5" t="s">
        <v>41</v>
      </c>
    </row>
    <row r="10" spans="1:60" s="54" customFormat="1" ht="12.5" x14ac:dyDescent="0.25">
      <c r="A10" s="3" t="s">
        <v>42</v>
      </c>
      <c r="B10" s="5" t="s">
        <v>43</v>
      </c>
    </row>
    <row r="11" spans="1:60" s="54" customFormat="1" ht="12.5" x14ac:dyDescent="0.25"/>
    <row r="12" spans="1:60" s="54" customFormat="1" x14ac:dyDescent="0.3">
      <c r="A12" s="55"/>
      <c r="B12" s="55"/>
      <c r="C12" s="55"/>
      <c r="D12" s="55"/>
      <c r="E12" s="55"/>
      <c r="F12" s="56"/>
      <c r="G12" s="57"/>
      <c r="H12" s="57"/>
      <c r="I12" s="57"/>
      <c r="J12" s="58"/>
      <c r="K12" s="58"/>
      <c r="L12" s="58"/>
      <c r="M12" s="58"/>
      <c r="N12" s="58"/>
      <c r="O12" s="58"/>
      <c r="P12" s="58"/>
      <c r="Q12" s="58"/>
    </row>
    <row r="13" spans="1:60" s="54" customFormat="1" x14ac:dyDescent="0.3">
      <c r="A13" s="55"/>
      <c r="B13" s="55"/>
      <c r="C13" s="55"/>
      <c r="D13" s="55"/>
      <c r="E13" s="55"/>
      <c r="F13" s="56"/>
      <c r="G13" s="57"/>
      <c r="H13" s="57"/>
      <c r="I13" s="57"/>
      <c r="J13" s="58"/>
      <c r="K13" s="58"/>
      <c r="L13" s="58"/>
      <c r="M13" s="58"/>
      <c r="N13" s="58"/>
      <c r="O13" s="58"/>
      <c r="P13" s="58"/>
      <c r="Q13" s="58"/>
    </row>
    <row r="14" spans="1:60" x14ac:dyDescent="0.3">
      <c r="A14" s="57"/>
      <c r="B14" s="57"/>
      <c r="C14" s="57"/>
      <c r="D14" s="57"/>
      <c r="E14" s="57"/>
      <c r="F14" s="57"/>
      <c r="G14" s="57"/>
      <c r="H14" s="57"/>
      <c r="I14" s="57"/>
    </row>
    <row r="15" spans="1:60" x14ac:dyDescent="0.3">
      <c r="A15" s="55"/>
      <c r="B15" s="55"/>
      <c r="C15" s="55"/>
      <c r="D15" s="55"/>
      <c r="E15" s="55"/>
      <c r="F15" s="55"/>
      <c r="G15" s="55"/>
      <c r="H15" s="55"/>
      <c r="I15" s="55"/>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row>
    <row r="16" spans="1:60" x14ac:dyDescent="0.3">
      <c r="A16" s="55"/>
      <c r="B16" s="55"/>
      <c r="C16" s="55"/>
      <c r="D16" s="55"/>
      <c r="E16" s="55"/>
      <c r="F16" s="55"/>
      <c r="G16" s="55"/>
      <c r="H16" s="55"/>
      <c r="I16" s="55"/>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row>
    <row r="17" spans="1:60" x14ac:dyDescent="0.3">
      <c r="A17" s="63" t="s">
        <v>110</v>
      </c>
      <c r="B17" s="63">
        <v>2017</v>
      </c>
      <c r="C17" s="63">
        <v>2018</v>
      </c>
      <c r="D17" s="63" t="s">
        <v>111</v>
      </c>
      <c r="E17" s="63" t="s">
        <v>0</v>
      </c>
      <c r="F17" s="63" t="s">
        <v>112</v>
      </c>
      <c r="G17" s="63" t="s">
        <v>113</v>
      </c>
      <c r="H17" s="63"/>
      <c r="I17" s="55"/>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row>
    <row r="18" spans="1:60" x14ac:dyDescent="0.3">
      <c r="A18" s="55" t="s">
        <v>155</v>
      </c>
      <c r="B18" s="82">
        <v>1191.7349379365999</v>
      </c>
      <c r="C18" s="82">
        <v>950.96169019654064</v>
      </c>
      <c r="D18" s="54">
        <f t="shared" ref="D18:D57" si="0">IF(C18&gt;B18,1,0)</f>
        <v>0</v>
      </c>
      <c r="E18" s="82">
        <f t="shared" ref="E18:E57" si="1">IF(D18=1,B18,C18)</f>
        <v>950.96169019654064</v>
      </c>
      <c r="F18" s="82" t="str">
        <f t="shared" ref="F18:F57" si="2">IF(D18=1,C18,"")</f>
        <v/>
      </c>
      <c r="G18" s="82">
        <f t="shared" ref="G18:G57" si="3">IF(D18=0,B18,"")</f>
        <v>1191.7349379365999</v>
      </c>
      <c r="H18" s="55"/>
      <c r="I18" s="55"/>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row>
    <row r="19" spans="1:60" x14ac:dyDescent="0.3">
      <c r="A19" s="55" t="s">
        <v>156</v>
      </c>
      <c r="B19" s="83">
        <v>897.17828259400005</v>
      </c>
      <c r="C19" s="83">
        <v>915.63009129399063</v>
      </c>
      <c r="D19" s="54">
        <f t="shared" si="0"/>
        <v>1</v>
      </c>
      <c r="E19" s="83">
        <f t="shared" si="1"/>
        <v>897.17828259400005</v>
      </c>
      <c r="F19" s="83">
        <f t="shared" si="2"/>
        <v>915.63009129399063</v>
      </c>
      <c r="G19" s="83" t="str">
        <f t="shared" si="3"/>
        <v/>
      </c>
      <c r="H19" s="55"/>
      <c r="I19" s="55"/>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row>
    <row r="20" spans="1:60" x14ac:dyDescent="0.3">
      <c r="A20" s="55" t="s">
        <v>157</v>
      </c>
      <c r="B20" s="83">
        <v>970.93388170870048</v>
      </c>
      <c r="C20" s="83">
        <v>805.97727019679996</v>
      </c>
      <c r="D20" s="54">
        <f t="shared" si="0"/>
        <v>0</v>
      </c>
      <c r="E20" s="83">
        <f t="shared" si="1"/>
        <v>805.97727019679996</v>
      </c>
      <c r="F20" s="83" t="str">
        <f t="shared" si="2"/>
        <v/>
      </c>
      <c r="G20" s="83">
        <f t="shared" si="3"/>
        <v>970.93388170870048</v>
      </c>
      <c r="H20" s="55"/>
      <c r="I20" s="55"/>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row>
    <row r="21" spans="1:60" x14ac:dyDescent="0.3">
      <c r="A21" s="55" t="s">
        <v>158</v>
      </c>
      <c r="B21" s="83">
        <v>927.20490655869901</v>
      </c>
      <c r="C21" s="83">
        <v>772.16107864889932</v>
      </c>
      <c r="D21" s="54">
        <f t="shared" si="0"/>
        <v>0</v>
      </c>
      <c r="E21" s="83">
        <f t="shared" si="1"/>
        <v>772.16107864889932</v>
      </c>
      <c r="F21" s="83" t="str">
        <f t="shared" si="2"/>
        <v/>
      </c>
      <c r="G21" s="83">
        <f t="shared" si="3"/>
        <v>927.20490655869901</v>
      </c>
      <c r="H21" s="55"/>
      <c r="I21" s="55"/>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row>
    <row r="22" spans="1:60" x14ac:dyDescent="0.3">
      <c r="A22" s="55" t="s">
        <v>159</v>
      </c>
      <c r="B22" s="83">
        <v>702.1867710329999</v>
      </c>
      <c r="C22" s="83">
        <v>741.60591358768681</v>
      </c>
      <c r="D22" s="54">
        <f t="shared" si="0"/>
        <v>1</v>
      </c>
      <c r="E22" s="83">
        <f t="shared" si="1"/>
        <v>702.1867710329999</v>
      </c>
      <c r="F22" s="83">
        <f t="shared" si="2"/>
        <v>741.60591358768681</v>
      </c>
      <c r="G22" s="83" t="str">
        <f t="shared" si="3"/>
        <v/>
      </c>
      <c r="H22" s="55"/>
      <c r="I22" s="55"/>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row>
    <row r="23" spans="1:60" x14ac:dyDescent="0.3">
      <c r="A23" s="55" t="s">
        <v>160</v>
      </c>
      <c r="B23" s="83">
        <v>757.38919935470983</v>
      </c>
      <c r="C23" s="83">
        <v>733.42419211912124</v>
      </c>
      <c r="D23" s="54">
        <f t="shared" si="0"/>
        <v>0</v>
      </c>
      <c r="E23" s="83">
        <f t="shared" si="1"/>
        <v>733.42419211912124</v>
      </c>
      <c r="F23" s="83" t="str">
        <f t="shared" si="2"/>
        <v/>
      </c>
      <c r="G23" s="83">
        <f t="shared" si="3"/>
        <v>757.38919935470983</v>
      </c>
      <c r="H23" s="55"/>
      <c r="I23" s="55"/>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row>
    <row r="24" spans="1:60" x14ac:dyDescent="0.3">
      <c r="A24" s="55" t="s">
        <v>161</v>
      </c>
      <c r="B24" s="83">
        <v>722.97676208040025</v>
      </c>
      <c r="C24" s="83">
        <v>692.09497021919924</v>
      </c>
      <c r="D24" s="54">
        <f t="shared" si="0"/>
        <v>0</v>
      </c>
      <c r="E24" s="83">
        <f t="shared" si="1"/>
        <v>692.09497021919924</v>
      </c>
      <c r="F24" s="83" t="str">
        <f t="shared" si="2"/>
        <v/>
      </c>
      <c r="G24" s="83">
        <f t="shared" si="3"/>
        <v>722.97676208040025</v>
      </c>
      <c r="H24" s="55"/>
      <c r="I24" s="55"/>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row>
    <row r="25" spans="1:60" x14ac:dyDescent="0.3">
      <c r="A25" s="55" t="s">
        <v>162</v>
      </c>
      <c r="B25" s="83">
        <v>655.5352971799997</v>
      </c>
      <c r="C25" s="83">
        <v>643.92041868581987</v>
      </c>
      <c r="D25" s="54">
        <f t="shared" si="0"/>
        <v>0</v>
      </c>
      <c r="E25" s="83">
        <f t="shared" si="1"/>
        <v>643.92041868581987</v>
      </c>
      <c r="F25" s="83" t="str">
        <f t="shared" si="2"/>
        <v/>
      </c>
      <c r="G25" s="83">
        <f t="shared" si="3"/>
        <v>655.5352971799997</v>
      </c>
      <c r="H25" s="55"/>
      <c r="I25" s="55"/>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row>
    <row r="26" spans="1:60" x14ac:dyDescent="0.3">
      <c r="A26" s="55" t="s">
        <v>163</v>
      </c>
      <c r="B26" s="83">
        <v>580.18258923299959</v>
      </c>
      <c r="C26" s="83">
        <v>534.52395798360033</v>
      </c>
      <c r="D26" s="54">
        <f t="shared" si="0"/>
        <v>0</v>
      </c>
      <c r="E26" s="83">
        <f t="shared" si="1"/>
        <v>534.52395798360033</v>
      </c>
      <c r="F26" s="83" t="str">
        <f t="shared" si="2"/>
        <v/>
      </c>
      <c r="G26" s="83">
        <f t="shared" si="3"/>
        <v>580.18258923299959</v>
      </c>
      <c r="H26" s="55"/>
      <c r="I26" s="55"/>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row>
    <row r="27" spans="1:60" x14ac:dyDescent="0.3">
      <c r="A27" s="55" t="s">
        <v>164</v>
      </c>
      <c r="B27" s="83">
        <v>515.45202136470016</v>
      </c>
      <c r="C27" s="83">
        <v>475.30491079900003</v>
      </c>
      <c r="D27" s="54">
        <f t="shared" si="0"/>
        <v>0</v>
      </c>
      <c r="E27" s="83">
        <f t="shared" si="1"/>
        <v>475.30491079900003</v>
      </c>
      <c r="F27" s="83" t="str">
        <f t="shared" si="2"/>
        <v/>
      </c>
      <c r="G27" s="83">
        <f t="shared" si="3"/>
        <v>515.45202136470016</v>
      </c>
      <c r="H27" s="55"/>
      <c r="I27" s="55"/>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row>
    <row r="28" spans="1:60" x14ac:dyDescent="0.3">
      <c r="A28" s="55" t="s">
        <v>165</v>
      </c>
      <c r="B28" s="83">
        <v>467.94382804398998</v>
      </c>
      <c r="C28" s="83">
        <v>447.34246606748223</v>
      </c>
      <c r="D28" s="54">
        <f t="shared" si="0"/>
        <v>0</v>
      </c>
      <c r="E28" s="83">
        <f t="shared" si="1"/>
        <v>447.34246606748223</v>
      </c>
      <c r="F28" s="83" t="str">
        <f t="shared" si="2"/>
        <v/>
      </c>
      <c r="G28" s="83">
        <f t="shared" si="3"/>
        <v>467.94382804398998</v>
      </c>
      <c r="H28" s="55"/>
      <c r="I28" s="55"/>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row>
    <row r="29" spans="1:60" x14ac:dyDescent="0.3">
      <c r="A29" s="55" t="s">
        <v>166</v>
      </c>
      <c r="B29" s="83">
        <v>491.71142161499995</v>
      </c>
      <c r="C29" s="83">
        <v>445.35303716929991</v>
      </c>
      <c r="D29" s="54">
        <f t="shared" si="0"/>
        <v>0</v>
      </c>
      <c r="E29" s="83">
        <f t="shared" si="1"/>
        <v>445.35303716929991</v>
      </c>
      <c r="F29" s="83" t="str">
        <f t="shared" si="2"/>
        <v/>
      </c>
      <c r="G29" s="83">
        <f t="shared" si="3"/>
        <v>491.71142161499995</v>
      </c>
      <c r="H29" s="55"/>
      <c r="I29" s="55"/>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row>
    <row r="30" spans="1:60" x14ac:dyDescent="0.3">
      <c r="A30" s="55" t="s">
        <v>167</v>
      </c>
      <c r="B30" s="83">
        <v>390.54758124650004</v>
      </c>
      <c r="C30" s="83">
        <v>419.01873261374982</v>
      </c>
      <c r="D30" s="54">
        <f t="shared" si="0"/>
        <v>1</v>
      </c>
      <c r="E30" s="83">
        <f t="shared" si="1"/>
        <v>390.54758124650004</v>
      </c>
      <c r="F30" s="83">
        <f t="shared" si="2"/>
        <v>419.01873261374982</v>
      </c>
      <c r="G30" s="83" t="str">
        <f t="shared" si="3"/>
        <v/>
      </c>
      <c r="H30" s="55"/>
      <c r="I30" s="55"/>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row>
    <row r="31" spans="1:60" x14ac:dyDescent="0.3">
      <c r="A31" s="55" t="s">
        <v>168</v>
      </c>
      <c r="B31" s="83">
        <v>426.37194349400005</v>
      </c>
      <c r="C31" s="83">
        <v>405.21267424599228</v>
      </c>
      <c r="D31" s="54">
        <f t="shared" si="0"/>
        <v>0</v>
      </c>
      <c r="E31" s="83">
        <f t="shared" si="1"/>
        <v>405.21267424599228</v>
      </c>
      <c r="F31" s="83" t="str">
        <f t="shared" si="2"/>
        <v/>
      </c>
      <c r="G31" s="83">
        <f t="shared" si="3"/>
        <v>426.37194349400005</v>
      </c>
      <c r="H31" s="55"/>
      <c r="I31" s="55"/>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row>
    <row r="32" spans="1:60" x14ac:dyDescent="0.3">
      <c r="A32" s="55" t="s">
        <v>169</v>
      </c>
      <c r="B32" s="83">
        <v>395.62297160399987</v>
      </c>
      <c r="C32" s="83">
        <v>294.81057511440008</v>
      </c>
      <c r="D32" s="54">
        <f t="shared" si="0"/>
        <v>0</v>
      </c>
      <c r="E32" s="83">
        <f t="shared" si="1"/>
        <v>294.81057511440008</v>
      </c>
      <c r="F32" s="83" t="str">
        <f t="shared" si="2"/>
        <v/>
      </c>
      <c r="G32" s="83">
        <f t="shared" si="3"/>
        <v>395.62297160399987</v>
      </c>
      <c r="H32" s="55"/>
      <c r="I32" s="55"/>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row>
    <row r="33" spans="1:60" x14ac:dyDescent="0.3">
      <c r="A33" s="55" t="s">
        <v>170</v>
      </c>
      <c r="B33" s="83">
        <v>264.29618665350006</v>
      </c>
      <c r="C33" s="83">
        <v>279.69619093337974</v>
      </c>
      <c r="D33" s="54">
        <f t="shared" si="0"/>
        <v>1</v>
      </c>
      <c r="E33" s="83">
        <f t="shared" si="1"/>
        <v>264.29618665350006</v>
      </c>
      <c r="F33" s="83">
        <f t="shared" si="2"/>
        <v>279.69619093337974</v>
      </c>
      <c r="G33" s="83" t="str">
        <f t="shared" si="3"/>
        <v/>
      </c>
      <c r="H33" s="55"/>
      <c r="I33" s="55"/>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row>
    <row r="34" spans="1:60" x14ac:dyDescent="0.3">
      <c r="A34" s="55" t="s">
        <v>171</v>
      </c>
      <c r="B34" s="83">
        <v>448.06373699389997</v>
      </c>
      <c r="C34" s="83">
        <v>273.40399322000002</v>
      </c>
      <c r="D34" s="54">
        <f t="shared" si="0"/>
        <v>0</v>
      </c>
      <c r="E34" s="83">
        <f t="shared" si="1"/>
        <v>273.40399322000002</v>
      </c>
      <c r="F34" s="83" t="str">
        <f t="shared" si="2"/>
        <v/>
      </c>
      <c r="G34" s="83">
        <f t="shared" si="3"/>
        <v>448.06373699389997</v>
      </c>
      <c r="H34" s="55"/>
      <c r="I34" s="55"/>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row>
    <row r="35" spans="1:60" x14ac:dyDescent="0.3">
      <c r="A35" s="55" t="s">
        <v>172</v>
      </c>
      <c r="B35" s="83">
        <v>230.14502730699994</v>
      </c>
      <c r="C35" s="83">
        <v>238.4782320308</v>
      </c>
      <c r="D35" s="54">
        <f t="shared" si="0"/>
        <v>1</v>
      </c>
      <c r="E35" s="83">
        <f t="shared" si="1"/>
        <v>230.14502730699994</v>
      </c>
      <c r="F35" s="83">
        <f t="shared" si="2"/>
        <v>238.4782320308</v>
      </c>
      <c r="G35" s="83" t="str">
        <f t="shared" si="3"/>
        <v/>
      </c>
      <c r="H35" s="55"/>
      <c r="I35" s="55"/>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row>
    <row r="36" spans="1:60" x14ac:dyDescent="0.3">
      <c r="A36" s="55" t="s">
        <v>173</v>
      </c>
      <c r="B36" s="83">
        <v>241.89467184</v>
      </c>
      <c r="C36" s="83">
        <v>238.32387976958995</v>
      </c>
      <c r="D36" s="54">
        <f t="shared" si="0"/>
        <v>0</v>
      </c>
      <c r="E36" s="83">
        <f t="shared" si="1"/>
        <v>238.32387976958995</v>
      </c>
      <c r="F36" s="83" t="str">
        <f t="shared" si="2"/>
        <v/>
      </c>
      <c r="G36" s="83">
        <f t="shared" si="3"/>
        <v>241.89467184</v>
      </c>
      <c r="H36" s="55"/>
      <c r="I36" s="55"/>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row>
    <row r="37" spans="1:60" x14ac:dyDescent="0.3">
      <c r="A37" s="55" t="s">
        <v>174</v>
      </c>
      <c r="B37" s="83">
        <v>237.056329627</v>
      </c>
      <c r="C37" s="83">
        <v>214.732267819502</v>
      </c>
      <c r="D37" s="54">
        <f t="shared" si="0"/>
        <v>0</v>
      </c>
      <c r="E37" s="83">
        <f t="shared" si="1"/>
        <v>214.732267819502</v>
      </c>
      <c r="F37" s="83" t="str">
        <f t="shared" si="2"/>
        <v/>
      </c>
      <c r="G37" s="83">
        <f t="shared" si="3"/>
        <v>237.056329627</v>
      </c>
      <c r="H37" s="55"/>
      <c r="I37" s="55"/>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row>
    <row r="38" spans="1:60" x14ac:dyDescent="0.3">
      <c r="A38" s="55" t="s">
        <v>175</v>
      </c>
      <c r="B38" s="83">
        <v>239.22523362749999</v>
      </c>
      <c r="C38" s="83">
        <v>208.88136913547004</v>
      </c>
      <c r="D38" s="54">
        <f t="shared" si="0"/>
        <v>0</v>
      </c>
      <c r="E38" s="83">
        <f t="shared" si="1"/>
        <v>208.88136913547004</v>
      </c>
      <c r="F38" s="83" t="str">
        <f t="shared" si="2"/>
        <v/>
      </c>
      <c r="G38" s="83">
        <f t="shared" si="3"/>
        <v>239.22523362749999</v>
      </c>
      <c r="H38" s="55"/>
      <c r="I38" s="55"/>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row>
    <row r="39" spans="1:60" x14ac:dyDescent="0.3">
      <c r="A39" s="55" t="s">
        <v>176</v>
      </c>
      <c r="B39" s="83">
        <v>244.43294878600011</v>
      </c>
      <c r="C39" s="83">
        <v>201.88002831110003</v>
      </c>
      <c r="D39" s="54">
        <f t="shared" si="0"/>
        <v>0</v>
      </c>
      <c r="E39" s="83">
        <f t="shared" si="1"/>
        <v>201.88002831110003</v>
      </c>
      <c r="F39" s="83" t="str">
        <f t="shared" si="2"/>
        <v/>
      </c>
      <c r="G39" s="83">
        <f t="shared" si="3"/>
        <v>244.43294878600011</v>
      </c>
      <c r="H39" s="55"/>
      <c r="I39" s="55"/>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row>
    <row r="40" spans="1:60" x14ac:dyDescent="0.3">
      <c r="A40" s="55" t="s">
        <v>177</v>
      </c>
      <c r="B40" s="83">
        <v>198.758156805</v>
      </c>
      <c r="C40" s="83">
        <v>187.82684900618008</v>
      </c>
      <c r="D40" s="54">
        <f t="shared" si="0"/>
        <v>0</v>
      </c>
      <c r="E40" s="83">
        <f t="shared" si="1"/>
        <v>187.82684900618008</v>
      </c>
      <c r="F40" s="83" t="str">
        <f t="shared" si="2"/>
        <v/>
      </c>
      <c r="G40" s="83">
        <f t="shared" si="3"/>
        <v>198.758156805</v>
      </c>
      <c r="H40" s="55"/>
      <c r="I40" s="55"/>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row>
    <row r="41" spans="1:60" x14ac:dyDescent="0.3">
      <c r="A41" s="55" t="s">
        <v>178</v>
      </c>
      <c r="B41" s="83">
        <v>158.43110688690007</v>
      </c>
      <c r="C41" s="83">
        <v>185.78176084109975</v>
      </c>
      <c r="D41" s="54">
        <f t="shared" si="0"/>
        <v>1</v>
      </c>
      <c r="E41" s="83">
        <f t="shared" si="1"/>
        <v>158.43110688690007</v>
      </c>
      <c r="F41" s="83">
        <f t="shared" si="2"/>
        <v>185.78176084109975</v>
      </c>
      <c r="G41" s="83" t="str">
        <f t="shared" si="3"/>
        <v/>
      </c>
      <c r="H41" s="55"/>
      <c r="I41" s="55"/>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row>
    <row r="42" spans="1:60" x14ac:dyDescent="0.3">
      <c r="A42" s="55" t="s">
        <v>179</v>
      </c>
      <c r="B42" s="83">
        <v>268.75225053690002</v>
      </c>
      <c r="C42" s="83">
        <v>177.29958738399998</v>
      </c>
      <c r="D42" s="54">
        <f t="shared" si="0"/>
        <v>0</v>
      </c>
      <c r="E42" s="83">
        <f t="shared" si="1"/>
        <v>177.29958738399998</v>
      </c>
      <c r="F42" s="83" t="str">
        <f t="shared" si="2"/>
        <v/>
      </c>
      <c r="G42" s="83">
        <f t="shared" si="3"/>
        <v>268.75225053690002</v>
      </c>
      <c r="H42" s="55"/>
      <c r="I42" s="55"/>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row>
    <row r="43" spans="1:60" x14ac:dyDescent="0.3">
      <c r="A43" s="55" t="s">
        <v>180</v>
      </c>
      <c r="B43" s="83">
        <v>273.20593678</v>
      </c>
      <c r="C43" s="83">
        <v>171.45673415100006</v>
      </c>
      <c r="D43" s="54">
        <f t="shared" si="0"/>
        <v>0</v>
      </c>
      <c r="E43" s="83">
        <f t="shared" si="1"/>
        <v>171.45673415100006</v>
      </c>
      <c r="F43" s="83" t="str">
        <f t="shared" si="2"/>
        <v/>
      </c>
      <c r="G43" s="83">
        <f t="shared" si="3"/>
        <v>273.20593678</v>
      </c>
      <c r="H43" s="55"/>
      <c r="I43" s="55"/>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row>
    <row r="44" spans="1:60" x14ac:dyDescent="0.3">
      <c r="A44" s="55" t="s">
        <v>181</v>
      </c>
      <c r="B44" s="83">
        <v>159.56177067999994</v>
      </c>
      <c r="C44" s="83">
        <v>160.33395408834994</v>
      </c>
      <c r="D44" s="54">
        <f t="shared" si="0"/>
        <v>1</v>
      </c>
      <c r="E44" s="83">
        <f t="shared" si="1"/>
        <v>159.56177067999994</v>
      </c>
      <c r="F44" s="83">
        <f t="shared" si="2"/>
        <v>160.33395408834994</v>
      </c>
      <c r="G44" s="83" t="str">
        <f t="shared" si="3"/>
        <v/>
      </c>
      <c r="H44" s="55"/>
      <c r="I44" s="55"/>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row>
    <row r="45" spans="1:60" x14ac:dyDescent="0.3">
      <c r="A45" s="55" t="s">
        <v>182</v>
      </c>
      <c r="B45" s="83">
        <v>204.785642231</v>
      </c>
      <c r="C45" s="83">
        <v>160.02157781141992</v>
      </c>
      <c r="D45" s="54">
        <f t="shared" si="0"/>
        <v>0</v>
      </c>
      <c r="E45" s="83">
        <f t="shared" si="1"/>
        <v>160.02157781141992</v>
      </c>
      <c r="F45" s="83" t="str">
        <f t="shared" si="2"/>
        <v/>
      </c>
      <c r="G45" s="83">
        <f t="shared" si="3"/>
        <v>204.785642231</v>
      </c>
      <c r="H45" s="55"/>
      <c r="I45" s="55"/>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row>
    <row r="46" spans="1:60" x14ac:dyDescent="0.3">
      <c r="A46" s="55" t="s">
        <v>183</v>
      </c>
      <c r="B46" s="83">
        <v>128.691145248</v>
      </c>
      <c r="C46" s="83">
        <v>159.51727251388004</v>
      </c>
      <c r="D46" s="54">
        <f t="shared" si="0"/>
        <v>1</v>
      </c>
      <c r="E46" s="83">
        <f t="shared" si="1"/>
        <v>128.691145248</v>
      </c>
      <c r="F46" s="83">
        <f t="shared" si="2"/>
        <v>159.51727251388004</v>
      </c>
      <c r="G46" s="83" t="str">
        <f t="shared" si="3"/>
        <v/>
      </c>
      <c r="H46" s="55"/>
      <c r="I46" s="55"/>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row>
    <row r="47" spans="1:60" x14ac:dyDescent="0.3">
      <c r="A47" s="55" t="s">
        <v>184</v>
      </c>
      <c r="B47" s="83">
        <v>144.39593687000004</v>
      </c>
      <c r="C47" s="83">
        <v>159.4147263845</v>
      </c>
      <c r="D47" s="54">
        <f t="shared" si="0"/>
        <v>1</v>
      </c>
      <c r="E47" s="83">
        <f t="shared" si="1"/>
        <v>144.39593687000004</v>
      </c>
      <c r="F47" s="83">
        <f t="shared" si="2"/>
        <v>159.4147263845</v>
      </c>
      <c r="G47" s="83" t="str">
        <f t="shared" si="3"/>
        <v/>
      </c>
    </row>
    <row r="48" spans="1:60" x14ac:dyDescent="0.3">
      <c r="A48" s="58" t="s">
        <v>185</v>
      </c>
      <c r="B48" s="58">
        <v>183.443765939</v>
      </c>
      <c r="C48" s="58">
        <v>155.83573216770003</v>
      </c>
      <c r="D48" s="54">
        <f t="shared" si="0"/>
        <v>0</v>
      </c>
      <c r="E48" s="83">
        <f t="shared" si="1"/>
        <v>155.83573216770003</v>
      </c>
      <c r="F48" s="83" t="str">
        <f t="shared" si="2"/>
        <v/>
      </c>
      <c r="G48" s="83">
        <f t="shared" si="3"/>
        <v>183.443765939</v>
      </c>
    </row>
    <row r="49" spans="1:7" x14ac:dyDescent="0.3">
      <c r="A49" s="58" t="s">
        <v>186</v>
      </c>
      <c r="B49" s="58">
        <v>111.08859794599998</v>
      </c>
      <c r="C49" s="58">
        <v>140.69800504199202</v>
      </c>
      <c r="D49" s="54">
        <f t="shared" si="0"/>
        <v>1</v>
      </c>
      <c r="E49" s="83">
        <f t="shared" si="1"/>
        <v>111.08859794599998</v>
      </c>
      <c r="F49" s="83">
        <f t="shared" si="2"/>
        <v>140.69800504199202</v>
      </c>
      <c r="G49" s="83" t="str">
        <f t="shared" si="3"/>
        <v/>
      </c>
    </row>
    <row r="50" spans="1:7" x14ac:dyDescent="0.3">
      <c r="A50" s="58" t="s">
        <v>187</v>
      </c>
      <c r="B50" s="58">
        <v>152.04202820799998</v>
      </c>
      <c r="C50" s="58">
        <v>138.06494129282004</v>
      </c>
      <c r="D50" s="54">
        <f t="shared" si="0"/>
        <v>0</v>
      </c>
      <c r="E50" s="83">
        <f t="shared" si="1"/>
        <v>138.06494129282004</v>
      </c>
      <c r="F50" s="83" t="str">
        <f t="shared" si="2"/>
        <v/>
      </c>
      <c r="G50" s="83">
        <f t="shared" si="3"/>
        <v>152.04202820799998</v>
      </c>
    </row>
    <row r="51" spans="1:7" x14ac:dyDescent="0.3">
      <c r="A51" s="58" t="s">
        <v>188</v>
      </c>
      <c r="B51" s="58">
        <v>470.74542983600003</v>
      </c>
      <c r="C51" s="58">
        <v>137.43258571536003</v>
      </c>
      <c r="D51" s="54">
        <f t="shared" si="0"/>
        <v>0</v>
      </c>
      <c r="E51" s="83">
        <f t="shared" si="1"/>
        <v>137.43258571536003</v>
      </c>
      <c r="F51" s="83" t="str">
        <f t="shared" si="2"/>
        <v/>
      </c>
      <c r="G51" s="83">
        <f t="shared" si="3"/>
        <v>470.74542983600003</v>
      </c>
    </row>
    <row r="52" spans="1:7" x14ac:dyDescent="0.3">
      <c r="A52" s="58" t="s">
        <v>189</v>
      </c>
      <c r="B52" s="58">
        <v>113.511586733</v>
      </c>
      <c r="C52" s="58">
        <v>137.2959575921</v>
      </c>
      <c r="D52" s="54">
        <f t="shared" si="0"/>
        <v>1</v>
      </c>
      <c r="E52" s="83">
        <f t="shared" si="1"/>
        <v>113.511586733</v>
      </c>
      <c r="F52" s="83">
        <f t="shared" si="2"/>
        <v>137.2959575921</v>
      </c>
      <c r="G52" s="83" t="str">
        <f t="shared" si="3"/>
        <v/>
      </c>
    </row>
    <row r="53" spans="1:7" x14ac:dyDescent="0.3">
      <c r="A53" s="58" t="s">
        <v>190</v>
      </c>
      <c r="B53" s="58">
        <v>132.22550248799999</v>
      </c>
      <c r="C53" s="58">
        <v>126.82778545630001</v>
      </c>
      <c r="D53" s="54">
        <f t="shared" si="0"/>
        <v>0</v>
      </c>
      <c r="E53" s="83">
        <f t="shared" si="1"/>
        <v>126.82778545630001</v>
      </c>
      <c r="F53" s="83" t="str">
        <f t="shared" si="2"/>
        <v/>
      </c>
      <c r="G53" s="83">
        <f t="shared" si="3"/>
        <v>132.22550248799999</v>
      </c>
    </row>
    <row r="54" spans="1:7" x14ac:dyDescent="0.3">
      <c r="A54" s="58" t="s">
        <v>191</v>
      </c>
      <c r="B54" s="58">
        <v>152.23159440100008</v>
      </c>
      <c r="C54" s="58">
        <v>126.25141025749997</v>
      </c>
      <c r="D54" s="54">
        <f t="shared" si="0"/>
        <v>0</v>
      </c>
      <c r="E54" s="83">
        <f t="shared" si="1"/>
        <v>126.25141025749997</v>
      </c>
      <c r="F54" s="83" t="str">
        <f t="shared" si="2"/>
        <v/>
      </c>
      <c r="G54" s="83">
        <f t="shared" si="3"/>
        <v>152.23159440100008</v>
      </c>
    </row>
    <row r="55" spans="1:7" x14ac:dyDescent="0.3">
      <c r="A55" s="58" t="s">
        <v>192</v>
      </c>
      <c r="B55" s="58">
        <v>150.16275043479999</v>
      </c>
      <c r="C55" s="58">
        <v>113.58689353737591</v>
      </c>
      <c r="D55" s="54">
        <f t="shared" si="0"/>
        <v>0</v>
      </c>
      <c r="E55" s="83">
        <f t="shared" si="1"/>
        <v>113.58689353737591</v>
      </c>
      <c r="F55" s="83" t="str">
        <f t="shared" si="2"/>
        <v/>
      </c>
      <c r="G55" s="83">
        <f t="shared" si="3"/>
        <v>150.16275043479999</v>
      </c>
    </row>
    <row r="56" spans="1:7" x14ac:dyDescent="0.3">
      <c r="A56" s="58" t="s">
        <v>193</v>
      </c>
      <c r="B56" s="58">
        <v>99.571175719999999</v>
      </c>
      <c r="C56" s="58">
        <v>113.34586927299996</v>
      </c>
      <c r="D56" s="54">
        <f t="shared" si="0"/>
        <v>1</v>
      </c>
      <c r="E56" s="83">
        <f t="shared" si="1"/>
        <v>99.571175719999999</v>
      </c>
      <c r="F56" s="83">
        <f t="shared" si="2"/>
        <v>113.34586927299996</v>
      </c>
      <c r="G56" s="83" t="str">
        <f t="shared" si="3"/>
        <v/>
      </c>
    </row>
    <row r="57" spans="1:7" x14ac:dyDescent="0.3">
      <c r="A57" s="58" t="s">
        <v>194</v>
      </c>
      <c r="B57" s="58">
        <v>100.90761674999999</v>
      </c>
      <c r="C57" s="58">
        <v>109.34411782700001</v>
      </c>
      <c r="D57" s="54">
        <f t="shared" si="0"/>
        <v>1</v>
      </c>
      <c r="E57" s="83">
        <f t="shared" si="1"/>
        <v>100.90761674999999</v>
      </c>
      <c r="F57" s="83">
        <f t="shared" si="2"/>
        <v>109.34411782700001</v>
      </c>
      <c r="G57" s="83" t="str">
        <f t="shared" si="3"/>
        <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89FA2-1771-40CC-8A30-9E3C66560967}">
  <dimension ref="A1:L24"/>
  <sheetViews>
    <sheetView zoomScale="70" zoomScaleNormal="70" workbookViewId="0">
      <selection activeCell="B12" sqref="B12"/>
    </sheetView>
  </sheetViews>
  <sheetFormatPr defaultRowHeight="14" x14ac:dyDescent="0.3"/>
  <cols>
    <col min="1" max="1" width="28.9140625" customWidth="1"/>
    <col min="2" max="2" width="31.08203125" customWidth="1"/>
    <col min="3" max="3" width="10.83203125" bestFit="1" customWidth="1"/>
    <col min="4" max="4" width="9.83203125" bestFit="1" customWidth="1"/>
    <col min="5" max="5" width="10.75" bestFit="1" customWidth="1"/>
    <col min="6" max="6" width="9.83203125" bestFit="1" customWidth="1"/>
    <col min="7" max="12" width="9.6640625" bestFit="1" customWidth="1"/>
    <col min="14" max="14" width="21.08203125" customWidth="1"/>
    <col min="15" max="15" width="22" customWidth="1"/>
    <col min="17" max="17" width="14" customWidth="1"/>
  </cols>
  <sheetData>
    <row r="1" spans="1:12" ht="46" customHeight="1" x14ac:dyDescent="0.3"/>
    <row r="2" spans="1:12" x14ac:dyDescent="0.3">
      <c r="A2" s="1" t="s">
        <v>207</v>
      </c>
      <c r="B2" s="5"/>
    </row>
    <row r="3" spans="1:12" x14ac:dyDescent="0.3">
      <c r="A3" s="2" t="s">
        <v>30</v>
      </c>
      <c r="B3" s="5"/>
    </row>
    <row r="4" spans="1:12" x14ac:dyDescent="0.3">
      <c r="A4" s="3" t="s">
        <v>35</v>
      </c>
      <c r="B4" s="5" t="s">
        <v>108</v>
      </c>
    </row>
    <row r="5" spans="1:12" x14ac:dyDescent="0.3">
      <c r="A5" s="5" t="s">
        <v>36</v>
      </c>
      <c r="B5" s="5" t="s">
        <v>108</v>
      </c>
    </row>
    <row r="6" spans="1:12" x14ac:dyDescent="0.3">
      <c r="A6" s="5" t="s">
        <v>37</v>
      </c>
      <c r="B6" s="5"/>
    </row>
    <row r="7" spans="1:12" x14ac:dyDescent="0.3">
      <c r="A7" s="5" t="s">
        <v>38</v>
      </c>
      <c r="B7" s="5" t="s">
        <v>210</v>
      </c>
    </row>
    <row r="8" spans="1:12" x14ac:dyDescent="0.3">
      <c r="A8" s="5" t="s">
        <v>39</v>
      </c>
      <c r="B8" s="5" t="s">
        <v>211</v>
      </c>
      <c r="K8" s="26"/>
    </row>
    <row r="9" spans="1:12" x14ac:dyDescent="0.3">
      <c r="A9" s="4" t="s">
        <v>40</v>
      </c>
      <c r="B9" s="5" t="s">
        <v>41</v>
      </c>
      <c r="H9" s="8"/>
      <c r="I9" s="26"/>
      <c r="K9" s="8"/>
      <c r="L9" s="26"/>
    </row>
    <row r="10" spans="1:12" x14ac:dyDescent="0.3">
      <c r="A10" s="3" t="s">
        <v>42</v>
      </c>
      <c r="B10" s="5" t="s">
        <v>43</v>
      </c>
    </row>
    <row r="11" spans="1:12" x14ac:dyDescent="0.3">
      <c r="A11" s="3"/>
      <c r="B11" s="5"/>
    </row>
    <row r="12" spans="1:12" x14ac:dyDescent="0.3">
      <c r="A12" s="3"/>
      <c r="B12" s="5"/>
    </row>
    <row r="13" spans="1:12" x14ac:dyDescent="0.3">
      <c r="B13" s="27" t="s">
        <v>69</v>
      </c>
      <c r="C13" s="28">
        <v>2009</v>
      </c>
      <c r="D13" s="28">
        <v>2010</v>
      </c>
      <c r="E13" s="28">
        <v>2011</v>
      </c>
      <c r="F13" s="28">
        <v>2012</v>
      </c>
      <c r="G13" s="28">
        <v>2013</v>
      </c>
      <c r="H13" s="28">
        <v>2014</v>
      </c>
      <c r="I13" s="28">
        <v>2015</v>
      </c>
      <c r="J13" s="28">
        <v>2016</v>
      </c>
      <c r="K13" s="28">
        <v>2017</v>
      </c>
      <c r="L13" s="29">
        <v>2018</v>
      </c>
    </row>
    <row r="14" spans="1:12" x14ac:dyDescent="0.3">
      <c r="B14" s="20" t="s">
        <v>107</v>
      </c>
      <c r="C14" s="8">
        <v>17064.259855227694</v>
      </c>
      <c r="D14" s="8">
        <v>18365.374876862799</v>
      </c>
      <c r="E14" s="8">
        <v>18732.552825347262</v>
      </c>
      <c r="F14" s="8">
        <v>19374.235564004863</v>
      </c>
      <c r="G14" s="8">
        <v>21471.484869992128</v>
      </c>
      <c r="H14" s="8">
        <v>20185.030825997474</v>
      </c>
      <c r="I14" s="8">
        <v>20993.428436921291</v>
      </c>
      <c r="J14" s="8">
        <v>21740.720142764272</v>
      </c>
      <c r="K14" s="8">
        <v>24390.555479533883</v>
      </c>
      <c r="L14" s="30">
        <v>22181.027018214147</v>
      </c>
    </row>
    <row r="15" spans="1:12" x14ac:dyDescent="0.3">
      <c r="B15" s="20" t="s">
        <v>70</v>
      </c>
      <c r="C15" s="34">
        <v>11439.651299000001</v>
      </c>
      <c r="D15" s="34">
        <v>11924.014213</v>
      </c>
      <c r="E15" s="34">
        <v>12623.906669</v>
      </c>
      <c r="F15" s="34">
        <v>12543.881369000001</v>
      </c>
      <c r="G15" s="34">
        <v>13304.606876</v>
      </c>
      <c r="H15" s="34">
        <v>13305.043718000001</v>
      </c>
      <c r="I15" s="34">
        <v>12416.565054000001</v>
      </c>
      <c r="J15" s="34">
        <v>13281.740699</v>
      </c>
      <c r="K15" s="34">
        <v>14551.105174</v>
      </c>
      <c r="L15" s="35">
        <v>14096.630637999999</v>
      </c>
    </row>
    <row r="16" spans="1:12" x14ac:dyDescent="0.3">
      <c r="B16" s="20" t="s">
        <v>71</v>
      </c>
      <c r="C16" s="34">
        <v>5524.0905510000002</v>
      </c>
      <c r="D16" s="34">
        <v>6364.5510890000005</v>
      </c>
      <c r="E16" s="34">
        <v>6029.9126329999999</v>
      </c>
      <c r="F16" s="34">
        <v>6677.9706669999996</v>
      </c>
      <c r="G16" s="34">
        <v>7915.1147559999999</v>
      </c>
      <c r="H16" s="34">
        <v>6688.8587420000003</v>
      </c>
      <c r="I16" s="34">
        <v>8343.8036969999994</v>
      </c>
      <c r="J16" s="34">
        <v>8106.2760969999999</v>
      </c>
      <c r="K16" s="34">
        <v>9592.1360669999995</v>
      </c>
      <c r="L16" s="35">
        <v>7648.3336640000007</v>
      </c>
    </row>
    <row r="17" spans="2:12" x14ac:dyDescent="0.3">
      <c r="B17" s="20" t="s">
        <v>72</v>
      </c>
      <c r="C17" s="34">
        <v>100.51825700000001</v>
      </c>
      <c r="D17" s="34">
        <v>76.808230000000009</v>
      </c>
      <c r="E17" s="34">
        <v>78.734849999999994</v>
      </c>
      <c r="F17" s="34">
        <v>152.384165</v>
      </c>
      <c r="G17" s="34">
        <v>251.76350099999999</v>
      </c>
      <c r="H17" s="34">
        <v>191.12836600000003</v>
      </c>
      <c r="I17" s="34">
        <v>233.05840000000001</v>
      </c>
      <c r="J17" s="34">
        <v>352.703261</v>
      </c>
      <c r="K17" s="34">
        <v>247.316799</v>
      </c>
      <c r="L17" s="35">
        <v>436.06285599999995</v>
      </c>
    </row>
    <row r="18" spans="2:12" x14ac:dyDescent="0.3">
      <c r="B18" s="19" t="s">
        <v>73</v>
      </c>
      <c r="C18" s="36">
        <v>91392.508123000007</v>
      </c>
      <c r="D18" s="36">
        <v>98635.694375999999</v>
      </c>
      <c r="E18" s="36">
        <v>98127.263661000005</v>
      </c>
      <c r="F18" s="36">
        <v>92864.909218999994</v>
      </c>
      <c r="G18" s="36">
        <v>101469.267693</v>
      </c>
      <c r="H18" s="36">
        <v>99827.457748000001</v>
      </c>
      <c r="I18" s="36">
        <v>107590.334997</v>
      </c>
      <c r="J18" s="36">
        <v>117288.429816</v>
      </c>
      <c r="K18" s="36">
        <v>119485.256098</v>
      </c>
      <c r="L18" s="37">
        <v>114956.397247</v>
      </c>
    </row>
    <row r="19" spans="2:12" x14ac:dyDescent="0.3">
      <c r="B19" s="20" t="s">
        <v>74</v>
      </c>
      <c r="C19" s="34">
        <v>37675.531024999997</v>
      </c>
      <c r="D19" s="34">
        <v>39385.406389999996</v>
      </c>
      <c r="E19" s="34">
        <v>41007.618210000001</v>
      </c>
      <c r="F19" s="34">
        <v>43402.679772000003</v>
      </c>
      <c r="G19" s="34">
        <v>46509.149622999998</v>
      </c>
      <c r="H19" s="34">
        <v>46874.465539999997</v>
      </c>
      <c r="I19" s="34">
        <v>52064.807927000002</v>
      </c>
      <c r="J19" s="34">
        <v>52670.693614000003</v>
      </c>
      <c r="K19" s="34">
        <v>55597.954300999998</v>
      </c>
      <c r="L19" s="35">
        <v>51758.473103999997</v>
      </c>
    </row>
    <row r="20" spans="2:12" x14ac:dyDescent="0.3">
      <c r="B20" s="21" t="s">
        <v>75</v>
      </c>
      <c r="C20" s="38">
        <v>1002.281305</v>
      </c>
      <c r="D20" s="38">
        <v>1082.621766</v>
      </c>
      <c r="E20" s="38">
        <v>1116.6837330000001</v>
      </c>
      <c r="F20" s="38">
        <v>1151.1087809999999</v>
      </c>
      <c r="G20" s="38">
        <v>5486.1802500000003</v>
      </c>
      <c r="H20" s="38">
        <v>5268.4083710000004</v>
      </c>
      <c r="I20" s="38">
        <v>11439.674234</v>
      </c>
      <c r="J20" s="38">
        <v>15156.097984</v>
      </c>
      <c r="K20" s="38">
        <v>16985.260189000001</v>
      </c>
      <c r="L20" s="39">
        <v>21722.841417</v>
      </c>
    </row>
    <row r="21" spans="2:12" ht="28" x14ac:dyDescent="0.3">
      <c r="B21" s="41" t="s">
        <v>76</v>
      </c>
      <c r="C21" s="42">
        <v>0.13143255264417539</v>
      </c>
      <c r="D21" s="40">
        <v>0.13250557487587575</v>
      </c>
      <c r="E21" s="40">
        <v>0.13407004089236974</v>
      </c>
      <c r="F21" s="40">
        <v>0.14105960322868513</v>
      </c>
      <c r="G21" s="40">
        <v>0.14339740900652032</v>
      </c>
      <c r="H21" s="40">
        <v>0.13628930018012569</v>
      </c>
      <c r="I21" s="40">
        <v>0.13003257127070739</v>
      </c>
      <c r="J21" s="40">
        <v>0.12584212229600578</v>
      </c>
      <c r="K21" s="40">
        <v>0.13789581071754151</v>
      </c>
      <c r="L21" s="18">
        <v>0.1304320619763453</v>
      </c>
    </row>
    <row r="22" spans="2:12" x14ac:dyDescent="0.3">
      <c r="C22" s="33"/>
      <c r="D22" s="33"/>
      <c r="E22" s="33"/>
      <c r="F22" s="33"/>
      <c r="G22" s="33"/>
      <c r="H22" s="33"/>
      <c r="I22" s="33"/>
      <c r="J22" s="33"/>
      <c r="K22" s="33"/>
      <c r="L22" s="33"/>
    </row>
    <row r="23" spans="2:12" x14ac:dyDescent="0.3">
      <c r="C23" s="33"/>
      <c r="D23" s="33"/>
      <c r="E23" s="33"/>
      <c r="F23" s="33"/>
      <c r="G23" s="33"/>
      <c r="H23" s="33"/>
      <c r="I23" s="33"/>
      <c r="J23" s="33"/>
      <c r="K23" s="33"/>
      <c r="L23" s="33"/>
    </row>
    <row r="24" spans="2:12" x14ac:dyDescent="0.3">
      <c r="C24" s="33"/>
      <c r="D24" s="33"/>
      <c r="E24" s="33"/>
      <c r="F24" s="33"/>
      <c r="G24" s="33"/>
      <c r="H24" s="33"/>
      <c r="I24" s="33"/>
      <c r="J24" s="33"/>
      <c r="K24" s="33"/>
      <c r="L24" s="3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45B2A-02B9-4C7D-9F9B-5A00A8B726DC}">
  <dimension ref="A1:BH75"/>
  <sheetViews>
    <sheetView zoomScale="70" zoomScaleNormal="70" workbookViewId="0">
      <selection activeCell="A2" sqref="A2"/>
    </sheetView>
  </sheetViews>
  <sheetFormatPr defaultColWidth="8.4140625" defaultRowHeight="14" x14ac:dyDescent="0.3"/>
  <cols>
    <col min="1" max="1" width="30.9140625" style="58" customWidth="1"/>
    <col min="2" max="2" width="10.25" style="58" bestFit="1" customWidth="1"/>
    <col min="3" max="3" width="9.33203125" style="58" bestFit="1" customWidth="1"/>
    <col min="4" max="4" width="9.33203125" style="58" customWidth="1"/>
    <col min="5" max="5" width="11.75" style="58" customWidth="1"/>
    <col min="6" max="6" width="16.75" style="58" customWidth="1"/>
    <col min="7" max="7" width="19.25" style="58" customWidth="1"/>
    <col min="8" max="16384" width="8.4140625" style="58"/>
  </cols>
  <sheetData>
    <row r="1" spans="1:60" s="54" customFormat="1" ht="41.25" customHeight="1" x14ac:dyDescent="0.25"/>
    <row r="2" spans="1:60" s="54" customFormat="1" x14ac:dyDescent="0.3">
      <c r="A2" s="1" t="s">
        <v>207</v>
      </c>
      <c r="B2" s="5"/>
      <c r="C2" s="55"/>
      <c r="D2" s="55"/>
      <c r="E2" s="55"/>
      <c r="F2" s="56"/>
      <c r="G2" s="57"/>
      <c r="H2" s="57"/>
      <c r="I2" s="57"/>
      <c r="J2" s="58"/>
      <c r="K2" s="58"/>
      <c r="L2" s="58"/>
      <c r="M2" s="58"/>
      <c r="N2" s="58"/>
      <c r="O2" s="58"/>
      <c r="P2" s="58"/>
      <c r="Q2" s="58"/>
    </row>
    <row r="3" spans="1:60" s="54" customFormat="1" x14ac:dyDescent="0.3">
      <c r="A3" s="2" t="s">
        <v>31</v>
      </c>
      <c r="B3" s="5"/>
      <c r="C3" s="55"/>
      <c r="D3" s="55"/>
      <c r="E3" s="55"/>
      <c r="F3" s="56"/>
      <c r="G3" s="57"/>
      <c r="H3" s="57"/>
      <c r="I3" s="57"/>
      <c r="J3" s="58"/>
      <c r="K3" s="58"/>
      <c r="L3" s="58"/>
      <c r="M3" s="58"/>
      <c r="N3" s="58"/>
      <c r="O3" s="58"/>
      <c r="P3" s="58"/>
      <c r="Q3" s="58"/>
    </row>
    <row r="4" spans="1:60" s="54" customFormat="1" x14ac:dyDescent="0.3">
      <c r="A4" s="3" t="s">
        <v>35</v>
      </c>
      <c r="B4" s="5" t="s">
        <v>212</v>
      </c>
      <c r="C4" s="55"/>
      <c r="D4" s="55"/>
      <c r="E4" s="55"/>
      <c r="F4" s="56"/>
      <c r="G4" s="57"/>
      <c r="H4" s="57"/>
      <c r="I4" s="57"/>
      <c r="J4" s="58"/>
      <c r="K4" s="58"/>
      <c r="L4" s="58"/>
      <c r="M4" s="58"/>
      <c r="N4" s="58"/>
      <c r="O4" s="58"/>
      <c r="P4" s="58"/>
      <c r="Q4" s="58"/>
    </row>
    <row r="5" spans="1:60" s="54" customFormat="1" x14ac:dyDescent="0.3">
      <c r="A5" s="5" t="s">
        <v>36</v>
      </c>
      <c r="B5" s="5" t="s">
        <v>212</v>
      </c>
      <c r="C5" s="55"/>
      <c r="D5" s="55"/>
      <c r="E5" s="55"/>
      <c r="F5" s="56"/>
      <c r="G5" s="57"/>
      <c r="H5" s="57"/>
      <c r="I5" s="57"/>
      <c r="J5" s="58"/>
      <c r="K5" s="58"/>
      <c r="L5" s="58"/>
      <c r="M5" s="58"/>
      <c r="N5" s="58"/>
      <c r="O5" s="58"/>
      <c r="P5" s="58"/>
      <c r="Q5" s="58"/>
    </row>
    <row r="6" spans="1:60" s="54" customFormat="1" x14ac:dyDescent="0.3">
      <c r="A6" s="5" t="s">
        <v>37</v>
      </c>
      <c r="B6" s="5"/>
      <c r="C6" s="55"/>
      <c r="D6" s="55"/>
      <c r="E6" s="55"/>
      <c r="F6" s="56"/>
      <c r="G6" s="57"/>
      <c r="H6" s="57"/>
      <c r="I6" s="57"/>
      <c r="J6" s="58"/>
      <c r="K6" s="58"/>
      <c r="L6" s="58"/>
      <c r="M6" s="58"/>
      <c r="N6" s="58"/>
      <c r="O6" s="58"/>
      <c r="P6" s="58"/>
      <c r="Q6" s="58"/>
    </row>
    <row r="7" spans="1:60" x14ac:dyDescent="0.3">
      <c r="A7" s="5" t="s">
        <v>38</v>
      </c>
      <c r="B7" s="5" t="s">
        <v>213</v>
      </c>
      <c r="C7" s="57"/>
      <c r="D7" s="57"/>
      <c r="E7" s="57"/>
      <c r="F7" s="57"/>
      <c r="G7" s="57"/>
      <c r="H7" s="57"/>
      <c r="I7" s="57"/>
    </row>
    <row r="8" spans="1:60" x14ac:dyDescent="0.3">
      <c r="A8" s="5" t="s">
        <v>39</v>
      </c>
      <c r="B8" s="5"/>
      <c r="C8" s="57"/>
      <c r="D8" s="57"/>
      <c r="E8" s="57"/>
      <c r="F8" s="57"/>
      <c r="G8" s="57"/>
      <c r="H8" s="57"/>
      <c r="I8" s="57"/>
    </row>
    <row r="9" spans="1:60" x14ac:dyDescent="0.3">
      <c r="A9" s="4" t="s">
        <v>40</v>
      </c>
      <c r="B9" s="5" t="s">
        <v>41</v>
      </c>
      <c r="C9" s="55"/>
      <c r="D9" s="55"/>
      <c r="E9" s="55"/>
      <c r="F9" s="55"/>
      <c r="G9" s="55"/>
      <c r="H9" s="55"/>
      <c r="I9" s="55"/>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row>
    <row r="10" spans="1:60" x14ac:dyDescent="0.3">
      <c r="A10" s="3" t="s">
        <v>42</v>
      </c>
      <c r="B10" s="5" t="s">
        <v>43</v>
      </c>
      <c r="C10" s="55"/>
      <c r="D10" s="55"/>
      <c r="E10" s="55"/>
      <c r="F10" s="55"/>
      <c r="G10" s="55"/>
      <c r="H10" s="55"/>
      <c r="I10" s="55"/>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row>
    <row r="11" spans="1:60" x14ac:dyDescent="0.3">
      <c r="A11" s="3"/>
      <c r="B11" s="5"/>
      <c r="C11" s="55"/>
      <c r="D11" s="55"/>
      <c r="E11" s="55"/>
      <c r="F11" s="55"/>
      <c r="G11" s="55"/>
      <c r="H11" s="55"/>
      <c r="I11" s="55"/>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row>
    <row r="12" spans="1:60" x14ac:dyDescent="0.3">
      <c r="A12" s="3"/>
      <c r="B12" s="5"/>
      <c r="C12" s="55"/>
      <c r="D12" s="55"/>
      <c r="E12" s="55"/>
      <c r="F12" s="55"/>
      <c r="G12" s="55"/>
      <c r="H12" s="55"/>
      <c r="I12" s="55"/>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row>
    <row r="13" spans="1:60" x14ac:dyDescent="0.3">
      <c r="A13" s="60" t="s">
        <v>149</v>
      </c>
      <c r="B13" s="61">
        <v>2017</v>
      </c>
      <c r="C13" s="61">
        <v>2018</v>
      </c>
      <c r="D13" s="61" t="s">
        <v>111</v>
      </c>
      <c r="E13" s="61" t="s">
        <v>0</v>
      </c>
      <c r="F13" s="61" t="s">
        <v>112</v>
      </c>
      <c r="G13" s="62" t="s">
        <v>113</v>
      </c>
      <c r="H13" s="63"/>
      <c r="I13" s="55"/>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row>
    <row r="14" spans="1:60" x14ac:dyDescent="0.3">
      <c r="A14" s="64" t="s">
        <v>114</v>
      </c>
      <c r="B14" s="65">
        <v>9022.9490200000109</v>
      </c>
      <c r="C14" s="65">
        <v>8406.1670018345576</v>
      </c>
      <c r="D14" s="54">
        <f t="shared" ref="D14:D75" si="0">IF(C14&gt;B14,1,0)</f>
        <v>0</v>
      </c>
      <c r="E14" s="65">
        <f t="shared" ref="E14:E75" si="1">IF(D14=1,B14,C14)</f>
        <v>8406.1670018345576</v>
      </c>
      <c r="F14" s="65" t="str">
        <f t="shared" ref="F14:F75" si="2">IF(D14=1,C14,"")</f>
        <v/>
      </c>
      <c r="G14" s="66">
        <f t="shared" ref="G14:G75" si="3">IF(D14=0,B14,"")</f>
        <v>9022.9490200000109</v>
      </c>
      <c r="H14" s="55"/>
      <c r="I14" s="55"/>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row>
    <row r="15" spans="1:60" x14ac:dyDescent="0.3">
      <c r="A15" s="64" t="s">
        <v>115</v>
      </c>
      <c r="B15" s="67">
        <v>4251.5920640000013</v>
      </c>
      <c r="C15" s="67">
        <v>3148.7159807915932</v>
      </c>
      <c r="D15" s="54">
        <f t="shared" si="0"/>
        <v>0</v>
      </c>
      <c r="E15" s="67">
        <f t="shared" si="1"/>
        <v>3148.7159807915932</v>
      </c>
      <c r="F15" s="67" t="str">
        <f t="shared" si="2"/>
        <v/>
      </c>
      <c r="G15" s="68">
        <f t="shared" si="3"/>
        <v>4251.5920640000013</v>
      </c>
      <c r="H15" s="55"/>
      <c r="I15" s="55"/>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row>
    <row r="16" spans="1:60" x14ac:dyDescent="0.3">
      <c r="A16" s="64" t="s">
        <v>116</v>
      </c>
      <c r="B16" s="67">
        <v>1715.8770103087988</v>
      </c>
      <c r="C16" s="67">
        <v>1713.3280809614016</v>
      </c>
      <c r="D16" s="54">
        <f t="shared" si="0"/>
        <v>0</v>
      </c>
      <c r="E16" s="67">
        <f t="shared" si="1"/>
        <v>1713.3280809614016</v>
      </c>
      <c r="F16" s="67" t="str">
        <f t="shared" si="2"/>
        <v/>
      </c>
      <c r="G16" s="68">
        <f t="shared" si="3"/>
        <v>1715.8770103087988</v>
      </c>
      <c r="H16" s="55"/>
      <c r="I16" s="55"/>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row>
    <row r="17" spans="1:60" x14ac:dyDescent="0.3">
      <c r="A17" s="64" t="s">
        <v>117</v>
      </c>
      <c r="B17" s="67">
        <v>1471.4168971300001</v>
      </c>
      <c r="C17" s="67">
        <v>1384.2509526600011</v>
      </c>
      <c r="D17" s="54">
        <f t="shared" si="0"/>
        <v>0</v>
      </c>
      <c r="E17" s="67">
        <f t="shared" si="1"/>
        <v>1384.2509526600011</v>
      </c>
      <c r="F17" s="67" t="str">
        <f t="shared" si="2"/>
        <v/>
      </c>
      <c r="G17" s="68">
        <f t="shared" si="3"/>
        <v>1471.4168971300001</v>
      </c>
      <c r="H17" s="55"/>
      <c r="I17" s="55"/>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row>
    <row r="18" spans="1:60" x14ac:dyDescent="0.3">
      <c r="A18" s="64" t="s">
        <v>118</v>
      </c>
      <c r="B18" s="67">
        <v>1549.5258499999995</v>
      </c>
      <c r="C18" s="67">
        <v>1376.454464487</v>
      </c>
      <c r="D18" s="54">
        <f t="shared" si="0"/>
        <v>0</v>
      </c>
      <c r="E18" s="67">
        <f t="shared" si="1"/>
        <v>1376.454464487</v>
      </c>
      <c r="F18" s="67" t="str">
        <f t="shared" si="2"/>
        <v/>
      </c>
      <c r="G18" s="68">
        <f t="shared" si="3"/>
        <v>1549.5258499999995</v>
      </c>
      <c r="H18" s="55"/>
      <c r="I18" s="55"/>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row>
    <row r="19" spans="1:60" x14ac:dyDescent="0.3">
      <c r="A19" s="64" t="s">
        <v>5</v>
      </c>
      <c r="B19" s="67">
        <v>711.42718993000051</v>
      </c>
      <c r="C19" s="67">
        <v>775.44740655300041</v>
      </c>
      <c r="D19" s="54">
        <f t="shared" si="0"/>
        <v>1</v>
      </c>
      <c r="E19" s="67">
        <f t="shared" si="1"/>
        <v>711.42718993000051</v>
      </c>
      <c r="F19" s="67">
        <f t="shared" si="2"/>
        <v>775.44740655300041</v>
      </c>
      <c r="G19" s="68" t="str">
        <f t="shared" si="3"/>
        <v/>
      </c>
      <c r="H19" s="55"/>
      <c r="I19" s="55"/>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row>
    <row r="20" spans="1:60" x14ac:dyDescent="0.3">
      <c r="A20" s="64" t="s">
        <v>15</v>
      </c>
      <c r="B20" s="67">
        <v>523.52587205229054</v>
      </c>
      <c r="C20" s="67">
        <v>554.58788857505101</v>
      </c>
      <c r="D20" s="54">
        <f t="shared" si="0"/>
        <v>1</v>
      </c>
      <c r="E20" s="67">
        <f t="shared" si="1"/>
        <v>523.52587205229054</v>
      </c>
      <c r="F20" s="67">
        <f t="shared" si="2"/>
        <v>554.58788857505101</v>
      </c>
      <c r="G20" s="68" t="str">
        <f t="shared" si="3"/>
        <v/>
      </c>
      <c r="H20" s="55"/>
      <c r="I20" s="55"/>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row>
    <row r="21" spans="1:60" x14ac:dyDescent="0.3">
      <c r="A21" s="64" t="s">
        <v>119</v>
      </c>
      <c r="B21" s="67">
        <v>928.24251996999908</v>
      </c>
      <c r="C21" s="67">
        <v>511.20569073669998</v>
      </c>
      <c r="D21" s="54">
        <f t="shared" si="0"/>
        <v>0</v>
      </c>
      <c r="E21" s="67">
        <f t="shared" si="1"/>
        <v>511.20569073669998</v>
      </c>
      <c r="F21" s="67" t="str">
        <f t="shared" si="2"/>
        <v/>
      </c>
      <c r="G21" s="68">
        <f t="shared" si="3"/>
        <v>928.24251996999908</v>
      </c>
      <c r="H21" s="55"/>
      <c r="I21" s="55"/>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row>
    <row r="22" spans="1:60" x14ac:dyDescent="0.3">
      <c r="A22" s="64" t="s">
        <v>120</v>
      </c>
      <c r="B22" s="67">
        <v>476.27981107499994</v>
      </c>
      <c r="C22" s="67">
        <v>435.15072110272007</v>
      </c>
      <c r="D22" s="54">
        <f t="shared" si="0"/>
        <v>0</v>
      </c>
      <c r="E22" s="67">
        <f t="shared" si="1"/>
        <v>435.15072110272007</v>
      </c>
      <c r="F22" s="67" t="str">
        <f t="shared" si="2"/>
        <v/>
      </c>
      <c r="G22" s="68">
        <f t="shared" si="3"/>
        <v>476.27981107499994</v>
      </c>
      <c r="H22" s="55"/>
      <c r="I22" s="55"/>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row>
    <row r="23" spans="1:60" x14ac:dyDescent="0.3">
      <c r="A23" s="64" t="s">
        <v>17</v>
      </c>
      <c r="B23" s="67">
        <v>523.1444030560009</v>
      </c>
      <c r="C23" s="67">
        <v>373.54228054579994</v>
      </c>
      <c r="D23" s="54">
        <f t="shared" si="0"/>
        <v>0</v>
      </c>
      <c r="E23" s="67">
        <f t="shared" si="1"/>
        <v>373.54228054579994</v>
      </c>
      <c r="F23" s="67" t="str">
        <f t="shared" si="2"/>
        <v/>
      </c>
      <c r="G23" s="68">
        <f t="shared" si="3"/>
        <v>523.1444030560009</v>
      </c>
      <c r="H23" s="55"/>
      <c r="I23" s="55"/>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row>
    <row r="24" spans="1:60" x14ac:dyDescent="0.3">
      <c r="A24" s="64" t="s">
        <v>6</v>
      </c>
      <c r="B24" s="67">
        <v>267.43929308999975</v>
      </c>
      <c r="C24" s="67">
        <v>354.72171759300011</v>
      </c>
      <c r="D24" s="54">
        <f t="shared" si="0"/>
        <v>1</v>
      </c>
      <c r="E24" s="67">
        <f t="shared" si="1"/>
        <v>267.43929308999975</v>
      </c>
      <c r="F24" s="67">
        <f t="shared" si="2"/>
        <v>354.72171759300011</v>
      </c>
      <c r="G24" s="68" t="str">
        <f t="shared" si="3"/>
        <v/>
      </c>
      <c r="H24" s="55"/>
      <c r="I24" s="55"/>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row>
    <row r="25" spans="1:60" x14ac:dyDescent="0.3">
      <c r="A25" s="64" t="s">
        <v>18</v>
      </c>
      <c r="B25" s="67">
        <v>189.89600041379995</v>
      </c>
      <c r="C25" s="67">
        <v>301.17210069510588</v>
      </c>
      <c r="D25" s="54">
        <f t="shared" si="0"/>
        <v>1</v>
      </c>
      <c r="E25" s="67">
        <f t="shared" si="1"/>
        <v>189.89600041379995</v>
      </c>
      <c r="F25" s="67">
        <f t="shared" si="2"/>
        <v>301.17210069510588</v>
      </c>
      <c r="G25" s="68" t="str">
        <f t="shared" si="3"/>
        <v/>
      </c>
      <c r="H25" s="55"/>
      <c r="I25" s="55"/>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row>
    <row r="26" spans="1:60" x14ac:dyDescent="0.3">
      <c r="A26" s="64" t="s">
        <v>3</v>
      </c>
      <c r="B26" s="67">
        <v>257.59655284900003</v>
      </c>
      <c r="C26" s="67">
        <v>251.04078807100004</v>
      </c>
      <c r="D26" s="54">
        <f t="shared" si="0"/>
        <v>0</v>
      </c>
      <c r="E26" s="67">
        <f t="shared" si="1"/>
        <v>251.04078807100004</v>
      </c>
      <c r="F26" s="67" t="str">
        <f t="shared" si="2"/>
        <v/>
      </c>
      <c r="G26" s="68">
        <f t="shared" si="3"/>
        <v>257.59655284900003</v>
      </c>
      <c r="H26" s="55"/>
      <c r="I26" s="55"/>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row>
    <row r="27" spans="1:60" x14ac:dyDescent="0.3">
      <c r="A27" s="64" t="s">
        <v>1</v>
      </c>
      <c r="B27" s="67">
        <v>247.65627820000003</v>
      </c>
      <c r="C27" s="67">
        <v>244.43029142169985</v>
      </c>
      <c r="D27" s="54">
        <f t="shared" si="0"/>
        <v>0</v>
      </c>
      <c r="E27" s="67">
        <f t="shared" si="1"/>
        <v>244.43029142169985</v>
      </c>
      <c r="F27" s="67" t="str">
        <f t="shared" si="2"/>
        <v/>
      </c>
      <c r="G27" s="68">
        <f t="shared" si="3"/>
        <v>247.65627820000003</v>
      </c>
      <c r="H27" s="55"/>
      <c r="I27" s="55"/>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row>
    <row r="28" spans="1:60" x14ac:dyDescent="0.3">
      <c r="A28" s="69" t="s">
        <v>9</v>
      </c>
      <c r="B28" s="70">
        <v>172.18086580900001</v>
      </c>
      <c r="C28" s="70">
        <v>230.08559921452007</v>
      </c>
      <c r="D28" s="71">
        <f t="shared" si="0"/>
        <v>1</v>
      </c>
      <c r="E28" s="70">
        <f t="shared" si="1"/>
        <v>172.18086580900001</v>
      </c>
      <c r="F28" s="70">
        <f t="shared" si="2"/>
        <v>230.08559921452007</v>
      </c>
      <c r="G28" s="72" t="str">
        <f t="shared" si="3"/>
        <v/>
      </c>
      <c r="H28" s="55"/>
      <c r="I28" s="55"/>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row>
    <row r="29" spans="1:60" x14ac:dyDescent="0.3">
      <c r="A29" s="73" t="s">
        <v>121</v>
      </c>
      <c r="B29" s="74">
        <f>SUM(B30:B75)</f>
        <v>2081.80585165</v>
      </c>
      <c r="C29" s="74">
        <f>SUM(C30:C75)</f>
        <v>2120.7260529711189</v>
      </c>
      <c r="D29" s="75">
        <f t="shared" si="0"/>
        <v>1</v>
      </c>
      <c r="E29" s="74">
        <f t="shared" si="1"/>
        <v>2081.80585165</v>
      </c>
      <c r="F29" s="74">
        <f t="shared" si="2"/>
        <v>2120.7260529711189</v>
      </c>
      <c r="G29" s="76" t="str">
        <f t="shared" si="3"/>
        <v/>
      </c>
      <c r="H29" s="55"/>
      <c r="I29" s="55"/>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row>
    <row r="30" spans="1:60" x14ac:dyDescent="0.3">
      <c r="A30" s="64" t="s">
        <v>122</v>
      </c>
      <c r="B30" s="67">
        <v>246.2349999999997</v>
      </c>
      <c r="C30" s="67">
        <v>205.88762029229397</v>
      </c>
      <c r="D30" s="54">
        <f t="shared" si="0"/>
        <v>0</v>
      </c>
      <c r="E30" s="67">
        <f t="shared" si="1"/>
        <v>205.88762029229397</v>
      </c>
      <c r="F30" s="67" t="str">
        <f t="shared" si="2"/>
        <v/>
      </c>
      <c r="G30" s="68">
        <f t="shared" si="3"/>
        <v>246.2349999999997</v>
      </c>
      <c r="H30" s="55"/>
      <c r="I30" s="55"/>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row>
    <row r="31" spans="1:60" x14ac:dyDescent="0.3">
      <c r="A31" s="64" t="s">
        <v>23</v>
      </c>
      <c r="B31" s="67">
        <v>208.58813399999983</v>
      </c>
      <c r="C31" s="67">
        <v>197.60959808800004</v>
      </c>
      <c r="D31" s="54">
        <f t="shared" si="0"/>
        <v>0</v>
      </c>
      <c r="E31" s="67">
        <f t="shared" si="1"/>
        <v>197.60959808800004</v>
      </c>
      <c r="F31" s="67" t="str">
        <f t="shared" si="2"/>
        <v/>
      </c>
      <c r="G31" s="68">
        <f t="shared" si="3"/>
        <v>208.58813399999983</v>
      </c>
      <c r="H31" s="55"/>
      <c r="I31" s="55"/>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row>
    <row r="32" spans="1:60" x14ac:dyDescent="0.3">
      <c r="A32" s="64" t="s">
        <v>123</v>
      </c>
      <c r="B32" s="67">
        <v>125.9453</v>
      </c>
      <c r="C32" s="67">
        <v>167.70027271409992</v>
      </c>
      <c r="D32" s="54">
        <f t="shared" si="0"/>
        <v>1</v>
      </c>
      <c r="E32" s="67">
        <f t="shared" si="1"/>
        <v>125.9453</v>
      </c>
      <c r="F32" s="67">
        <f t="shared" si="2"/>
        <v>167.70027271409992</v>
      </c>
      <c r="G32" s="68" t="str">
        <f t="shared" si="3"/>
        <v/>
      </c>
      <c r="H32" s="55"/>
      <c r="I32" s="55"/>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row>
    <row r="33" spans="1:60" x14ac:dyDescent="0.3">
      <c r="A33" s="64" t="s">
        <v>124</v>
      </c>
      <c r="B33" s="67">
        <v>93.419024999999976</v>
      </c>
      <c r="C33" s="67">
        <v>161.0954638</v>
      </c>
      <c r="D33" s="54">
        <f t="shared" si="0"/>
        <v>1</v>
      </c>
      <c r="E33" s="67">
        <f t="shared" si="1"/>
        <v>93.419024999999976</v>
      </c>
      <c r="F33" s="67">
        <f t="shared" si="2"/>
        <v>161.0954638</v>
      </c>
      <c r="G33" s="68" t="str">
        <f t="shared" si="3"/>
        <v/>
      </c>
      <c r="H33" s="55"/>
      <c r="I33" s="55"/>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row>
    <row r="34" spans="1:60" x14ac:dyDescent="0.3">
      <c r="A34" s="64" t="s">
        <v>125</v>
      </c>
      <c r="B34" s="67">
        <v>141.715</v>
      </c>
      <c r="C34" s="67">
        <v>130.42113607000005</v>
      </c>
      <c r="D34" s="54">
        <f t="shared" si="0"/>
        <v>0</v>
      </c>
      <c r="E34" s="67">
        <f t="shared" si="1"/>
        <v>130.42113607000005</v>
      </c>
      <c r="F34" s="67" t="str">
        <f t="shared" si="2"/>
        <v/>
      </c>
      <c r="G34" s="68">
        <f t="shared" si="3"/>
        <v>141.715</v>
      </c>
      <c r="H34" s="55"/>
      <c r="I34" s="55"/>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row>
    <row r="35" spans="1:60" x14ac:dyDescent="0.3">
      <c r="A35" s="64" t="s">
        <v>4</v>
      </c>
      <c r="B35" s="67">
        <v>113.54975492171002</v>
      </c>
      <c r="C35" s="67">
        <v>126.00932969000002</v>
      </c>
      <c r="D35" s="54">
        <f t="shared" si="0"/>
        <v>1</v>
      </c>
      <c r="E35" s="67">
        <f t="shared" si="1"/>
        <v>113.54975492171002</v>
      </c>
      <c r="F35" s="67">
        <f t="shared" si="2"/>
        <v>126.00932969000002</v>
      </c>
      <c r="G35" s="68" t="str">
        <f t="shared" si="3"/>
        <v/>
      </c>
      <c r="H35" s="55"/>
      <c r="I35" s="55"/>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row>
    <row r="36" spans="1:60" x14ac:dyDescent="0.3">
      <c r="A36" s="64" t="s">
        <v>7</v>
      </c>
      <c r="B36" s="67">
        <v>130.96453052238979</v>
      </c>
      <c r="C36" s="67">
        <v>125.18280611280004</v>
      </c>
      <c r="D36" s="54">
        <f t="shared" si="0"/>
        <v>0</v>
      </c>
      <c r="E36" s="67">
        <f t="shared" si="1"/>
        <v>125.18280611280004</v>
      </c>
      <c r="F36" s="67" t="str">
        <f t="shared" si="2"/>
        <v/>
      </c>
      <c r="G36" s="68">
        <f t="shared" si="3"/>
        <v>130.96453052238979</v>
      </c>
      <c r="H36" s="55"/>
      <c r="I36" s="55"/>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row>
    <row r="37" spans="1:60" x14ac:dyDescent="0.3">
      <c r="A37" s="64" t="s">
        <v>13</v>
      </c>
      <c r="B37" s="67">
        <v>123.51890518289989</v>
      </c>
      <c r="C37" s="67">
        <v>113.40348830940002</v>
      </c>
      <c r="D37" s="54">
        <f t="shared" si="0"/>
        <v>0</v>
      </c>
      <c r="E37" s="67">
        <f t="shared" si="1"/>
        <v>113.40348830940002</v>
      </c>
      <c r="F37" s="67" t="str">
        <f t="shared" si="2"/>
        <v/>
      </c>
      <c r="G37" s="68">
        <f t="shared" si="3"/>
        <v>123.51890518289989</v>
      </c>
      <c r="H37" s="55"/>
      <c r="I37" s="55"/>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row>
    <row r="38" spans="1:60" x14ac:dyDescent="0.3">
      <c r="A38" s="64" t="s">
        <v>8</v>
      </c>
      <c r="B38" s="67">
        <v>128.07882655999998</v>
      </c>
      <c r="C38" s="67">
        <v>112.70486572</v>
      </c>
      <c r="D38" s="54">
        <f t="shared" si="0"/>
        <v>0</v>
      </c>
      <c r="E38" s="67">
        <f t="shared" si="1"/>
        <v>112.70486572</v>
      </c>
      <c r="F38" s="67" t="str">
        <f t="shared" si="2"/>
        <v/>
      </c>
      <c r="G38" s="68">
        <f t="shared" si="3"/>
        <v>128.07882655999998</v>
      </c>
      <c r="H38" s="55"/>
      <c r="I38" s="55"/>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row>
    <row r="39" spans="1:60" x14ac:dyDescent="0.3">
      <c r="A39" s="64" t="s">
        <v>126</v>
      </c>
      <c r="B39" s="67">
        <v>150.18809999999999</v>
      </c>
      <c r="C39" s="67">
        <v>111.20908</v>
      </c>
      <c r="D39" s="54">
        <f t="shared" si="0"/>
        <v>0</v>
      </c>
      <c r="E39" s="67">
        <f t="shared" si="1"/>
        <v>111.20908</v>
      </c>
      <c r="F39" s="67" t="str">
        <f t="shared" si="2"/>
        <v/>
      </c>
      <c r="G39" s="68">
        <f t="shared" si="3"/>
        <v>150.18809999999999</v>
      </c>
      <c r="H39" s="55"/>
      <c r="I39" s="55"/>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row>
    <row r="40" spans="1:60" x14ac:dyDescent="0.3">
      <c r="A40" s="64" t="s">
        <v>127</v>
      </c>
      <c r="B40" s="67">
        <v>38.144694141999999</v>
      </c>
      <c r="C40" s="67">
        <v>95.295117621999978</v>
      </c>
      <c r="D40" s="54">
        <f t="shared" si="0"/>
        <v>1</v>
      </c>
      <c r="E40" s="67">
        <f t="shared" si="1"/>
        <v>38.144694141999999</v>
      </c>
      <c r="F40" s="67">
        <f t="shared" si="2"/>
        <v>95.295117621999978</v>
      </c>
      <c r="G40" s="68" t="str">
        <f t="shared" si="3"/>
        <v/>
      </c>
      <c r="H40" s="55"/>
      <c r="I40" s="55"/>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row>
    <row r="41" spans="1:60" x14ac:dyDescent="0.3">
      <c r="A41" s="64" t="s">
        <v>128</v>
      </c>
      <c r="B41" s="67"/>
      <c r="C41" s="67">
        <v>91.170106230400052</v>
      </c>
      <c r="D41" s="54">
        <f t="shared" si="0"/>
        <v>1</v>
      </c>
      <c r="E41" s="67">
        <f t="shared" si="1"/>
        <v>0</v>
      </c>
      <c r="F41" s="67">
        <f t="shared" si="2"/>
        <v>91.170106230400052</v>
      </c>
      <c r="G41" s="68" t="str">
        <f t="shared" si="3"/>
        <v/>
      </c>
      <c r="H41" s="55"/>
      <c r="I41" s="55"/>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row>
    <row r="42" spans="1:60" x14ac:dyDescent="0.3">
      <c r="A42" s="64" t="s">
        <v>129</v>
      </c>
      <c r="B42" s="67">
        <v>109.52266542999992</v>
      </c>
      <c r="C42" s="67">
        <v>84.61820963506004</v>
      </c>
      <c r="D42" s="54">
        <f t="shared" si="0"/>
        <v>0</v>
      </c>
      <c r="E42" s="67">
        <f t="shared" si="1"/>
        <v>84.61820963506004</v>
      </c>
      <c r="F42" s="67" t="str">
        <f t="shared" si="2"/>
        <v/>
      </c>
      <c r="G42" s="68">
        <f t="shared" si="3"/>
        <v>109.52266542999992</v>
      </c>
      <c r="H42" s="55"/>
      <c r="I42" s="55"/>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row>
    <row r="43" spans="1:60" x14ac:dyDescent="0.3">
      <c r="A43" s="64" t="s">
        <v>12</v>
      </c>
      <c r="B43" s="67">
        <v>72.242171188000015</v>
      </c>
      <c r="C43" s="67">
        <v>65.868566265000027</v>
      </c>
      <c r="D43" s="54">
        <f t="shared" si="0"/>
        <v>0</v>
      </c>
      <c r="E43" s="67">
        <f t="shared" si="1"/>
        <v>65.868566265000027</v>
      </c>
      <c r="F43" s="67" t="str">
        <f t="shared" si="2"/>
        <v/>
      </c>
      <c r="G43" s="68">
        <f t="shared" si="3"/>
        <v>72.242171188000015</v>
      </c>
      <c r="H43" s="55"/>
      <c r="I43" s="55"/>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row>
    <row r="44" spans="1:60" x14ac:dyDescent="0.3">
      <c r="A44" s="64" t="s">
        <v>130</v>
      </c>
      <c r="B44" s="67">
        <v>139.624449</v>
      </c>
      <c r="C44" s="67">
        <v>48.767227820000009</v>
      </c>
      <c r="D44" s="54">
        <f t="shared" si="0"/>
        <v>0</v>
      </c>
      <c r="E44" s="67">
        <f t="shared" si="1"/>
        <v>48.767227820000009</v>
      </c>
      <c r="F44" s="67" t="str">
        <f t="shared" si="2"/>
        <v/>
      </c>
      <c r="G44" s="68">
        <f t="shared" si="3"/>
        <v>139.624449</v>
      </c>
    </row>
    <row r="45" spans="1:60" x14ac:dyDescent="0.3">
      <c r="A45" s="77" t="s">
        <v>19</v>
      </c>
      <c r="B45" s="78">
        <v>53.042803131999996</v>
      </c>
      <c r="C45" s="78">
        <v>48.270602749200016</v>
      </c>
      <c r="D45" s="54">
        <f t="shared" si="0"/>
        <v>0</v>
      </c>
      <c r="E45" s="67">
        <f t="shared" si="1"/>
        <v>48.270602749200016</v>
      </c>
      <c r="F45" s="67" t="str">
        <f t="shared" si="2"/>
        <v/>
      </c>
      <c r="G45" s="68">
        <f t="shared" si="3"/>
        <v>53.042803131999996</v>
      </c>
    </row>
    <row r="46" spans="1:60" x14ac:dyDescent="0.3">
      <c r="A46" s="77" t="s">
        <v>131</v>
      </c>
      <c r="B46" s="78">
        <v>4.0928959999999996</v>
      </c>
      <c r="C46" s="78">
        <v>42.714804999999998</v>
      </c>
      <c r="D46" s="54">
        <f t="shared" si="0"/>
        <v>1</v>
      </c>
      <c r="E46" s="67">
        <f t="shared" si="1"/>
        <v>4.0928959999999996</v>
      </c>
      <c r="F46" s="67">
        <f t="shared" si="2"/>
        <v>42.714804999999998</v>
      </c>
      <c r="G46" s="68" t="str">
        <f t="shared" si="3"/>
        <v/>
      </c>
    </row>
    <row r="47" spans="1:60" x14ac:dyDescent="0.3">
      <c r="A47" s="77" t="s">
        <v>2</v>
      </c>
      <c r="B47" s="78">
        <v>34.797896840000007</v>
      </c>
      <c r="C47" s="78">
        <v>34.965422116999996</v>
      </c>
      <c r="D47" s="54">
        <f t="shared" si="0"/>
        <v>1</v>
      </c>
      <c r="E47" s="67">
        <f t="shared" si="1"/>
        <v>34.797896840000007</v>
      </c>
      <c r="F47" s="67">
        <f t="shared" si="2"/>
        <v>34.965422116999996</v>
      </c>
      <c r="G47" s="68" t="str">
        <f t="shared" si="3"/>
        <v/>
      </c>
    </row>
    <row r="48" spans="1:60" x14ac:dyDescent="0.3">
      <c r="A48" s="77" t="s">
        <v>132</v>
      </c>
      <c r="B48" s="78">
        <v>13.009820000000001</v>
      </c>
      <c r="C48" s="78">
        <v>25.468867899999999</v>
      </c>
      <c r="D48" s="54">
        <f t="shared" si="0"/>
        <v>1</v>
      </c>
      <c r="E48" s="67">
        <f t="shared" si="1"/>
        <v>13.009820000000001</v>
      </c>
      <c r="F48" s="67">
        <f t="shared" si="2"/>
        <v>25.468867899999999</v>
      </c>
      <c r="G48" s="68" t="str">
        <f t="shared" si="3"/>
        <v/>
      </c>
    </row>
    <row r="49" spans="1:7" x14ac:dyDescent="0.3">
      <c r="A49" s="77" t="s">
        <v>133</v>
      </c>
      <c r="B49" s="78">
        <v>15.98368</v>
      </c>
      <c r="C49" s="78">
        <v>25.230978</v>
      </c>
      <c r="D49" s="54">
        <f t="shared" si="0"/>
        <v>1</v>
      </c>
      <c r="E49" s="67">
        <f t="shared" si="1"/>
        <v>15.98368</v>
      </c>
      <c r="F49" s="67">
        <f t="shared" si="2"/>
        <v>25.230978</v>
      </c>
      <c r="G49" s="68" t="str">
        <f t="shared" si="3"/>
        <v/>
      </c>
    </row>
    <row r="50" spans="1:7" x14ac:dyDescent="0.3">
      <c r="A50" s="77" t="s">
        <v>10</v>
      </c>
      <c r="B50" s="78">
        <v>18.920296709999999</v>
      </c>
      <c r="C50" s="78">
        <v>19.981218102999996</v>
      </c>
      <c r="D50" s="54">
        <f t="shared" si="0"/>
        <v>1</v>
      </c>
      <c r="E50" s="67">
        <f t="shared" si="1"/>
        <v>18.920296709999999</v>
      </c>
      <c r="F50" s="67">
        <f t="shared" si="2"/>
        <v>19.981218102999996</v>
      </c>
      <c r="G50" s="68" t="str">
        <f t="shared" si="3"/>
        <v/>
      </c>
    </row>
    <row r="51" spans="1:7" x14ac:dyDescent="0.3">
      <c r="A51" s="77" t="s">
        <v>16</v>
      </c>
      <c r="B51" s="78">
        <v>14.7072702</v>
      </c>
      <c r="C51" s="78">
        <v>19.444900099999998</v>
      </c>
      <c r="D51" s="54">
        <f t="shared" si="0"/>
        <v>1</v>
      </c>
      <c r="E51" s="67">
        <f t="shared" si="1"/>
        <v>14.7072702</v>
      </c>
      <c r="F51" s="67">
        <f t="shared" si="2"/>
        <v>19.444900099999998</v>
      </c>
      <c r="G51" s="68" t="str">
        <f t="shared" si="3"/>
        <v/>
      </c>
    </row>
    <row r="52" spans="1:7" x14ac:dyDescent="0.3">
      <c r="A52" s="77" t="s">
        <v>134</v>
      </c>
      <c r="B52" s="78">
        <v>51.445636810000003</v>
      </c>
      <c r="C52" s="78">
        <v>16.576473714265003</v>
      </c>
      <c r="D52" s="54">
        <f t="shared" si="0"/>
        <v>0</v>
      </c>
      <c r="E52" s="67">
        <f t="shared" si="1"/>
        <v>16.576473714265003</v>
      </c>
      <c r="F52" s="67" t="str">
        <f t="shared" si="2"/>
        <v/>
      </c>
      <c r="G52" s="68">
        <f t="shared" si="3"/>
        <v>51.445636810000003</v>
      </c>
    </row>
    <row r="53" spans="1:7" x14ac:dyDescent="0.3">
      <c r="A53" s="77" t="s">
        <v>20</v>
      </c>
      <c r="B53" s="78">
        <v>4.882065163</v>
      </c>
      <c r="C53" s="78">
        <v>7.7434662420000002</v>
      </c>
      <c r="D53" s="54">
        <f t="shared" si="0"/>
        <v>1</v>
      </c>
      <c r="E53" s="67">
        <f t="shared" si="1"/>
        <v>4.882065163</v>
      </c>
      <c r="F53" s="67">
        <f t="shared" si="2"/>
        <v>7.7434662420000002</v>
      </c>
      <c r="G53" s="68" t="str">
        <f t="shared" si="3"/>
        <v/>
      </c>
    </row>
    <row r="54" spans="1:7" x14ac:dyDescent="0.3">
      <c r="A54" s="77" t="s">
        <v>27</v>
      </c>
      <c r="B54" s="78">
        <v>0.31446502000000004</v>
      </c>
      <c r="C54" s="78">
        <v>7.3600169400000004</v>
      </c>
      <c r="D54" s="54">
        <f t="shared" si="0"/>
        <v>1</v>
      </c>
      <c r="E54" s="67">
        <f t="shared" si="1"/>
        <v>0.31446502000000004</v>
      </c>
      <c r="F54" s="67">
        <f t="shared" si="2"/>
        <v>7.3600169400000004</v>
      </c>
      <c r="G54" s="68" t="str">
        <f t="shared" si="3"/>
        <v/>
      </c>
    </row>
    <row r="55" spans="1:7" x14ac:dyDescent="0.3">
      <c r="A55" s="77" t="s">
        <v>135</v>
      </c>
      <c r="B55" s="78">
        <v>6.6352231699999997</v>
      </c>
      <c r="C55" s="78">
        <v>6.9428955700000001</v>
      </c>
      <c r="D55" s="54">
        <f t="shared" si="0"/>
        <v>1</v>
      </c>
      <c r="E55" s="67">
        <f t="shared" si="1"/>
        <v>6.6352231699999997</v>
      </c>
      <c r="F55" s="67">
        <f t="shared" si="2"/>
        <v>6.9428955700000001</v>
      </c>
      <c r="G55" s="68" t="str">
        <f t="shared" si="3"/>
        <v/>
      </c>
    </row>
    <row r="56" spans="1:7" x14ac:dyDescent="0.3">
      <c r="A56" s="77" t="s">
        <v>11</v>
      </c>
      <c r="B56" s="78">
        <v>6.8259525429999997</v>
      </c>
      <c r="C56" s="78">
        <v>6.4556544619999983</v>
      </c>
      <c r="D56" s="54">
        <f t="shared" si="0"/>
        <v>0</v>
      </c>
      <c r="E56" s="67">
        <f t="shared" si="1"/>
        <v>6.4556544619999983</v>
      </c>
      <c r="F56" s="67" t="str">
        <f t="shared" si="2"/>
        <v/>
      </c>
      <c r="G56" s="68">
        <f t="shared" si="3"/>
        <v>6.8259525429999997</v>
      </c>
    </row>
    <row r="57" spans="1:7" x14ac:dyDescent="0.3">
      <c r="A57" s="77" t="s">
        <v>136</v>
      </c>
      <c r="B57" s="78">
        <v>3.5503551000000004</v>
      </c>
      <c r="C57" s="78">
        <v>5.8709849199999997</v>
      </c>
      <c r="D57" s="54">
        <f t="shared" si="0"/>
        <v>1</v>
      </c>
      <c r="E57" s="67">
        <f t="shared" si="1"/>
        <v>3.5503551000000004</v>
      </c>
      <c r="F57" s="67">
        <f t="shared" si="2"/>
        <v>5.8709849199999997</v>
      </c>
      <c r="G57" s="68" t="str">
        <f t="shared" si="3"/>
        <v/>
      </c>
    </row>
    <row r="58" spans="1:7" x14ac:dyDescent="0.3">
      <c r="A58" s="77" t="s">
        <v>137</v>
      </c>
      <c r="B58" s="78">
        <v>13.74048</v>
      </c>
      <c r="C58" s="78">
        <v>3.9127871000000001</v>
      </c>
      <c r="D58" s="54">
        <f t="shared" si="0"/>
        <v>0</v>
      </c>
      <c r="E58" s="67">
        <f t="shared" si="1"/>
        <v>3.9127871000000001</v>
      </c>
      <c r="F58" s="67" t="str">
        <f t="shared" si="2"/>
        <v/>
      </c>
      <c r="G58" s="68">
        <f t="shared" si="3"/>
        <v>13.74048</v>
      </c>
    </row>
    <row r="59" spans="1:7" x14ac:dyDescent="0.3">
      <c r="A59" s="77" t="s">
        <v>14</v>
      </c>
      <c r="B59" s="78">
        <v>0.60197499999999993</v>
      </c>
      <c r="C59" s="78">
        <v>2.4296442000000003</v>
      </c>
      <c r="D59" s="54">
        <f t="shared" si="0"/>
        <v>1</v>
      </c>
      <c r="E59" s="67">
        <f t="shared" si="1"/>
        <v>0.60197499999999993</v>
      </c>
      <c r="F59" s="67">
        <f t="shared" si="2"/>
        <v>2.4296442000000003</v>
      </c>
      <c r="G59" s="68" t="str">
        <f t="shared" si="3"/>
        <v/>
      </c>
    </row>
    <row r="60" spans="1:7" x14ac:dyDescent="0.3">
      <c r="A60" s="77" t="s">
        <v>138</v>
      </c>
      <c r="B60" s="78"/>
      <c r="C60" s="78">
        <v>1.9389665</v>
      </c>
      <c r="D60" s="54">
        <f t="shared" si="0"/>
        <v>1</v>
      </c>
      <c r="E60" s="67">
        <f t="shared" si="1"/>
        <v>0</v>
      </c>
      <c r="F60" s="67">
        <f t="shared" si="2"/>
        <v>1.9389665</v>
      </c>
      <c r="G60" s="68" t="str">
        <f t="shared" si="3"/>
        <v/>
      </c>
    </row>
    <row r="61" spans="1:7" x14ac:dyDescent="0.3">
      <c r="A61" s="77" t="s">
        <v>139</v>
      </c>
      <c r="B61" s="78">
        <v>6.1745473400000002</v>
      </c>
      <c r="C61" s="78">
        <v>1.7106636273999998</v>
      </c>
      <c r="D61" s="54">
        <f t="shared" si="0"/>
        <v>0</v>
      </c>
      <c r="E61" s="67">
        <f t="shared" si="1"/>
        <v>1.7106636273999998</v>
      </c>
      <c r="F61" s="67" t="str">
        <f t="shared" si="2"/>
        <v/>
      </c>
      <c r="G61" s="68">
        <f t="shared" si="3"/>
        <v>6.1745473400000002</v>
      </c>
    </row>
    <row r="62" spans="1:7" x14ac:dyDescent="0.3">
      <c r="A62" s="77" t="s">
        <v>24</v>
      </c>
      <c r="B62" s="78">
        <v>4.9106713199999996</v>
      </c>
      <c r="C62" s="78">
        <v>1.5403003700000002</v>
      </c>
      <c r="D62" s="54">
        <f t="shared" si="0"/>
        <v>0</v>
      </c>
      <c r="E62" s="67">
        <f t="shared" si="1"/>
        <v>1.5403003700000002</v>
      </c>
      <c r="F62" s="67" t="str">
        <f t="shared" si="2"/>
        <v/>
      </c>
      <c r="G62" s="68">
        <f t="shared" si="3"/>
        <v>4.9106713199999996</v>
      </c>
    </row>
    <row r="63" spans="1:7" x14ac:dyDescent="0.3">
      <c r="A63" s="77" t="s">
        <v>26</v>
      </c>
      <c r="B63" s="78">
        <v>2.1117105000000009</v>
      </c>
      <c r="C63" s="78">
        <v>1.5212587229999999</v>
      </c>
      <c r="D63" s="54">
        <f t="shared" si="0"/>
        <v>0</v>
      </c>
      <c r="E63" s="67">
        <f t="shared" si="1"/>
        <v>1.5212587229999999</v>
      </c>
      <c r="F63" s="67" t="str">
        <f t="shared" si="2"/>
        <v/>
      </c>
      <c r="G63" s="68">
        <f t="shared" si="3"/>
        <v>2.1117105000000009</v>
      </c>
    </row>
    <row r="64" spans="1:7" x14ac:dyDescent="0.3">
      <c r="A64" s="77" t="s">
        <v>25</v>
      </c>
      <c r="B64" s="78">
        <v>1.0232385900000001</v>
      </c>
      <c r="C64" s="78">
        <v>1.4176177899999993</v>
      </c>
      <c r="D64" s="54">
        <f t="shared" si="0"/>
        <v>1</v>
      </c>
      <c r="E64" s="67">
        <f t="shared" si="1"/>
        <v>1.0232385900000001</v>
      </c>
      <c r="F64" s="67">
        <f t="shared" si="2"/>
        <v>1.4176177899999993</v>
      </c>
      <c r="G64" s="68" t="str">
        <f t="shared" si="3"/>
        <v/>
      </c>
    </row>
    <row r="65" spans="1:7" x14ac:dyDescent="0.3">
      <c r="A65" s="77" t="s">
        <v>140</v>
      </c>
      <c r="B65" s="78">
        <v>0.90129999999999999</v>
      </c>
      <c r="C65" s="78">
        <v>0.93449800000000005</v>
      </c>
      <c r="D65" s="54">
        <f t="shared" si="0"/>
        <v>1</v>
      </c>
      <c r="E65" s="67">
        <f t="shared" si="1"/>
        <v>0.90129999999999999</v>
      </c>
      <c r="F65" s="67">
        <f t="shared" si="2"/>
        <v>0.93449800000000005</v>
      </c>
      <c r="G65" s="68" t="str">
        <f t="shared" si="3"/>
        <v/>
      </c>
    </row>
    <row r="66" spans="1:7" x14ac:dyDescent="0.3">
      <c r="A66" s="77" t="s">
        <v>141</v>
      </c>
      <c r="B66" s="78">
        <v>0.41821663000000009</v>
      </c>
      <c r="C66" s="78">
        <v>0.44475308000000002</v>
      </c>
      <c r="D66" s="54">
        <f t="shared" si="0"/>
        <v>1</v>
      </c>
      <c r="E66" s="67">
        <f t="shared" si="1"/>
        <v>0.41821663000000009</v>
      </c>
      <c r="F66" s="67">
        <f t="shared" si="2"/>
        <v>0.44475308000000002</v>
      </c>
      <c r="G66" s="68" t="str">
        <f t="shared" si="3"/>
        <v/>
      </c>
    </row>
    <row r="67" spans="1:7" x14ac:dyDescent="0.3">
      <c r="A67" s="77" t="s">
        <v>142</v>
      </c>
      <c r="B67" s="78"/>
      <c r="C67" s="78">
        <v>0.26102329499999999</v>
      </c>
      <c r="D67" s="54">
        <f t="shared" si="0"/>
        <v>1</v>
      </c>
      <c r="E67" s="67">
        <f t="shared" si="1"/>
        <v>0</v>
      </c>
      <c r="F67" s="67">
        <f t="shared" si="2"/>
        <v>0.26102329499999999</v>
      </c>
      <c r="G67" s="68" t="str">
        <f t="shared" si="3"/>
        <v/>
      </c>
    </row>
    <row r="68" spans="1:7" x14ac:dyDescent="0.3">
      <c r="A68" s="77" t="s">
        <v>143</v>
      </c>
      <c r="B68" s="78">
        <v>0.21323999999999999</v>
      </c>
      <c r="C68" s="78">
        <v>0.1894324</v>
      </c>
      <c r="D68" s="54">
        <f t="shared" si="0"/>
        <v>0</v>
      </c>
      <c r="E68" s="67">
        <f t="shared" si="1"/>
        <v>0.1894324</v>
      </c>
      <c r="F68" s="67" t="str">
        <f t="shared" si="2"/>
        <v/>
      </c>
      <c r="G68" s="68">
        <f t="shared" si="3"/>
        <v>0.21323999999999999</v>
      </c>
    </row>
    <row r="69" spans="1:7" x14ac:dyDescent="0.3">
      <c r="A69" s="77" t="s">
        <v>21</v>
      </c>
      <c r="B69" s="78">
        <v>0.23958053999999998</v>
      </c>
      <c r="C69" s="78">
        <v>0.18407159000000001</v>
      </c>
      <c r="D69" s="54">
        <f t="shared" si="0"/>
        <v>0</v>
      </c>
      <c r="E69" s="67">
        <f t="shared" si="1"/>
        <v>0.18407159000000001</v>
      </c>
      <c r="F69" s="67" t="str">
        <f t="shared" si="2"/>
        <v/>
      </c>
      <c r="G69" s="68">
        <f t="shared" si="3"/>
        <v>0.23958053999999998</v>
      </c>
    </row>
    <row r="70" spans="1:7" x14ac:dyDescent="0.3">
      <c r="A70" s="77" t="s">
        <v>144</v>
      </c>
      <c r="B70" s="78">
        <v>0.35430090000000003</v>
      </c>
      <c r="C70" s="78">
        <v>0.11772488</v>
      </c>
      <c r="D70" s="54">
        <f t="shared" si="0"/>
        <v>0</v>
      </c>
      <c r="E70" s="67">
        <f t="shared" si="1"/>
        <v>0.11772488</v>
      </c>
      <c r="F70" s="67" t="str">
        <f t="shared" si="2"/>
        <v/>
      </c>
      <c r="G70" s="68">
        <f t="shared" si="3"/>
        <v>0.35430090000000003</v>
      </c>
    </row>
    <row r="71" spans="1:7" x14ac:dyDescent="0.3">
      <c r="A71" s="77" t="s">
        <v>145</v>
      </c>
      <c r="B71" s="78">
        <v>6.5759999999999999E-2</v>
      </c>
      <c r="C71" s="78">
        <v>9.5911800000000005E-2</v>
      </c>
      <c r="D71" s="54">
        <f t="shared" si="0"/>
        <v>1</v>
      </c>
      <c r="E71" s="67">
        <f t="shared" si="1"/>
        <v>6.5759999999999999E-2</v>
      </c>
      <c r="F71" s="67">
        <f t="shared" si="2"/>
        <v>9.5911800000000005E-2</v>
      </c>
      <c r="G71" s="68" t="str">
        <f t="shared" si="3"/>
        <v/>
      </c>
    </row>
    <row r="72" spans="1:7" x14ac:dyDescent="0.3">
      <c r="A72" s="77" t="s">
        <v>146</v>
      </c>
      <c r="B72" s="78">
        <v>6.9338364999999999E-2</v>
      </c>
      <c r="C72" s="78">
        <v>4.3239723200000003E-2</v>
      </c>
      <c r="D72" s="54">
        <f t="shared" si="0"/>
        <v>0</v>
      </c>
      <c r="E72" s="67">
        <f t="shared" si="1"/>
        <v>4.3239723200000003E-2</v>
      </c>
      <c r="F72" s="67" t="str">
        <f t="shared" si="2"/>
        <v/>
      </c>
      <c r="G72" s="68">
        <f t="shared" si="3"/>
        <v>6.9338364999999999E-2</v>
      </c>
    </row>
    <row r="73" spans="1:7" x14ac:dyDescent="0.3">
      <c r="A73" s="77" t="s">
        <v>22</v>
      </c>
      <c r="B73" s="78">
        <v>9.0812759999999992E-2</v>
      </c>
      <c r="C73" s="78">
        <v>1.4985706000000001E-2</v>
      </c>
      <c r="D73" s="54">
        <f t="shared" si="0"/>
        <v>0</v>
      </c>
      <c r="E73" s="67">
        <f t="shared" si="1"/>
        <v>1.4985706000000001E-2</v>
      </c>
      <c r="F73" s="67" t="str">
        <f t="shared" si="2"/>
        <v/>
      </c>
      <c r="G73" s="68">
        <f t="shared" si="3"/>
        <v>9.0812759999999992E-2</v>
      </c>
    </row>
    <row r="74" spans="1:7" x14ac:dyDescent="0.3">
      <c r="A74" s="77" t="s">
        <v>147</v>
      </c>
      <c r="B74" s="78">
        <v>0.66648306999999996</v>
      </c>
      <c r="C74" s="78"/>
      <c r="D74" s="54">
        <f t="shared" si="0"/>
        <v>0</v>
      </c>
      <c r="E74" s="67">
        <f t="shared" si="1"/>
        <v>0</v>
      </c>
      <c r="F74" s="67" t="str">
        <f t="shared" si="2"/>
        <v/>
      </c>
      <c r="G74" s="68">
        <f t="shared" si="3"/>
        <v>0.66648306999999996</v>
      </c>
    </row>
    <row r="75" spans="1:7" x14ac:dyDescent="0.3">
      <c r="A75" s="79" t="s">
        <v>148</v>
      </c>
      <c r="B75" s="80">
        <v>0.27927999999999997</v>
      </c>
      <c r="C75" s="80"/>
      <c r="D75" s="71">
        <f t="shared" si="0"/>
        <v>0</v>
      </c>
      <c r="E75" s="70">
        <f t="shared" si="1"/>
        <v>0</v>
      </c>
      <c r="F75" s="70" t="str">
        <f t="shared" si="2"/>
        <v/>
      </c>
      <c r="G75" s="72">
        <f t="shared" si="3"/>
        <v>0.27927999999999997</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A0EB7-3AEF-4B1E-8C76-BDB3B70E44E1}">
  <dimension ref="A1:V37"/>
  <sheetViews>
    <sheetView zoomScale="70" zoomScaleNormal="70" workbookViewId="0">
      <selection activeCell="A2" sqref="A2"/>
    </sheetView>
  </sheetViews>
  <sheetFormatPr defaultRowHeight="14" x14ac:dyDescent="0.3"/>
  <cols>
    <col min="1" max="1" width="28.9140625" customWidth="1"/>
    <col min="2" max="2" width="10.83203125" customWidth="1"/>
    <col min="3" max="3" width="10.83203125" bestFit="1" customWidth="1"/>
    <col min="4" max="4" width="9.83203125" bestFit="1" customWidth="1"/>
    <col min="5" max="5" width="10.75" bestFit="1" customWidth="1"/>
    <col min="6" max="6" width="9.83203125" bestFit="1" customWidth="1"/>
    <col min="7" max="12" width="9.6640625" bestFit="1" customWidth="1"/>
    <col min="15" max="15" width="21.08203125" customWidth="1"/>
    <col min="16" max="16" width="22" customWidth="1"/>
    <col min="18" max="18" width="14" customWidth="1"/>
  </cols>
  <sheetData>
    <row r="1" spans="1:12" ht="45.5" customHeight="1" x14ac:dyDescent="0.3"/>
    <row r="2" spans="1:12" x14ac:dyDescent="0.3">
      <c r="A2" s="1" t="s">
        <v>207</v>
      </c>
    </row>
    <row r="3" spans="1:12" x14ac:dyDescent="0.3">
      <c r="A3" s="2" t="s">
        <v>32</v>
      </c>
      <c r="B3" s="5"/>
      <c r="C3" s="55"/>
      <c r="D3" s="33"/>
      <c r="E3" s="33"/>
      <c r="F3" s="33"/>
      <c r="G3" s="33"/>
      <c r="H3" s="33"/>
      <c r="I3" s="33"/>
      <c r="J3" s="33"/>
      <c r="K3" s="33"/>
      <c r="L3" s="33"/>
    </row>
    <row r="4" spans="1:12" x14ac:dyDescent="0.3">
      <c r="A4" s="3" t="s">
        <v>35</v>
      </c>
      <c r="B4" s="5" t="s">
        <v>206</v>
      </c>
      <c r="C4" s="55"/>
      <c r="D4" s="33"/>
      <c r="E4" s="33"/>
      <c r="F4" s="33"/>
      <c r="G4" s="33"/>
      <c r="H4" s="33"/>
      <c r="I4" s="33"/>
      <c r="J4" s="33"/>
      <c r="K4" s="33"/>
      <c r="L4" s="33"/>
    </row>
    <row r="5" spans="1:12" x14ac:dyDescent="0.3">
      <c r="A5" s="5" t="s">
        <v>36</v>
      </c>
      <c r="B5" s="5" t="s">
        <v>206</v>
      </c>
      <c r="C5" s="55"/>
      <c r="D5" s="33"/>
      <c r="E5" s="33"/>
      <c r="F5" s="33"/>
      <c r="G5" s="33"/>
      <c r="H5" s="33"/>
      <c r="I5" s="33"/>
      <c r="J5" s="33"/>
      <c r="K5" s="33"/>
      <c r="L5" s="33"/>
    </row>
    <row r="6" spans="1:12" x14ac:dyDescent="0.3">
      <c r="A6" s="5" t="s">
        <v>37</v>
      </c>
      <c r="B6" s="5"/>
      <c r="C6" s="55"/>
      <c r="D6" s="33"/>
      <c r="E6" s="33"/>
      <c r="F6" s="33"/>
      <c r="G6" s="33"/>
      <c r="H6" s="33"/>
      <c r="I6" s="33"/>
      <c r="J6" s="33"/>
      <c r="K6" s="33"/>
      <c r="L6" s="33"/>
    </row>
    <row r="7" spans="1:12" x14ac:dyDescent="0.3">
      <c r="A7" s="5" t="s">
        <v>38</v>
      </c>
      <c r="B7" s="5" t="s">
        <v>109</v>
      </c>
      <c r="C7" s="57"/>
      <c r="D7" s="33"/>
      <c r="E7" s="33"/>
      <c r="F7" s="33"/>
      <c r="G7" s="33"/>
      <c r="H7" s="33"/>
      <c r="I7" s="33"/>
      <c r="J7" s="33"/>
      <c r="K7" s="33"/>
      <c r="L7" s="33"/>
    </row>
    <row r="8" spans="1:12" x14ac:dyDescent="0.3">
      <c r="A8" s="5" t="s">
        <v>39</v>
      </c>
      <c r="B8" s="5"/>
      <c r="C8" s="57"/>
      <c r="D8" s="33"/>
      <c r="E8" s="33"/>
      <c r="F8" s="33"/>
      <c r="G8" s="33"/>
      <c r="H8" s="33"/>
      <c r="I8" s="33"/>
      <c r="J8" s="33"/>
      <c r="K8" s="33"/>
      <c r="L8" s="33"/>
    </row>
    <row r="9" spans="1:12" x14ac:dyDescent="0.3">
      <c r="A9" s="4" t="s">
        <v>40</v>
      </c>
      <c r="B9" s="5" t="s">
        <v>41</v>
      </c>
      <c r="C9" s="55"/>
      <c r="D9" s="33"/>
      <c r="E9" s="33"/>
      <c r="F9" s="33"/>
      <c r="G9" s="33"/>
      <c r="H9" s="33"/>
      <c r="I9" s="33"/>
      <c r="J9" s="33"/>
      <c r="K9" s="33"/>
      <c r="L9" s="33"/>
    </row>
    <row r="10" spans="1:12" x14ac:dyDescent="0.3">
      <c r="A10" s="3" t="s">
        <v>42</v>
      </c>
      <c r="B10" s="5" t="s">
        <v>43</v>
      </c>
      <c r="C10" s="55"/>
      <c r="D10" s="33"/>
      <c r="E10" s="33"/>
      <c r="F10" s="33"/>
      <c r="G10" s="33"/>
      <c r="H10" s="33"/>
      <c r="I10" s="33"/>
      <c r="J10" s="33"/>
      <c r="K10" s="33"/>
      <c r="L10" s="33"/>
    </row>
    <row r="14" spans="1:12" x14ac:dyDescent="0.3">
      <c r="A14" s="27" t="s">
        <v>77</v>
      </c>
      <c r="B14" s="28">
        <v>2008</v>
      </c>
      <c r="C14" s="28">
        <v>2009</v>
      </c>
      <c r="D14" s="28">
        <v>2010</v>
      </c>
      <c r="E14" s="28">
        <v>2011</v>
      </c>
      <c r="F14" s="28">
        <v>2012</v>
      </c>
      <c r="G14" s="28">
        <v>2013</v>
      </c>
      <c r="H14" s="28">
        <v>2014</v>
      </c>
      <c r="I14" s="28">
        <v>2015</v>
      </c>
      <c r="J14" s="28">
        <v>2016</v>
      </c>
      <c r="K14" s="28">
        <v>2017</v>
      </c>
      <c r="L14" s="29">
        <v>2018</v>
      </c>
    </row>
    <row r="15" spans="1:12" x14ac:dyDescent="0.3">
      <c r="A15" s="19" t="s">
        <v>78</v>
      </c>
      <c r="B15" s="43">
        <v>6556.4867428335865</v>
      </c>
      <c r="C15" s="23">
        <v>7054.0691197542865</v>
      </c>
      <c r="D15" s="23">
        <v>7562.3922453520991</v>
      </c>
      <c r="E15" s="23">
        <v>7955.2444576423741</v>
      </c>
      <c r="F15" s="23">
        <v>7764.2569236663585</v>
      </c>
      <c r="G15" s="23">
        <v>7903.353355298852</v>
      </c>
      <c r="H15" s="23">
        <v>6911.9091088136129</v>
      </c>
      <c r="I15" s="23">
        <v>6346.3224999047079</v>
      </c>
      <c r="J15" s="23">
        <v>6914.2081361553956</v>
      </c>
      <c r="K15" s="23">
        <v>7685.1145128079997</v>
      </c>
      <c r="L15" s="44">
        <v>6734.4486544226465</v>
      </c>
    </row>
    <row r="16" spans="1:12" x14ac:dyDescent="0.3">
      <c r="A16" s="20" t="s">
        <v>79</v>
      </c>
      <c r="B16" s="45">
        <v>2377.3927842750786</v>
      </c>
      <c r="C16" s="8">
        <v>3198.2138956088406</v>
      </c>
      <c r="D16" s="8">
        <v>3399.1496225125593</v>
      </c>
      <c r="E16" s="8">
        <v>3160.8198778793494</v>
      </c>
      <c r="F16" s="8">
        <v>3351.0698912198031</v>
      </c>
      <c r="G16" s="8">
        <v>4100.680494108482</v>
      </c>
      <c r="H16" s="8">
        <v>3751.6044684677559</v>
      </c>
      <c r="I16" s="8">
        <v>4874.2313035840598</v>
      </c>
      <c r="J16" s="8">
        <v>4865.876834697101</v>
      </c>
      <c r="K16" s="8">
        <v>5565.5867944669953</v>
      </c>
      <c r="L16" s="30">
        <v>4486.0175812393281</v>
      </c>
    </row>
    <row r="17" spans="1:22" x14ac:dyDescent="0.3">
      <c r="A17" s="20" t="s">
        <v>80</v>
      </c>
      <c r="B17" s="45">
        <v>2769.5247850499113</v>
      </c>
      <c r="C17" s="8">
        <v>2788.7359743439301</v>
      </c>
      <c r="D17" s="8">
        <v>3193.5597065461011</v>
      </c>
      <c r="E17" s="8">
        <v>3048.8383260745209</v>
      </c>
      <c r="F17" s="8">
        <v>3587.4624361955321</v>
      </c>
      <c r="G17" s="8">
        <v>4406.959232935722</v>
      </c>
      <c r="H17" s="8">
        <v>3985.6040733919508</v>
      </c>
      <c r="I17" s="8">
        <v>4350.1953987200313</v>
      </c>
      <c r="J17" s="8">
        <v>4391.7747548347643</v>
      </c>
      <c r="K17" s="8">
        <v>5074.5596605402552</v>
      </c>
      <c r="L17" s="30">
        <v>4381.9074539031189</v>
      </c>
    </row>
    <row r="18" spans="1:22" x14ac:dyDescent="0.3">
      <c r="A18" s="20" t="s">
        <v>81</v>
      </c>
      <c r="B18" s="45">
        <v>1710.3240001685194</v>
      </c>
      <c r="C18" s="8">
        <v>2026.6353225624946</v>
      </c>
      <c r="D18" s="8">
        <v>2144.0468149258604</v>
      </c>
      <c r="E18" s="8">
        <v>2300.2813833078176</v>
      </c>
      <c r="F18" s="8">
        <v>2100.296488354395</v>
      </c>
      <c r="G18" s="8">
        <v>2370.9598182388277</v>
      </c>
      <c r="H18" s="8">
        <v>2590.8279114484308</v>
      </c>
      <c r="I18" s="8">
        <v>2389.2086339987759</v>
      </c>
      <c r="J18" s="8">
        <v>2807.4011801023516</v>
      </c>
      <c r="K18" s="8">
        <v>3045.5199276834892</v>
      </c>
      <c r="L18" s="30">
        <v>3513.3471600702314</v>
      </c>
    </row>
    <row r="19" spans="1:22" x14ac:dyDescent="0.3">
      <c r="A19" s="20" t="s">
        <v>82</v>
      </c>
      <c r="B19" s="45">
        <v>1558.1820937765019</v>
      </c>
      <c r="C19" s="8">
        <v>1996.6055429579974</v>
      </c>
      <c r="D19" s="8">
        <v>2066.2264875262126</v>
      </c>
      <c r="E19" s="8">
        <v>2267.3687804431811</v>
      </c>
      <c r="F19" s="8">
        <v>2571.1498245687803</v>
      </c>
      <c r="G19" s="8">
        <v>2689.5319694102645</v>
      </c>
      <c r="H19" s="8">
        <v>2945.0852638757369</v>
      </c>
      <c r="I19" s="8">
        <v>3033.4706007136392</v>
      </c>
      <c r="J19" s="8">
        <v>2761.4592369746688</v>
      </c>
      <c r="K19" s="8">
        <v>3019.7745840351399</v>
      </c>
      <c r="L19" s="30">
        <v>3050.491637117917</v>
      </c>
    </row>
    <row r="20" spans="1:22" x14ac:dyDescent="0.3">
      <c r="A20" s="21" t="s">
        <v>83</v>
      </c>
      <c r="B20" s="46">
        <v>0</v>
      </c>
      <c r="C20" s="25">
        <v>0</v>
      </c>
      <c r="D20" s="25">
        <v>0</v>
      </c>
      <c r="E20" s="25">
        <v>0</v>
      </c>
      <c r="F20" s="25">
        <v>0</v>
      </c>
      <c r="G20" s="25">
        <v>0</v>
      </c>
      <c r="H20" s="25">
        <v>0</v>
      </c>
      <c r="I20" s="25">
        <v>0</v>
      </c>
      <c r="J20" s="25">
        <v>0</v>
      </c>
      <c r="K20" s="25">
        <v>0</v>
      </c>
      <c r="L20" s="47">
        <v>14.814531461</v>
      </c>
    </row>
    <row r="21" spans="1:22" x14ac:dyDescent="0.3">
      <c r="A21" s="27" t="s">
        <v>150</v>
      </c>
      <c r="B21" s="48">
        <v>14971.910406103598</v>
      </c>
      <c r="C21" s="49">
        <v>17064.259855227552</v>
      </c>
      <c r="D21" s="49">
        <v>18365.374876862832</v>
      </c>
      <c r="E21" s="49">
        <v>18732.552825347244</v>
      </c>
      <c r="F21" s="49">
        <v>19374.235564004866</v>
      </c>
      <c r="G21" s="49">
        <v>21471.484869992149</v>
      </c>
      <c r="H21" s="49">
        <v>20185.030825997484</v>
      </c>
      <c r="I21" s="49">
        <v>20993.428436921218</v>
      </c>
      <c r="J21" s="49">
        <v>21740.720142764279</v>
      </c>
      <c r="K21" s="49">
        <v>24390.555479533883</v>
      </c>
      <c r="L21" s="50">
        <v>22181.027018214241</v>
      </c>
    </row>
    <row r="23" spans="1:22" x14ac:dyDescent="0.3">
      <c r="O23" s="12"/>
      <c r="P23" s="12"/>
      <c r="Q23" s="12"/>
      <c r="R23" s="12"/>
      <c r="S23" s="12"/>
      <c r="T23" s="12"/>
      <c r="U23" s="12"/>
      <c r="V23" s="12"/>
    </row>
    <row r="24" spans="1:22" x14ac:dyDescent="0.3">
      <c r="O24" s="12"/>
      <c r="P24" s="12"/>
      <c r="Q24" s="12"/>
      <c r="R24" s="12"/>
      <c r="S24" s="12"/>
      <c r="T24" s="12"/>
      <c r="U24" s="12"/>
      <c r="V24" s="12"/>
    </row>
    <row r="25" spans="1:22" x14ac:dyDescent="0.3">
      <c r="O25" s="12"/>
      <c r="P25" s="12"/>
      <c r="Q25" s="12"/>
      <c r="R25" s="12"/>
      <c r="S25" s="12"/>
      <c r="T25" s="12"/>
      <c r="U25" s="12"/>
      <c r="V25" s="12"/>
    </row>
    <row r="26" spans="1:22" x14ac:dyDescent="0.3">
      <c r="O26" s="12"/>
      <c r="P26" s="12"/>
      <c r="Q26" s="12"/>
      <c r="R26" s="12"/>
      <c r="S26" s="12"/>
      <c r="T26" s="12"/>
      <c r="U26" s="12"/>
      <c r="V26" s="12"/>
    </row>
    <row r="27" spans="1:22" x14ac:dyDescent="0.3">
      <c r="O27" s="12"/>
      <c r="P27" s="12"/>
      <c r="Q27" s="12"/>
      <c r="R27" s="12"/>
      <c r="S27" s="12"/>
      <c r="T27" s="12"/>
      <c r="U27" s="12"/>
      <c r="V27" s="12"/>
    </row>
    <row r="28" spans="1:22" x14ac:dyDescent="0.3">
      <c r="O28" s="12"/>
      <c r="P28" s="12"/>
      <c r="Q28" s="12"/>
      <c r="R28" s="12"/>
      <c r="S28" s="12"/>
      <c r="T28" s="12"/>
      <c r="U28" s="12"/>
      <c r="V28" s="12"/>
    </row>
    <row r="29" spans="1:22" x14ac:dyDescent="0.3">
      <c r="O29" s="12"/>
      <c r="P29" s="12"/>
      <c r="Q29" s="12"/>
      <c r="R29" s="12"/>
      <c r="S29" s="12"/>
      <c r="T29" s="12"/>
      <c r="U29" s="12"/>
      <c r="V29" s="12"/>
    </row>
    <row r="30" spans="1:22" x14ac:dyDescent="0.3">
      <c r="O30" s="12"/>
      <c r="P30" s="12"/>
      <c r="Q30" s="12"/>
      <c r="R30" s="12"/>
      <c r="S30" s="12"/>
      <c r="T30" s="12"/>
      <c r="U30" s="12"/>
      <c r="V30" s="12"/>
    </row>
    <row r="31" spans="1:22" x14ac:dyDescent="0.3">
      <c r="O31" s="12"/>
      <c r="P31" s="12"/>
      <c r="Q31" s="12"/>
      <c r="R31" s="12"/>
      <c r="S31" s="12"/>
      <c r="T31" s="12"/>
      <c r="U31" s="12"/>
      <c r="V31" s="12"/>
    </row>
    <row r="32" spans="1:22" x14ac:dyDescent="0.3">
      <c r="O32" s="12"/>
      <c r="P32" s="12"/>
      <c r="Q32" s="12"/>
      <c r="R32" s="12"/>
      <c r="S32" s="12"/>
      <c r="T32" s="12"/>
      <c r="U32" s="12"/>
      <c r="V32" s="12"/>
    </row>
    <row r="33" spans="10:22" x14ac:dyDescent="0.3">
      <c r="O33" s="12"/>
      <c r="P33" s="12"/>
      <c r="Q33" s="12"/>
      <c r="R33" s="12"/>
      <c r="S33" s="12"/>
      <c r="T33" s="12"/>
      <c r="U33" s="12"/>
      <c r="V33" s="12"/>
    </row>
    <row r="34" spans="10:22" x14ac:dyDescent="0.3">
      <c r="O34" s="12"/>
      <c r="P34" s="12"/>
      <c r="Q34" s="12"/>
      <c r="R34" s="12"/>
      <c r="S34" s="12"/>
      <c r="T34" s="12"/>
      <c r="U34" s="12"/>
      <c r="V34" s="12"/>
    </row>
    <row r="35" spans="10:22" x14ac:dyDescent="0.3">
      <c r="O35" s="12"/>
      <c r="P35" s="12"/>
      <c r="Q35" s="12"/>
      <c r="R35" s="12"/>
      <c r="S35" s="12"/>
      <c r="T35" s="12"/>
      <c r="U35" s="12"/>
      <c r="V35" s="12"/>
    </row>
    <row r="36" spans="10:22" x14ac:dyDescent="0.3">
      <c r="O36" s="12"/>
      <c r="P36" s="12"/>
      <c r="Q36" s="12"/>
      <c r="R36" s="12"/>
      <c r="S36" s="12"/>
      <c r="T36" s="12"/>
      <c r="U36" s="12"/>
      <c r="V36" s="12"/>
    </row>
    <row r="37" spans="10:22" x14ac:dyDescent="0.3">
      <c r="J37" s="8"/>
      <c r="L37" s="8"/>
      <c r="M37" s="8"/>
      <c r="O37" s="12"/>
      <c r="P37" s="12"/>
      <c r="Q37" s="12"/>
      <c r="R37" s="12"/>
      <c r="S37" s="12"/>
      <c r="T37" s="12"/>
      <c r="U37" s="12"/>
      <c r="V37" s="12"/>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1C73E-615F-48D3-968E-71AC5368B624}">
  <dimension ref="A1:V22"/>
  <sheetViews>
    <sheetView zoomScale="70" zoomScaleNormal="70" workbookViewId="0">
      <selection activeCell="B8" sqref="B8"/>
    </sheetView>
  </sheetViews>
  <sheetFormatPr defaultRowHeight="14" x14ac:dyDescent="0.3"/>
  <cols>
    <col min="1" max="1" width="28.9140625" customWidth="1"/>
    <col min="2" max="2" width="31.08203125" customWidth="1"/>
    <col min="3" max="3" width="10.83203125" bestFit="1" customWidth="1"/>
    <col min="4" max="4" width="9.83203125" bestFit="1" customWidth="1"/>
    <col min="5" max="5" width="10.75" bestFit="1" customWidth="1"/>
    <col min="6" max="6" width="9.83203125" bestFit="1" customWidth="1"/>
    <col min="7" max="12" width="9.6640625" bestFit="1" customWidth="1"/>
    <col min="15" max="15" width="21.08203125" customWidth="1"/>
    <col min="16" max="16" width="22" customWidth="1"/>
    <col min="18" max="18" width="14" customWidth="1"/>
  </cols>
  <sheetData>
    <row r="1" spans="1:22" ht="45.5" customHeight="1" x14ac:dyDescent="0.3"/>
    <row r="2" spans="1:22" x14ac:dyDescent="0.3">
      <c r="A2" s="1" t="s">
        <v>207</v>
      </c>
    </row>
    <row r="3" spans="1:22" x14ac:dyDescent="0.3">
      <c r="A3" s="2" t="s">
        <v>33</v>
      </c>
      <c r="C3" s="55"/>
      <c r="D3" s="33"/>
      <c r="E3" s="33"/>
      <c r="F3" s="33"/>
      <c r="G3" s="33"/>
      <c r="H3" s="33"/>
      <c r="I3" s="33"/>
      <c r="J3" s="33"/>
      <c r="K3" s="33"/>
      <c r="L3" s="33"/>
    </row>
    <row r="4" spans="1:22" x14ac:dyDescent="0.3">
      <c r="A4" s="3" t="s">
        <v>35</v>
      </c>
      <c r="B4" s="5" t="s">
        <v>214</v>
      </c>
      <c r="C4" s="55"/>
      <c r="D4" s="33"/>
      <c r="E4" s="33"/>
      <c r="F4" s="33"/>
      <c r="G4" s="33"/>
      <c r="H4" s="33"/>
      <c r="I4" s="33"/>
      <c r="J4" s="33"/>
      <c r="K4" s="33"/>
      <c r="L4" s="33"/>
    </row>
    <row r="5" spans="1:22" x14ac:dyDescent="0.3">
      <c r="A5" s="5" t="s">
        <v>36</v>
      </c>
      <c r="B5" s="5" t="s">
        <v>214</v>
      </c>
      <c r="C5" s="55"/>
      <c r="D5" s="33"/>
      <c r="E5" s="33"/>
      <c r="F5" s="33"/>
      <c r="G5" s="33"/>
      <c r="H5" s="33"/>
      <c r="I5" s="33"/>
      <c r="J5" s="33"/>
      <c r="K5" s="33"/>
      <c r="L5" s="33"/>
    </row>
    <row r="6" spans="1:22" x14ac:dyDescent="0.3">
      <c r="A6" s="5" t="s">
        <v>37</v>
      </c>
      <c r="B6" s="5"/>
      <c r="C6" s="55"/>
      <c r="D6" s="33"/>
      <c r="E6" s="33"/>
      <c r="F6" s="33"/>
      <c r="G6" s="33"/>
      <c r="H6" s="33"/>
      <c r="I6" s="33"/>
      <c r="J6" s="33"/>
      <c r="K6" s="33"/>
      <c r="L6" s="33"/>
    </row>
    <row r="7" spans="1:22" x14ac:dyDescent="0.3">
      <c r="A7" s="5" t="s">
        <v>38</v>
      </c>
      <c r="B7" s="6" t="s">
        <v>210</v>
      </c>
      <c r="C7" s="57"/>
      <c r="D7" s="33"/>
      <c r="E7" s="33"/>
      <c r="F7" s="33"/>
      <c r="G7" s="33"/>
      <c r="H7" s="33"/>
      <c r="I7" s="33"/>
      <c r="J7" s="33"/>
      <c r="K7" s="33"/>
      <c r="L7" s="33"/>
    </row>
    <row r="8" spans="1:22" x14ac:dyDescent="0.3">
      <c r="A8" s="5" t="s">
        <v>39</v>
      </c>
      <c r="B8" s="5"/>
      <c r="C8" s="57"/>
      <c r="D8" s="33"/>
      <c r="E8" s="33"/>
      <c r="F8" s="33"/>
      <c r="G8" s="33"/>
      <c r="H8" s="33"/>
      <c r="I8" s="33"/>
      <c r="J8" s="33"/>
      <c r="K8" s="33"/>
      <c r="L8" s="33"/>
    </row>
    <row r="9" spans="1:22" x14ac:dyDescent="0.3">
      <c r="A9" s="4" t="s">
        <v>40</v>
      </c>
      <c r="B9" s="5" t="s">
        <v>41</v>
      </c>
      <c r="C9" s="55"/>
      <c r="D9" s="33"/>
      <c r="E9" s="33"/>
      <c r="F9" s="33"/>
      <c r="G9" s="33"/>
      <c r="H9" s="33"/>
      <c r="I9" s="33"/>
      <c r="J9" s="33"/>
      <c r="K9" s="33"/>
      <c r="L9" s="33"/>
    </row>
    <row r="10" spans="1:22" x14ac:dyDescent="0.3">
      <c r="A10" s="3" t="s">
        <v>42</v>
      </c>
      <c r="B10" s="5" t="s">
        <v>43</v>
      </c>
      <c r="C10" s="55"/>
      <c r="D10" s="33"/>
      <c r="E10" s="33"/>
      <c r="F10" s="33"/>
      <c r="G10" s="33"/>
      <c r="H10" s="33"/>
      <c r="I10" s="33"/>
      <c r="J10" s="33"/>
      <c r="K10" s="33"/>
      <c r="L10" s="33"/>
    </row>
    <row r="11" spans="1:22" x14ac:dyDescent="0.3">
      <c r="C11" s="33"/>
      <c r="D11" s="33"/>
      <c r="E11" s="33"/>
      <c r="F11" s="33"/>
      <c r="G11" s="33"/>
      <c r="H11" s="33"/>
      <c r="I11" s="33"/>
      <c r="J11" s="33"/>
      <c r="K11" s="33"/>
      <c r="L11" s="33"/>
    </row>
    <row r="12" spans="1:22" x14ac:dyDescent="0.3">
      <c r="C12" s="33"/>
      <c r="D12" s="33"/>
      <c r="E12" s="33"/>
      <c r="F12" s="33"/>
      <c r="G12" s="33"/>
      <c r="H12" s="33"/>
      <c r="I12" s="33"/>
      <c r="J12" s="33"/>
      <c r="K12" s="33"/>
      <c r="L12" s="33"/>
    </row>
    <row r="13" spans="1:22" x14ac:dyDescent="0.3">
      <c r="C13" s="33"/>
      <c r="D13" s="33"/>
      <c r="E13" s="33"/>
      <c r="F13" s="33"/>
      <c r="G13" s="33"/>
      <c r="H13" s="33"/>
      <c r="I13" s="33"/>
      <c r="J13" s="33"/>
      <c r="K13" s="33"/>
      <c r="L13" s="33"/>
    </row>
    <row r="14" spans="1:22" x14ac:dyDescent="0.3">
      <c r="O14" s="12"/>
      <c r="P14" s="12"/>
      <c r="Q14" s="12"/>
      <c r="R14" s="12"/>
      <c r="S14" s="12"/>
      <c r="T14" s="12"/>
      <c r="U14" s="12"/>
      <c r="V14" s="12"/>
    </row>
    <row r="15" spans="1:22" x14ac:dyDescent="0.3">
      <c r="A15" s="27" t="s">
        <v>84</v>
      </c>
      <c r="B15" s="29" t="s">
        <v>77</v>
      </c>
      <c r="C15" s="28">
        <v>2008</v>
      </c>
      <c r="D15" s="28">
        <v>2009</v>
      </c>
      <c r="E15" s="28">
        <v>2010</v>
      </c>
      <c r="F15" s="28">
        <v>2011</v>
      </c>
      <c r="G15" s="28">
        <v>2012</v>
      </c>
      <c r="H15" s="28">
        <v>2013</v>
      </c>
      <c r="I15" s="28">
        <v>2014</v>
      </c>
      <c r="J15" s="28">
        <v>2015</v>
      </c>
      <c r="K15" s="28">
        <v>2016</v>
      </c>
      <c r="L15" s="28">
        <v>2017</v>
      </c>
      <c r="M15" s="29">
        <v>2018</v>
      </c>
      <c r="O15" s="12"/>
      <c r="P15" s="12"/>
      <c r="Q15" s="12"/>
      <c r="R15" s="12"/>
      <c r="S15" s="12"/>
      <c r="T15" s="12"/>
      <c r="U15" s="12"/>
      <c r="V15" s="12"/>
    </row>
    <row r="16" spans="1:22" x14ac:dyDescent="0.3">
      <c r="A16" s="20" t="s">
        <v>91</v>
      </c>
      <c r="B16" s="51" t="s">
        <v>79</v>
      </c>
      <c r="C16" s="8">
        <v>1104.5577934106786</v>
      </c>
      <c r="D16" s="8">
        <v>1230.1776321952909</v>
      </c>
      <c r="E16" s="8">
        <v>1025.4055723672591</v>
      </c>
      <c r="F16" s="8">
        <v>1108.6043669032194</v>
      </c>
      <c r="G16" s="8">
        <v>907.60609439410291</v>
      </c>
      <c r="H16" s="8">
        <v>1227.6273608508814</v>
      </c>
      <c r="I16" s="8">
        <v>1218.4850741672406</v>
      </c>
      <c r="J16" s="8">
        <v>2317.5812743121614</v>
      </c>
      <c r="K16" s="8">
        <v>2061.4454439689835</v>
      </c>
      <c r="L16" s="8">
        <v>2437.5037347919974</v>
      </c>
      <c r="M16" s="30">
        <v>1936.9167869323376</v>
      </c>
      <c r="O16" s="12"/>
      <c r="P16" s="12"/>
      <c r="Q16" s="13"/>
      <c r="R16" s="14"/>
      <c r="S16" s="53"/>
      <c r="T16" s="12"/>
      <c r="U16" s="12"/>
      <c r="V16" s="12"/>
    </row>
    <row r="17" spans="1:22" x14ac:dyDescent="0.3">
      <c r="A17" s="20" t="s">
        <v>92</v>
      </c>
      <c r="B17" s="51" t="s">
        <v>79</v>
      </c>
      <c r="C17" s="8">
        <v>878.60036250710016</v>
      </c>
      <c r="D17" s="8">
        <v>1478.5296105565494</v>
      </c>
      <c r="E17" s="8">
        <v>1600.5807188633999</v>
      </c>
      <c r="F17" s="8">
        <v>1316.5161187165299</v>
      </c>
      <c r="G17" s="8">
        <v>1704.9689202513998</v>
      </c>
      <c r="H17" s="8">
        <v>1855.6741854106003</v>
      </c>
      <c r="I17" s="8">
        <v>1793.7886235639157</v>
      </c>
      <c r="J17" s="8">
        <v>1791.2760012074989</v>
      </c>
      <c r="K17" s="8">
        <v>1917.5827664299006</v>
      </c>
      <c r="L17" s="8">
        <v>2062.9451838699983</v>
      </c>
      <c r="M17" s="30">
        <v>1701.0642071229906</v>
      </c>
      <c r="N17" s="8"/>
      <c r="O17" s="12"/>
      <c r="P17" s="12"/>
      <c r="Q17" s="13"/>
      <c r="R17" s="14"/>
      <c r="S17" s="53"/>
      <c r="T17" s="12"/>
      <c r="U17" s="12"/>
      <c r="V17" s="12"/>
    </row>
    <row r="18" spans="1:22" x14ac:dyDescent="0.3">
      <c r="A18" s="20" t="s">
        <v>78</v>
      </c>
      <c r="B18" s="51" t="s">
        <v>96</v>
      </c>
      <c r="C18" s="8">
        <v>6556.4867428335865</v>
      </c>
      <c r="D18" s="8">
        <v>7054.0691197542865</v>
      </c>
      <c r="E18" s="8">
        <v>7562.3922453520991</v>
      </c>
      <c r="F18" s="8">
        <v>7955.2444576423741</v>
      </c>
      <c r="G18" s="8">
        <v>7764.2569236663585</v>
      </c>
      <c r="H18" s="8">
        <v>7903.353355298852</v>
      </c>
      <c r="I18" s="8">
        <v>6911.9091088136129</v>
      </c>
      <c r="J18" s="8">
        <v>6346.3224999047079</v>
      </c>
      <c r="K18" s="8">
        <v>6914.2081361553956</v>
      </c>
      <c r="L18" s="8">
        <v>7685.1145128079997</v>
      </c>
      <c r="M18" s="30">
        <v>6734.4486544226465</v>
      </c>
      <c r="O18" s="12"/>
      <c r="P18" s="12"/>
      <c r="Q18" s="13"/>
      <c r="R18" s="14"/>
      <c r="S18" s="53"/>
      <c r="T18" s="12"/>
      <c r="U18" s="12"/>
      <c r="V18" s="12"/>
    </row>
    <row r="19" spans="1:22" x14ac:dyDescent="0.3">
      <c r="A19" s="21" t="s">
        <v>97</v>
      </c>
      <c r="B19" s="51" t="s">
        <v>79</v>
      </c>
      <c r="C19" s="8">
        <v>394.23462835729987</v>
      </c>
      <c r="D19" s="8">
        <v>489.50665285699995</v>
      </c>
      <c r="E19" s="8">
        <v>773.16333128190035</v>
      </c>
      <c r="F19" s="8">
        <v>735.69939225960002</v>
      </c>
      <c r="G19" s="8">
        <v>738.49487657430018</v>
      </c>
      <c r="H19" s="8">
        <v>1017.3789478470001</v>
      </c>
      <c r="I19" s="8">
        <v>739.3307707365999</v>
      </c>
      <c r="J19" s="8">
        <v>765.37402806439991</v>
      </c>
      <c r="K19" s="8">
        <v>886.84862429821669</v>
      </c>
      <c r="L19" s="8">
        <v>1065.1378758049991</v>
      </c>
      <c r="M19" s="30">
        <v>848.03658718400004</v>
      </c>
      <c r="O19" s="12"/>
      <c r="P19" s="12"/>
      <c r="Q19" s="13"/>
      <c r="R19" s="14"/>
      <c r="S19" s="53"/>
      <c r="T19" s="12"/>
      <c r="U19" s="12"/>
      <c r="V19" s="12"/>
    </row>
    <row r="20" spans="1:22" x14ac:dyDescent="0.3">
      <c r="A20" s="27" t="s">
        <v>64</v>
      </c>
      <c r="B20" s="29" t="s">
        <v>64</v>
      </c>
      <c r="C20" s="49">
        <v>8933.8795271086656</v>
      </c>
      <c r="D20" s="49">
        <v>10252.283015363128</v>
      </c>
      <c r="E20" s="49">
        <v>10961.541867864657</v>
      </c>
      <c r="F20" s="49">
        <v>11116.064335521723</v>
      </c>
      <c r="G20" s="49">
        <v>11115.326814886161</v>
      </c>
      <c r="H20" s="49">
        <v>12004.033849407335</v>
      </c>
      <c r="I20" s="49">
        <v>10663.51357728137</v>
      </c>
      <c r="J20" s="49">
        <v>11220.553803488767</v>
      </c>
      <c r="K20" s="49">
        <v>11780.084970852497</v>
      </c>
      <c r="L20" s="49">
        <v>13250.701307274996</v>
      </c>
      <c r="M20" s="49">
        <v>11220.466235661976</v>
      </c>
      <c r="O20" s="12"/>
      <c r="P20" s="12"/>
      <c r="Q20" s="13"/>
      <c r="R20" s="13"/>
      <c r="S20" s="12"/>
      <c r="T20" s="12"/>
      <c r="U20" s="12"/>
      <c r="V20" s="12"/>
    </row>
    <row r="21" spans="1:22" x14ac:dyDescent="0.3">
      <c r="C21" s="8"/>
      <c r="D21" s="8"/>
      <c r="E21" s="8"/>
      <c r="F21" s="8"/>
      <c r="G21" s="8"/>
      <c r="H21" s="8"/>
      <c r="I21" s="8"/>
      <c r="J21" s="8"/>
      <c r="K21" s="8"/>
      <c r="L21" s="8"/>
      <c r="M21" s="8"/>
      <c r="O21" s="12"/>
      <c r="P21" s="12"/>
      <c r="Q21" s="12"/>
      <c r="R21" s="12"/>
      <c r="S21" s="12"/>
      <c r="T21" s="12"/>
      <c r="U21" s="12"/>
      <c r="V21" s="12"/>
    </row>
    <row r="22" spans="1:22" x14ac:dyDescent="0.3">
      <c r="A22" s="52"/>
      <c r="K22" s="8"/>
      <c r="L22" s="26"/>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E1D4A-3C9B-4041-94C1-425C779A4751}">
  <dimension ref="A1:V22"/>
  <sheetViews>
    <sheetView zoomScale="70" zoomScaleNormal="70" workbookViewId="0">
      <selection activeCell="B7" sqref="B7"/>
    </sheetView>
  </sheetViews>
  <sheetFormatPr defaultRowHeight="14" x14ac:dyDescent="0.3"/>
  <cols>
    <col min="1" max="1" width="28.9140625" customWidth="1"/>
    <col min="2" max="2" width="31.08203125" customWidth="1"/>
    <col min="3" max="3" width="10.83203125" bestFit="1" customWidth="1"/>
    <col min="4" max="4" width="9.83203125" bestFit="1" customWidth="1"/>
    <col min="5" max="5" width="10.75" bestFit="1" customWidth="1"/>
    <col min="6" max="6" width="9.83203125" bestFit="1" customWidth="1"/>
    <col min="7" max="12" width="9.6640625" bestFit="1" customWidth="1"/>
    <col min="15" max="15" width="21.08203125" customWidth="1"/>
    <col min="16" max="16" width="22" customWidth="1"/>
    <col min="18" max="18" width="14" customWidth="1"/>
  </cols>
  <sheetData>
    <row r="1" spans="1:22" ht="47.5" customHeight="1" x14ac:dyDescent="0.3"/>
    <row r="2" spans="1:22" x14ac:dyDescent="0.3">
      <c r="A2" s="1" t="s">
        <v>207</v>
      </c>
      <c r="C2" s="33"/>
      <c r="D2" s="33"/>
      <c r="E2" s="33"/>
      <c r="F2" s="33"/>
      <c r="G2" s="33"/>
      <c r="H2" s="33"/>
      <c r="I2" s="33"/>
      <c r="J2" s="33"/>
      <c r="K2" s="33"/>
      <c r="L2" s="33"/>
    </row>
    <row r="3" spans="1:22" x14ac:dyDescent="0.3">
      <c r="A3" s="2" t="s">
        <v>34</v>
      </c>
      <c r="C3" s="33"/>
      <c r="D3" s="33"/>
      <c r="E3" s="33"/>
      <c r="F3" s="33"/>
      <c r="G3" s="33"/>
      <c r="H3" s="33"/>
      <c r="I3" s="33"/>
      <c r="J3" s="33"/>
      <c r="K3" s="33"/>
      <c r="L3" s="33"/>
    </row>
    <row r="4" spans="1:22" x14ac:dyDescent="0.3">
      <c r="A4" s="3" t="s">
        <v>35</v>
      </c>
      <c r="B4" s="5" t="s">
        <v>215</v>
      </c>
      <c r="C4" s="33"/>
      <c r="D4" s="33"/>
      <c r="E4" s="33"/>
      <c r="F4" s="33"/>
      <c r="G4" s="33"/>
      <c r="H4" s="33"/>
      <c r="I4" s="33"/>
      <c r="J4" s="33"/>
      <c r="K4" s="33"/>
      <c r="L4" s="33"/>
    </row>
    <row r="5" spans="1:22" x14ac:dyDescent="0.3">
      <c r="A5" s="5" t="s">
        <v>36</v>
      </c>
      <c r="B5" s="5" t="s">
        <v>215</v>
      </c>
      <c r="C5" s="33"/>
      <c r="D5" s="33"/>
      <c r="E5" s="33"/>
      <c r="F5" s="33"/>
      <c r="G5" s="33"/>
      <c r="H5" s="33"/>
      <c r="I5" s="33"/>
      <c r="J5" s="33"/>
      <c r="K5" s="33"/>
      <c r="L5" s="33"/>
    </row>
    <row r="6" spans="1:22" x14ac:dyDescent="0.3">
      <c r="A6" s="5" t="s">
        <v>37</v>
      </c>
      <c r="B6" s="5"/>
      <c r="C6" s="33"/>
      <c r="D6" s="33"/>
      <c r="E6" s="33"/>
      <c r="F6" s="33"/>
      <c r="G6" s="33"/>
      <c r="H6" s="33"/>
      <c r="I6" s="33"/>
      <c r="J6" s="33"/>
      <c r="K6" s="33"/>
      <c r="L6" s="33"/>
    </row>
    <row r="7" spans="1:22" x14ac:dyDescent="0.3">
      <c r="A7" s="5" t="s">
        <v>38</v>
      </c>
      <c r="B7" s="6" t="s">
        <v>210</v>
      </c>
      <c r="C7" s="33"/>
      <c r="D7" s="33"/>
      <c r="E7" s="33"/>
      <c r="F7" s="33"/>
      <c r="G7" s="33"/>
      <c r="H7" s="33"/>
      <c r="I7" s="33"/>
      <c r="J7" s="33"/>
      <c r="K7" s="33"/>
      <c r="L7" s="33"/>
    </row>
    <row r="8" spans="1:22" x14ac:dyDescent="0.3">
      <c r="A8" s="5" t="s">
        <v>39</v>
      </c>
      <c r="B8" s="5"/>
      <c r="C8" s="33"/>
      <c r="D8" s="33"/>
      <c r="E8" s="33"/>
      <c r="F8" s="33"/>
      <c r="G8" s="33"/>
      <c r="H8" s="33"/>
      <c r="I8" s="33"/>
      <c r="J8" s="33"/>
      <c r="K8" s="33"/>
      <c r="L8" s="33"/>
    </row>
    <row r="9" spans="1:22" x14ac:dyDescent="0.3">
      <c r="A9" s="4" t="s">
        <v>40</v>
      </c>
      <c r="B9" s="5" t="s">
        <v>41</v>
      </c>
      <c r="C9" s="33"/>
      <c r="D9" s="33"/>
      <c r="E9" s="33"/>
      <c r="F9" s="33"/>
      <c r="G9" s="33"/>
      <c r="H9" s="33"/>
      <c r="I9" s="33"/>
      <c r="J9" s="33"/>
      <c r="K9" s="33"/>
      <c r="L9" s="33"/>
    </row>
    <row r="10" spans="1:22" x14ac:dyDescent="0.3">
      <c r="A10" s="3" t="s">
        <v>42</v>
      </c>
      <c r="B10" s="5" t="s">
        <v>43</v>
      </c>
      <c r="C10" s="33"/>
      <c r="D10" s="33"/>
      <c r="E10" s="33"/>
      <c r="F10" s="33"/>
      <c r="G10" s="33"/>
      <c r="H10" s="33"/>
      <c r="I10" s="33"/>
      <c r="J10" s="33"/>
      <c r="K10" s="33"/>
      <c r="L10" s="33"/>
    </row>
    <row r="11" spans="1:22" x14ac:dyDescent="0.3">
      <c r="C11" s="33"/>
      <c r="D11" s="33"/>
      <c r="E11" s="33"/>
      <c r="F11" s="33"/>
      <c r="G11" s="33"/>
      <c r="H11" s="33"/>
      <c r="I11" s="33"/>
      <c r="J11" s="33"/>
      <c r="K11" s="33"/>
      <c r="L11" s="33"/>
    </row>
    <row r="12" spans="1:22" x14ac:dyDescent="0.3">
      <c r="C12" s="33"/>
      <c r="D12" s="33"/>
      <c r="E12" s="33"/>
      <c r="F12" s="33"/>
      <c r="G12" s="33"/>
      <c r="H12" s="33"/>
      <c r="I12" s="33"/>
      <c r="J12" s="33"/>
      <c r="K12" s="33"/>
      <c r="L12" s="33"/>
    </row>
    <row r="13" spans="1:22" x14ac:dyDescent="0.3">
      <c r="C13" s="33"/>
      <c r="D13" s="33"/>
      <c r="E13" s="33"/>
      <c r="F13" s="33"/>
      <c r="G13" s="33"/>
      <c r="H13" s="33"/>
      <c r="I13" s="33"/>
      <c r="J13" s="33"/>
      <c r="K13" s="33"/>
      <c r="L13" s="33"/>
    </row>
    <row r="14" spans="1:22" x14ac:dyDescent="0.3">
      <c r="A14" s="27" t="s">
        <v>84</v>
      </c>
      <c r="B14" s="29" t="s">
        <v>77</v>
      </c>
      <c r="C14" s="28">
        <v>2008</v>
      </c>
      <c r="D14" s="28">
        <v>2009</v>
      </c>
      <c r="E14" s="28">
        <v>2010</v>
      </c>
      <c r="F14" s="28">
        <v>2011</v>
      </c>
      <c r="G14" s="28">
        <v>2012</v>
      </c>
      <c r="H14" s="28">
        <v>2013</v>
      </c>
      <c r="I14" s="28">
        <v>2014</v>
      </c>
      <c r="J14" s="28">
        <v>2015</v>
      </c>
      <c r="K14" s="28">
        <v>2016</v>
      </c>
      <c r="L14" s="28">
        <v>2017</v>
      </c>
      <c r="M14" s="29">
        <v>2018</v>
      </c>
      <c r="O14" s="12"/>
      <c r="P14" s="12"/>
      <c r="Q14" s="12"/>
      <c r="R14" s="12"/>
      <c r="S14" s="12"/>
      <c r="T14" s="12"/>
      <c r="U14" s="12"/>
      <c r="V14" s="12"/>
    </row>
    <row r="15" spans="1:22" x14ac:dyDescent="0.3">
      <c r="A15" s="20" t="s">
        <v>85</v>
      </c>
      <c r="B15" s="51" t="s">
        <v>80</v>
      </c>
      <c r="C15" s="8">
        <v>2121.7805957869809</v>
      </c>
      <c r="D15" s="8">
        <v>1840.9476685535442</v>
      </c>
      <c r="E15" s="8">
        <v>2226.1728756896614</v>
      </c>
      <c r="F15" s="8">
        <v>2148.8275574030004</v>
      </c>
      <c r="G15" s="8">
        <v>2376.8945105310027</v>
      </c>
      <c r="H15" s="8">
        <v>2908.4461023668491</v>
      </c>
      <c r="I15" s="8">
        <v>2591.5029369091803</v>
      </c>
      <c r="J15" s="8">
        <v>2847.0000436258529</v>
      </c>
      <c r="K15" s="8">
        <v>2720.5497254513343</v>
      </c>
      <c r="L15" s="8">
        <v>3079.3351247025666</v>
      </c>
      <c r="M15" s="30">
        <v>2771.4539459672028</v>
      </c>
      <c r="O15" s="12"/>
      <c r="P15" s="12"/>
      <c r="Q15" s="13"/>
      <c r="R15" s="14"/>
      <c r="S15" s="53"/>
      <c r="T15" s="12"/>
      <c r="U15" s="12"/>
      <c r="V15" s="12"/>
    </row>
    <row r="16" spans="1:22" x14ac:dyDescent="0.3">
      <c r="A16" s="20" t="s">
        <v>86</v>
      </c>
      <c r="B16" s="51" t="s">
        <v>80</v>
      </c>
      <c r="C16" s="8">
        <v>314.90845460800011</v>
      </c>
      <c r="D16" s="8">
        <v>444.089647754</v>
      </c>
      <c r="E16" s="8">
        <v>408.62094344159999</v>
      </c>
      <c r="F16" s="8">
        <v>314.72817269500001</v>
      </c>
      <c r="G16" s="8">
        <v>342.2576873890003</v>
      </c>
      <c r="H16" s="8">
        <v>380.14565838979962</v>
      </c>
      <c r="I16" s="8">
        <v>308.87435298060001</v>
      </c>
      <c r="J16" s="8">
        <v>376.24469266400064</v>
      </c>
      <c r="K16" s="8">
        <v>572.73219631040035</v>
      </c>
      <c r="L16" s="8">
        <v>661.55329723249838</v>
      </c>
      <c r="M16" s="30">
        <v>442.16603786846031</v>
      </c>
      <c r="N16" s="8"/>
      <c r="O16" s="12"/>
      <c r="P16" s="12"/>
      <c r="Q16" s="13"/>
      <c r="R16" s="14"/>
      <c r="S16" s="53"/>
      <c r="T16" s="12"/>
      <c r="U16" s="12"/>
      <c r="V16" s="12"/>
    </row>
    <row r="17" spans="1:22" x14ac:dyDescent="0.3">
      <c r="A17" s="20" t="s">
        <v>87</v>
      </c>
      <c r="B17" s="51" t="s">
        <v>80</v>
      </c>
      <c r="C17" s="8">
        <v>211.26440554582985</v>
      </c>
      <c r="D17" s="8">
        <v>368.51166322231632</v>
      </c>
      <c r="E17" s="8">
        <v>416.06266791609966</v>
      </c>
      <c r="F17" s="8">
        <v>426.84777943659964</v>
      </c>
      <c r="G17" s="8">
        <v>673.7998860301991</v>
      </c>
      <c r="H17" s="8">
        <v>879.76108167233508</v>
      </c>
      <c r="I17" s="8">
        <v>863.54466160690015</v>
      </c>
      <c r="J17" s="8">
        <v>872.89367612337821</v>
      </c>
      <c r="K17" s="8">
        <v>871.05302487359904</v>
      </c>
      <c r="L17" s="8">
        <v>1037.9391785658911</v>
      </c>
      <c r="M17" s="30">
        <v>931.66694548923317</v>
      </c>
      <c r="N17" s="26"/>
      <c r="O17" s="12"/>
      <c r="P17" s="12"/>
      <c r="Q17" s="13"/>
      <c r="R17" s="14"/>
      <c r="S17" s="53"/>
      <c r="T17" s="12"/>
      <c r="U17" s="12"/>
      <c r="V17" s="12"/>
    </row>
    <row r="18" spans="1:22" x14ac:dyDescent="0.3">
      <c r="A18" s="20" t="s">
        <v>88</v>
      </c>
      <c r="B18" s="51" t="s">
        <v>80</v>
      </c>
      <c r="C18" s="8">
        <v>47.355249656000005</v>
      </c>
      <c r="D18" s="8">
        <v>51.311789290414879</v>
      </c>
      <c r="E18" s="8">
        <v>61.010100705800028</v>
      </c>
      <c r="F18" s="8">
        <v>73.394365784380014</v>
      </c>
      <c r="G18" s="8">
        <v>105.19870787380098</v>
      </c>
      <c r="H18" s="8">
        <v>146.19393150183791</v>
      </c>
      <c r="I18" s="8">
        <v>112.79146710206994</v>
      </c>
      <c r="J18" s="8">
        <v>102.32624207899995</v>
      </c>
      <c r="K18" s="8">
        <v>102.74276102243002</v>
      </c>
      <c r="L18" s="8">
        <v>168.53087415499999</v>
      </c>
      <c r="M18" s="30">
        <v>134.11561032659202</v>
      </c>
      <c r="O18" s="12"/>
      <c r="P18" s="12"/>
      <c r="Q18" s="13"/>
      <c r="R18" s="14"/>
      <c r="S18" s="53"/>
      <c r="T18" s="12"/>
      <c r="U18" s="12"/>
      <c r="V18" s="12"/>
    </row>
    <row r="19" spans="1:22" x14ac:dyDescent="0.3">
      <c r="A19" s="20" t="s">
        <v>89</v>
      </c>
      <c r="B19" s="51" t="s">
        <v>80</v>
      </c>
      <c r="C19" s="8">
        <v>74.216079453100022</v>
      </c>
      <c r="D19" s="8">
        <v>83.875205523655239</v>
      </c>
      <c r="E19" s="8">
        <v>81.693118792940041</v>
      </c>
      <c r="F19" s="8">
        <v>85.040450755541002</v>
      </c>
      <c r="G19" s="8">
        <v>89.311644371528942</v>
      </c>
      <c r="H19" s="8">
        <v>92.412459004899915</v>
      </c>
      <c r="I19" s="8">
        <v>108.89065479320001</v>
      </c>
      <c r="J19" s="8">
        <v>151.73074422780007</v>
      </c>
      <c r="K19" s="8">
        <v>124.69704717700002</v>
      </c>
      <c r="L19" s="8">
        <v>127.20118588430002</v>
      </c>
      <c r="M19" s="30">
        <v>102.50491425163003</v>
      </c>
      <c r="N19" s="8"/>
      <c r="O19" s="12"/>
      <c r="P19" s="12"/>
      <c r="Q19" s="13"/>
      <c r="R19" s="14"/>
      <c r="S19" s="53"/>
      <c r="T19" s="12"/>
      <c r="U19" s="12"/>
      <c r="V19" s="12"/>
    </row>
    <row r="20" spans="1:22" x14ac:dyDescent="0.3">
      <c r="A20" s="27" t="s">
        <v>64</v>
      </c>
      <c r="B20" s="29" t="s">
        <v>64</v>
      </c>
      <c r="C20" s="49">
        <f>C15+C16+C17+C18+C19</f>
        <v>2769.5247850499113</v>
      </c>
      <c r="D20" s="49">
        <f t="shared" ref="D20:M20" si="0">D15+D16+D17+D18+D19</f>
        <v>2788.7359743439301</v>
      </c>
      <c r="E20" s="49">
        <f t="shared" si="0"/>
        <v>3193.5597065461011</v>
      </c>
      <c r="F20" s="49">
        <f t="shared" si="0"/>
        <v>3048.8383260745209</v>
      </c>
      <c r="G20" s="49">
        <f t="shared" si="0"/>
        <v>3587.4624361955321</v>
      </c>
      <c r="H20" s="49">
        <f t="shared" si="0"/>
        <v>4406.959232935722</v>
      </c>
      <c r="I20" s="49">
        <f t="shared" si="0"/>
        <v>3985.6040733919508</v>
      </c>
      <c r="J20" s="49">
        <f t="shared" si="0"/>
        <v>4350.1953987200313</v>
      </c>
      <c r="K20" s="49">
        <f t="shared" si="0"/>
        <v>4391.7747548347643</v>
      </c>
      <c r="L20" s="49">
        <f t="shared" si="0"/>
        <v>5074.5596605402552</v>
      </c>
      <c r="M20" s="50">
        <f t="shared" si="0"/>
        <v>4381.9074539031189</v>
      </c>
      <c r="O20" s="12"/>
      <c r="P20" s="12"/>
      <c r="Q20" s="13"/>
      <c r="R20" s="13"/>
      <c r="S20" s="12"/>
      <c r="T20" s="12"/>
      <c r="U20" s="12"/>
      <c r="V20" s="12"/>
    </row>
    <row r="21" spans="1:22" x14ac:dyDescent="0.3">
      <c r="C21" s="8"/>
      <c r="D21" s="8"/>
      <c r="E21" s="8"/>
      <c r="F21" s="8"/>
      <c r="G21" s="8"/>
      <c r="H21" s="8"/>
      <c r="I21" s="8"/>
      <c r="J21" s="8"/>
      <c r="K21" s="8"/>
      <c r="L21" s="8"/>
      <c r="M21" s="8"/>
      <c r="O21" s="12"/>
      <c r="P21" s="12"/>
      <c r="Q21" s="12"/>
      <c r="R21" s="12"/>
      <c r="S21" s="12"/>
      <c r="T21" s="12"/>
      <c r="U21" s="12"/>
      <c r="V21" s="12"/>
    </row>
    <row r="22" spans="1:22" x14ac:dyDescent="0.3">
      <c r="A22" s="52"/>
      <c r="K22" s="8"/>
      <c r="L22" s="26"/>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93C03-BC4C-4B09-83AA-C47A053CE286}">
  <dimension ref="A1:V24"/>
  <sheetViews>
    <sheetView zoomScale="70" zoomScaleNormal="70" workbookViewId="0">
      <selection activeCell="B8" sqref="B8"/>
    </sheetView>
  </sheetViews>
  <sheetFormatPr defaultRowHeight="14" x14ac:dyDescent="0.3"/>
  <cols>
    <col min="1" max="1" width="28.9140625" customWidth="1"/>
    <col min="2" max="2" width="31.08203125" customWidth="1"/>
    <col min="3" max="3" width="10.83203125" bestFit="1" customWidth="1"/>
    <col min="4" max="4" width="9.83203125" bestFit="1" customWidth="1"/>
    <col min="5" max="5" width="10.75" bestFit="1" customWidth="1"/>
    <col min="6" max="6" width="9.83203125" bestFit="1" customWidth="1"/>
    <col min="7" max="12" width="9.6640625" bestFit="1" customWidth="1"/>
    <col min="15" max="15" width="21.08203125" customWidth="1"/>
    <col min="16" max="16" width="22" customWidth="1"/>
    <col min="18" max="18" width="14" customWidth="1"/>
  </cols>
  <sheetData>
    <row r="1" spans="1:22" ht="47" customHeight="1" x14ac:dyDescent="0.3"/>
    <row r="2" spans="1:22" x14ac:dyDescent="0.3">
      <c r="A2" s="1" t="s">
        <v>207</v>
      </c>
      <c r="C2" s="33"/>
      <c r="D2" s="33"/>
      <c r="E2" s="33"/>
      <c r="F2" s="33"/>
      <c r="G2" s="33"/>
      <c r="H2" s="33"/>
      <c r="I2" s="33"/>
      <c r="J2" s="33"/>
      <c r="K2" s="33"/>
      <c r="L2" s="33"/>
    </row>
    <row r="3" spans="1:22" x14ac:dyDescent="0.3">
      <c r="A3" s="2" t="s">
        <v>44</v>
      </c>
      <c r="C3" s="33"/>
      <c r="D3" s="33"/>
      <c r="E3" s="33"/>
      <c r="F3" s="33"/>
      <c r="G3" s="33"/>
      <c r="H3" s="33"/>
      <c r="I3" s="33"/>
      <c r="J3" s="33"/>
      <c r="K3" s="33"/>
      <c r="L3" s="33"/>
    </row>
    <row r="4" spans="1:22" x14ac:dyDescent="0.3">
      <c r="A4" s="3" t="s">
        <v>35</v>
      </c>
      <c r="B4" s="5" t="s">
        <v>151</v>
      </c>
      <c r="C4" s="33"/>
      <c r="D4" s="33"/>
      <c r="E4" s="33"/>
      <c r="F4" s="33"/>
      <c r="G4" s="33"/>
      <c r="H4" s="33"/>
      <c r="I4" s="33"/>
      <c r="J4" s="33"/>
      <c r="K4" s="33"/>
      <c r="L4" s="33"/>
    </row>
    <row r="5" spans="1:22" x14ac:dyDescent="0.3">
      <c r="A5" s="5" t="s">
        <v>36</v>
      </c>
      <c r="B5" s="6" t="s">
        <v>151</v>
      </c>
      <c r="C5" s="33"/>
      <c r="D5" s="33"/>
      <c r="E5" s="33"/>
      <c r="F5" s="33"/>
      <c r="G5" s="33"/>
      <c r="H5" s="33"/>
      <c r="I5" s="33"/>
      <c r="J5" s="33"/>
      <c r="K5" s="33"/>
      <c r="L5" s="33"/>
    </row>
    <row r="6" spans="1:22" x14ac:dyDescent="0.3">
      <c r="A6" s="5" t="s">
        <v>37</v>
      </c>
      <c r="B6" s="5"/>
      <c r="C6" s="33"/>
      <c r="D6" s="33"/>
      <c r="E6" s="33"/>
      <c r="F6" s="33"/>
      <c r="G6" s="33"/>
      <c r="H6" s="33"/>
      <c r="I6" s="33"/>
      <c r="J6" s="33"/>
      <c r="K6" s="33"/>
      <c r="L6" s="33"/>
    </row>
    <row r="7" spans="1:22" x14ac:dyDescent="0.3">
      <c r="A7" s="5" t="s">
        <v>38</v>
      </c>
      <c r="B7" s="6" t="s">
        <v>210</v>
      </c>
      <c r="C7" s="33"/>
      <c r="D7" s="33"/>
      <c r="E7" s="33"/>
      <c r="F7" s="33"/>
      <c r="G7" s="33"/>
      <c r="H7" s="33"/>
      <c r="I7" s="33"/>
      <c r="J7" s="33"/>
      <c r="K7" s="33"/>
      <c r="L7" s="33"/>
    </row>
    <row r="8" spans="1:22" x14ac:dyDescent="0.3">
      <c r="A8" s="5" t="s">
        <v>39</v>
      </c>
      <c r="B8" s="5"/>
      <c r="C8" s="33"/>
      <c r="D8" s="33"/>
      <c r="E8" s="33"/>
      <c r="F8" s="33"/>
      <c r="G8" s="33"/>
      <c r="H8" s="33"/>
      <c r="I8" s="33"/>
      <c r="J8" s="33"/>
      <c r="K8" s="33"/>
      <c r="L8" s="33"/>
    </row>
    <row r="9" spans="1:22" x14ac:dyDescent="0.3">
      <c r="A9" s="4" t="s">
        <v>40</v>
      </c>
      <c r="B9" s="5" t="s">
        <v>41</v>
      </c>
      <c r="C9" s="33"/>
      <c r="D9" s="33"/>
      <c r="E9" s="33"/>
      <c r="F9" s="33"/>
      <c r="G9" s="33"/>
      <c r="H9" s="33"/>
      <c r="I9" s="33"/>
      <c r="J9" s="33"/>
      <c r="K9" s="33"/>
      <c r="L9" s="33"/>
    </row>
    <row r="10" spans="1:22" x14ac:dyDescent="0.3">
      <c r="A10" s="3" t="s">
        <v>42</v>
      </c>
      <c r="B10" s="5" t="s">
        <v>43</v>
      </c>
      <c r="C10" s="33"/>
      <c r="D10" s="33"/>
      <c r="E10" s="33"/>
      <c r="F10" s="33"/>
      <c r="G10" s="33"/>
      <c r="H10" s="33"/>
      <c r="I10" s="33"/>
      <c r="J10" s="33"/>
      <c r="K10" s="33"/>
      <c r="L10" s="33"/>
    </row>
    <row r="11" spans="1:22" x14ac:dyDescent="0.3">
      <c r="C11" s="33"/>
      <c r="D11" s="33"/>
      <c r="E11" s="33"/>
      <c r="F11" s="33"/>
      <c r="G11" s="33"/>
      <c r="H11" s="33"/>
      <c r="I11" s="33"/>
      <c r="J11" s="33"/>
      <c r="K11" s="33"/>
      <c r="L11" s="33"/>
    </row>
    <row r="12" spans="1:22" x14ac:dyDescent="0.3">
      <c r="C12" s="33"/>
      <c r="D12" s="33"/>
      <c r="E12" s="33"/>
      <c r="F12" s="33"/>
      <c r="G12" s="33"/>
      <c r="H12" s="33"/>
      <c r="I12" s="33"/>
      <c r="J12" s="33"/>
      <c r="K12" s="33"/>
      <c r="L12" s="33"/>
    </row>
    <row r="13" spans="1:22" x14ac:dyDescent="0.3">
      <c r="C13" s="33"/>
      <c r="D13" s="33"/>
      <c r="E13" s="33"/>
      <c r="F13" s="33"/>
      <c r="G13" s="33"/>
      <c r="H13" s="33"/>
      <c r="I13" s="33"/>
      <c r="J13" s="33"/>
      <c r="K13" s="33"/>
      <c r="L13" s="33"/>
    </row>
    <row r="15" spans="1:22" x14ac:dyDescent="0.3">
      <c r="O15" s="12"/>
      <c r="P15" s="12"/>
      <c r="Q15" s="12"/>
      <c r="R15" s="12"/>
      <c r="S15" s="12"/>
      <c r="T15" s="12"/>
      <c r="U15" s="12"/>
      <c r="V15" s="12"/>
    </row>
    <row r="16" spans="1:22" x14ac:dyDescent="0.3">
      <c r="O16" s="12"/>
      <c r="P16" s="12"/>
      <c r="Q16" s="12"/>
      <c r="R16" s="12"/>
      <c r="S16" s="12"/>
      <c r="T16" s="12"/>
      <c r="U16" s="12"/>
      <c r="V16" s="12"/>
    </row>
    <row r="17" spans="1:22" x14ac:dyDescent="0.3">
      <c r="A17" s="27" t="s">
        <v>84</v>
      </c>
      <c r="B17" s="29" t="s">
        <v>77</v>
      </c>
      <c r="C17" s="28">
        <v>2008</v>
      </c>
      <c r="D17" s="28">
        <v>2009</v>
      </c>
      <c r="E17" s="28">
        <v>2010</v>
      </c>
      <c r="F17" s="28">
        <v>2011</v>
      </c>
      <c r="G17" s="28">
        <v>2012</v>
      </c>
      <c r="H17" s="28">
        <v>2013</v>
      </c>
      <c r="I17" s="28">
        <v>2014</v>
      </c>
      <c r="J17" s="28">
        <v>2015</v>
      </c>
      <c r="K17" s="28">
        <v>2016</v>
      </c>
      <c r="L17" s="28">
        <v>2017</v>
      </c>
      <c r="M17" s="29">
        <v>2018</v>
      </c>
      <c r="O17" s="12"/>
      <c r="P17" s="12"/>
      <c r="Q17" s="12"/>
      <c r="R17" s="12"/>
      <c r="S17" s="12"/>
      <c r="T17" s="12"/>
      <c r="U17" s="12"/>
      <c r="V17" s="12"/>
    </row>
    <row r="18" spans="1:22" x14ac:dyDescent="0.3">
      <c r="A18" s="20" t="s">
        <v>90</v>
      </c>
      <c r="B18" s="51" t="s">
        <v>81</v>
      </c>
      <c r="C18" s="8">
        <v>1296.4683824935794</v>
      </c>
      <c r="D18" s="8">
        <v>1489.7905108736845</v>
      </c>
      <c r="E18" s="8">
        <v>1533.124699870061</v>
      </c>
      <c r="F18" s="8">
        <v>1629.8142245559475</v>
      </c>
      <c r="G18" s="8">
        <v>1404.7845065159945</v>
      </c>
      <c r="H18" s="8">
        <v>1452.490600934673</v>
      </c>
      <c r="I18" s="8">
        <v>1720.3740513971704</v>
      </c>
      <c r="J18" s="8">
        <v>1400.536143998786</v>
      </c>
      <c r="K18" s="8">
        <v>1844.1286116550459</v>
      </c>
      <c r="L18" s="8">
        <v>1807.4884047932885</v>
      </c>
      <c r="M18" s="30">
        <v>1949.5381097742559</v>
      </c>
      <c r="N18" s="26"/>
      <c r="O18" s="12"/>
      <c r="P18" s="12"/>
      <c r="Q18" s="13"/>
      <c r="R18" s="14"/>
      <c r="S18" s="53"/>
      <c r="T18" s="12"/>
      <c r="U18" s="12"/>
      <c r="V18" s="12"/>
    </row>
    <row r="19" spans="1:22" x14ac:dyDescent="0.3">
      <c r="A19" s="20" t="s">
        <v>93</v>
      </c>
      <c r="B19" s="51" t="s">
        <v>81</v>
      </c>
      <c r="C19" s="8">
        <v>68.634731227600014</v>
      </c>
      <c r="D19" s="8">
        <v>68.382672901600003</v>
      </c>
      <c r="E19" s="8">
        <v>98.233570405399902</v>
      </c>
      <c r="F19" s="8">
        <v>91.11857425880001</v>
      </c>
      <c r="G19" s="8">
        <v>79.589032350700066</v>
      </c>
      <c r="H19" s="8">
        <v>84.974066058422025</v>
      </c>
      <c r="I19" s="8">
        <v>99.903998096699937</v>
      </c>
      <c r="J19" s="8">
        <v>83.898923092899963</v>
      </c>
      <c r="K19" s="8">
        <v>127.19541954100001</v>
      </c>
      <c r="L19" s="8">
        <v>137.07497350900005</v>
      </c>
      <c r="M19" s="30">
        <v>141.44167598572008</v>
      </c>
      <c r="N19" s="9"/>
      <c r="O19" s="12"/>
      <c r="P19" s="12"/>
      <c r="Q19" s="13"/>
      <c r="R19" s="14"/>
      <c r="S19" s="53"/>
      <c r="T19" s="12"/>
      <c r="U19" s="12"/>
      <c r="V19" s="12"/>
    </row>
    <row r="20" spans="1:22" x14ac:dyDescent="0.3">
      <c r="A20" s="20" t="s">
        <v>94</v>
      </c>
      <c r="B20" s="51" t="s">
        <v>81</v>
      </c>
      <c r="C20" s="8">
        <v>167.08372490073987</v>
      </c>
      <c r="D20" s="8">
        <v>159.9468467430099</v>
      </c>
      <c r="E20" s="8">
        <v>178.59769299339999</v>
      </c>
      <c r="F20" s="8">
        <v>218.76181499890012</v>
      </c>
      <c r="G20" s="8">
        <v>290.62134327960035</v>
      </c>
      <c r="H20" s="8">
        <v>293.96705253879992</v>
      </c>
      <c r="I20" s="8">
        <v>276.27762237500008</v>
      </c>
      <c r="J20" s="8">
        <v>272.52033499900051</v>
      </c>
      <c r="K20" s="8">
        <v>288.88721922690513</v>
      </c>
      <c r="L20" s="8">
        <v>496.92922545050004</v>
      </c>
      <c r="M20" s="30">
        <v>645.82410410699993</v>
      </c>
      <c r="O20" s="12"/>
      <c r="P20" s="12"/>
      <c r="Q20" s="13"/>
      <c r="R20" s="14"/>
      <c r="S20" s="53"/>
      <c r="T20" s="12"/>
      <c r="U20" s="12"/>
      <c r="V20" s="12"/>
    </row>
    <row r="21" spans="1:22" x14ac:dyDescent="0.3">
      <c r="A21" s="20" t="s">
        <v>95</v>
      </c>
      <c r="B21" s="51" t="s">
        <v>81</v>
      </c>
      <c r="C21" s="8">
        <v>178.13716154660014</v>
      </c>
      <c r="D21" s="8">
        <v>308.51529204420007</v>
      </c>
      <c r="E21" s="8">
        <v>334.0908516569998</v>
      </c>
      <c r="F21" s="8">
        <v>360.58676949416997</v>
      </c>
      <c r="G21" s="8">
        <v>325.30160620810017</v>
      </c>
      <c r="H21" s="8">
        <v>539.52809870693261</v>
      </c>
      <c r="I21" s="8">
        <v>494.27223957956051</v>
      </c>
      <c r="J21" s="8">
        <v>632.25323190808933</v>
      </c>
      <c r="K21" s="8">
        <v>547.18992967940017</v>
      </c>
      <c r="L21" s="8">
        <v>604.02732393070096</v>
      </c>
      <c r="M21" s="30">
        <v>776.54327020325547</v>
      </c>
      <c r="O21" s="12"/>
      <c r="P21" s="12"/>
      <c r="Q21" s="13"/>
      <c r="R21" s="14"/>
      <c r="S21" s="53"/>
      <c r="T21" s="12"/>
      <c r="U21" s="12"/>
      <c r="V21" s="12"/>
    </row>
    <row r="22" spans="1:22" x14ac:dyDescent="0.3">
      <c r="A22" s="27" t="s">
        <v>64</v>
      </c>
      <c r="B22" s="29" t="s">
        <v>64</v>
      </c>
      <c r="C22" s="49">
        <f>C18+C19+C20+C21</f>
        <v>1710.3240001685194</v>
      </c>
      <c r="D22" s="28">
        <f t="shared" ref="D22:M22" si="0">D18+D19+D20+D21</f>
        <v>2026.6353225624946</v>
      </c>
      <c r="E22" s="28">
        <f t="shared" si="0"/>
        <v>2144.0468149258604</v>
      </c>
      <c r="F22" s="28">
        <f t="shared" si="0"/>
        <v>2300.2813833078176</v>
      </c>
      <c r="G22" s="28">
        <f t="shared" si="0"/>
        <v>2100.296488354395</v>
      </c>
      <c r="H22" s="28">
        <f t="shared" si="0"/>
        <v>2370.9598182388277</v>
      </c>
      <c r="I22" s="28">
        <f t="shared" si="0"/>
        <v>2590.8279114484308</v>
      </c>
      <c r="J22" s="28">
        <f t="shared" si="0"/>
        <v>2389.2086339987759</v>
      </c>
      <c r="K22" s="28">
        <f t="shared" si="0"/>
        <v>2807.4011801023516</v>
      </c>
      <c r="L22" s="28">
        <f t="shared" si="0"/>
        <v>3045.5199276834892</v>
      </c>
      <c r="M22" s="29">
        <f t="shared" si="0"/>
        <v>3513.3471600702314</v>
      </c>
      <c r="O22" s="12"/>
      <c r="P22" s="12"/>
      <c r="Q22" s="13"/>
      <c r="R22" s="13"/>
      <c r="S22" s="12"/>
      <c r="T22" s="12"/>
      <c r="U22" s="12"/>
      <c r="V22" s="12"/>
    </row>
    <row r="23" spans="1:22" x14ac:dyDescent="0.3">
      <c r="C23" s="8"/>
      <c r="D23" s="8"/>
      <c r="E23" s="8"/>
      <c r="F23" s="8"/>
      <c r="G23" s="8"/>
      <c r="H23" s="8"/>
      <c r="I23" s="8"/>
      <c r="J23" s="8"/>
      <c r="K23" s="8"/>
      <c r="L23" s="8"/>
      <c r="M23" s="8"/>
      <c r="O23" s="12"/>
      <c r="P23" s="12"/>
      <c r="Q23" s="12"/>
      <c r="R23" s="12"/>
      <c r="S23" s="12"/>
      <c r="T23" s="12"/>
      <c r="U23" s="12"/>
      <c r="V23" s="12"/>
    </row>
    <row r="24" spans="1:22" x14ac:dyDescent="0.3">
      <c r="A24" s="52"/>
      <c r="K24" s="8"/>
      <c r="L24" s="26"/>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BE0C8-3472-4F2B-A7B9-F795B502D285}">
  <dimension ref="A1:L40"/>
  <sheetViews>
    <sheetView zoomScale="70" zoomScaleNormal="70" workbookViewId="0">
      <selection activeCell="B8" sqref="B8"/>
    </sheetView>
  </sheetViews>
  <sheetFormatPr defaultRowHeight="14" x14ac:dyDescent="0.3"/>
  <cols>
    <col min="1" max="1" width="28.9140625" customWidth="1"/>
    <col min="2" max="2" width="12.75" customWidth="1"/>
    <col min="3" max="3" width="10.83203125" bestFit="1" customWidth="1"/>
    <col min="4" max="4" width="9.83203125" bestFit="1" customWidth="1"/>
    <col min="5" max="5" width="10.75" bestFit="1" customWidth="1"/>
    <col min="6" max="6" width="9.83203125" bestFit="1" customWidth="1"/>
    <col min="7" max="12" width="9.6640625" bestFit="1" customWidth="1"/>
    <col min="15" max="15" width="21.08203125" customWidth="1"/>
    <col min="16" max="16" width="22" customWidth="1"/>
    <col min="18" max="18" width="14" customWidth="1"/>
  </cols>
  <sheetData>
    <row r="1" spans="1:12" ht="48.5" customHeight="1" x14ac:dyDescent="0.3"/>
    <row r="2" spans="1:12" x14ac:dyDescent="0.3">
      <c r="A2" s="1" t="s">
        <v>207</v>
      </c>
    </row>
    <row r="3" spans="1:12" x14ac:dyDescent="0.3">
      <c r="A3" s="2" t="s">
        <v>154</v>
      </c>
    </row>
    <row r="4" spans="1:12" x14ac:dyDescent="0.3">
      <c r="A4" s="3" t="s">
        <v>35</v>
      </c>
      <c r="B4" s="6" t="s">
        <v>216</v>
      </c>
    </row>
    <row r="5" spans="1:12" x14ac:dyDescent="0.3">
      <c r="A5" s="5" t="s">
        <v>36</v>
      </c>
      <c r="B5" s="6" t="s">
        <v>216</v>
      </c>
    </row>
    <row r="6" spans="1:12" x14ac:dyDescent="0.3">
      <c r="A6" s="5" t="s">
        <v>37</v>
      </c>
      <c r="B6" s="5"/>
    </row>
    <row r="7" spans="1:12" x14ac:dyDescent="0.3">
      <c r="A7" s="5" t="s">
        <v>38</v>
      </c>
      <c r="B7" s="6" t="s">
        <v>210</v>
      </c>
      <c r="C7" s="33"/>
      <c r="D7" s="33"/>
      <c r="E7" s="33"/>
      <c r="F7" s="33"/>
      <c r="G7" s="33"/>
      <c r="H7" s="33"/>
      <c r="I7" s="33"/>
      <c r="J7" s="33"/>
      <c r="K7" s="33"/>
      <c r="L7" s="33"/>
    </row>
    <row r="8" spans="1:12" x14ac:dyDescent="0.3">
      <c r="A8" s="5" t="s">
        <v>39</v>
      </c>
      <c r="B8" s="5"/>
      <c r="C8" s="33"/>
      <c r="D8" s="33"/>
      <c r="E8" s="33"/>
      <c r="F8" s="33"/>
      <c r="G8" s="33"/>
      <c r="H8" s="33"/>
      <c r="I8" s="33"/>
      <c r="J8" s="33"/>
      <c r="K8" s="33"/>
      <c r="L8" s="33"/>
    </row>
    <row r="9" spans="1:12" x14ac:dyDescent="0.3">
      <c r="A9" s="4" t="s">
        <v>40</v>
      </c>
      <c r="B9" s="5" t="s">
        <v>41</v>
      </c>
      <c r="C9" s="33"/>
      <c r="D9" s="33"/>
      <c r="E9" s="33"/>
      <c r="F9" s="33"/>
      <c r="G9" s="33"/>
      <c r="H9" s="33"/>
      <c r="I9" s="33"/>
      <c r="J9" s="33"/>
      <c r="K9" s="33"/>
      <c r="L9" s="33"/>
    </row>
    <row r="10" spans="1:12" x14ac:dyDescent="0.3">
      <c r="A10" s="3" t="s">
        <v>42</v>
      </c>
      <c r="B10" s="5" t="s">
        <v>43</v>
      </c>
      <c r="C10" s="33"/>
      <c r="D10" s="33"/>
      <c r="E10" s="33"/>
      <c r="F10" s="33"/>
      <c r="G10" s="33"/>
      <c r="H10" s="33"/>
      <c r="I10" s="33"/>
      <c r="J10" s="33"/>
      <c r="K10" s="33"/>
      <c r="L10" s="33"/>
    </row>
    <row r="11" spans="1:12" x14ac:dyDescent="0.3">
      <c r="C11" s="33"/>
      <c r="D11" s="33"/>
      <c r="E11" s="33"/>
      <c r="F11" s="33"/>
      <c r="G11" s="33"/>
      <c r="H11" s="33"/>
      <c r="I11" s="33"/>
      <c r="J11" s="33"/>
      <c r="K11" s="33"/>
      <c r="L11" s="33"/>
    </row>
    <row r="14" spans="1:12" x14ac:dyDescent="0.3">
      <c r="A14" t="s">
        <v>152</v>
      </c>
    </row>
    <row r="15" spans="1:12" x14ac:dyDescent="0.3">
      <c r="A15" s="27" t="s">
        <v>98</v>
      </c>
      <c r="B15" s="28">
        <v>2014</v>
      </c>
      <c r="C15" s="28">
        <v>2015</v>
      </c>
      <c r="D15" s="28">
        <v>2016</v>
      </c>
      <c r="E15" s="28">
        <v>2017</v>
      </c>
      <c r="F15" s="29">
        <v>2018</v>
      </c>
    </row>
    <row r="16" spans="1:12" x14ac:dyDescent="0.3">
      <c r="A16" s="20" t="s">
        <v>99</v>
      </c>
      <c r="B16" s="33">
        <f>B32/B$40</f>
        <v>0.18346646617368517</v>
      </c>
      <c r="C16" s="33">
        <f>C32/C$40</f>
        <v>0.17921731354245712</v>
      </c>
      <c r="D16" s="33">
        <f>D32/D$40</f>
        <v>0.1746260780706774</v>
      </c>
      <c r="E16" s="33">
        <f>E32/E$40</f>
        <v>0.18070781074403514</v>
      </c>
      <c r="F16" s="15">
        <f>F32/F$40</f>
        <v>0.19833549735555847</v>
      </c>
    </row>
    <row r="17" spans="1:6" x14ac:dyDescent="0.3">
      <c r="A17" s="20" t="s">
        <v>100</v>
      </c>
      <c r="B17" s="33">
        <f>B33/B$40</f>
        <v>0.2565994737569382</v>
      </c>
      <c r="C17" s="33">
        <f>C33/C$40</f>
        <v>0.24583981274585198</v>
      </c>
      <c r="D17" s="33">
        <f>D33/D$40</f>
        <v>0.24109446169722398</v>
      </c>
      <c r="E17" s="33">
        <f>E33/E$40</f>
        <v>0.20850276727582487</v>
      </c>
      <c r="F17" s="15">
        <f>F33/F$40</f>
        <v>0.19171302299612841</v>
      </c>
    </row>
    <row r="18" spans="1:6" x14ac:dyDescent="0.3">
      <c r="A18" s="20" t="s">
        <v>28</v>
      </c>
      <c r="B18" s="33">
        <f>B34/B$40</f>
        <v>7.6134650862613049E-2</v>
      </c>
      <c r="C18" s="33">
        <f>C34/C$40</f>
        <v>7.9714665940094645E-2</v>
      </c>
      <c r="D18" s="33">
        <f>D34/D$40</f>
        <v>3.3599848805758191E-2</v>
      </c>
      <c r="E18" s="33">
        <f>E34/E$40</f>
        <v>4.5441908672601457E-3</v>
      </c>
      <c r="F18" s="15">
        <f>F34/F$40</f>
        <v>1.4222335145286581E-2</v>
      </c>
    </row>
    <row r="19" spans="1:6" x14ac:dyDescent="0.3">
      <c r="A19" s="20" t="s">
        <v>106</v>
      </c>
      <c r="B19" s="33">
        <f>B35/B$40</f>
        <v>0</v>
      </c>
      <c r="C19" s="33">
        <f>C35/C$40</f>
        <v>0</v>
      </c>
      <c r="D19" s="33">
        <f>D35/D$40</f>
        <v>4.7292039707156647E-2</v>
      </c>
      <c r="E19" s="33">
        <f>E35/E$40</f>
        <v>9.0018636169312632E-2</v>
      </c>
      <c r="F19" s="15">
        <f>F35/F$40</f>
        <v>0.11650204936360936</v>
      </c>
    </row>
    <row r="20" spans="1:6" x14ac:dyDescent="0.3">
      <c r="A20" s="20" t="s">
        <v>102</v>
      </c>
      <c r="B20" s="33">
        <f>B36/B$40</f>
        <v>0.39191298440296729</v>
      </c>
      <c r="C20" s="33">
        <f>C36/C$40</f>
        <v>0.40098593767863955</v>
      </c>
      <c r="D20" s="33">
        <f>D36/D$40</f>
        <v>0.42469936217846593</v>
      </c>
      <c r="E20" s="33">
        <f>E36/E$40</f>
        <v>0.42734461444295641</v>
      </c>
      <c r="F20" s="15">
        <f>F36/F$40</f>
        <v>0.3946557717381875</v>
      </c>
    </row>
    <row r="21" spans="1:6" x14ac:dyDescent="0.3">
      <c r="A21" s="20" t="s">
        <v>103</v>
      </c>
      <c r="B21" s="33">
        <f>B37/B$40</f>
        <v>5.6588008785641965E-3</v>
      </c>
      <c r="C21" s="33">
        <f>C37/C$40</f>
        <v>6.5168805785142114E-3</v>
      </c>
      <c r="D21" s="33">
        <f>D37/D$40</f>
        <v>5.1661391106393771E-3</v>
      </c>
      <c r="E21" s="33">
        <f>E37/E$40</f>
        <v>8.4246455654697749E-3</v>
      </c>
      <c r="F21" s="15">
        <f>F37/F$40</f>
        <v>1.4375967767189147E-2</v>
      </c>
    </row>
    <row r="22" spans="1:6" x14ac:dyDescent="0.3">
      <c r="A22" s="20" t="s">
        <v>104</v>
      </c>
      <c r="B22" s="33">
        <f>B38/B$40</f>
        <v>3.7233532322959027E-2</v>
      </c>
      <c r="C22" s="33">
        <f>C38/C$40</f>
        <v>3.3419582202571921E-2</v>
      </c>
      <c r="D22" s="33">
        <f>D38/D$40</f>
        <v>3.6883565089920807E-2</v>
      </c>
      <c r="E22" s="33">
        <f>E38/E$40</f>
        <v>3.5210992660115098E-2</v>
      </c>
      <c r="F22" s="15">
        <f>F38/F$40</f>
        <v>3.8983196280456281E-2</v>
      </c>
    </row>
    <row r="23" spans="1:6" x14ac:dyDescent="0.3">
      <c r="A23" s="20" t="s">
        <v>105</v>
      </c>
      <c r="B23" s="33">
        <f>B39/B$40</f>
        <v>4.8994091602273131E-2</v>
      </c>
      <c r="C23" s="33">
        <f>C39/C$40</f>
        <v>5.4305807311870409E-2</v>
      </c>
      <c r="D23" s="33">
        <f>D39/D$40</f>
        <v>3.6638505340157682E-2</v>
      </c>
      <c r="E23" s="33">
        <f>E39/E$40</f>
        <v>4.524634227502583E-2</v>
      </c>
      <c r="F23" s="15">
        <f>F39/F$40</f>
        <v>3.1212159353584141E-2</v>
      </c>
    </row>
    <row r="24" spans="1:6" x14ac:dyDescent="0.3">
      <c r="A24" s="27" t="s">
        <v>64</v>
      </c>
      <c r="B24" s="31">
        <f>B40/B$40</f>
        <v>1</v>
      </c>
      <c r="C24" s="31">
        <f>C40/C$40</f>
        <v>1</v>
      </c>
      <c r="D24" s="31">
        <f>D40/D$40</f>
        <v>1</v>
      </c>
      <c r="E24" s="31">
        <f>E40/E$40</f>
        <v>1</v>
      </c>
      <c r="F24" s="32">
        <f>F40/F$40</f>
        <v>1</v>
      </c>
    </row>
    <row r="30" spans="1:6" x14ac:dyDescent="0.3">
      <c r="A30" t="s">
        <v>153</v>
      </c>
    </row>
    <row r="31" spans="1:6" x14ac:dyDescent="0.3">
      <c r="A31" s="27" t="s">
        <v>98</v>
      </c>
      <c r="B31" s="28">
        <v>2014</v>
      </c>
      <c r="C31" s="28">
        <v>2015</v>
      </c>
      <c r="D31" s="28">
        <v>2016</v>
      </c>
      <c r="E31" s="28">
        <v>2017</v>
      </c>
      <c r="F31" s="29">
        <v>2018</v>
      </c>
    </row>
    <row r="32" spans="1:6" x14ac:dyDescent="0.3">
      <c r="A32" s="20" t="s">
        <v>99</v>
      </c>
      <c r="B32" s="8">
        <v>3703.2762752526601</v>
      </c>
      <c r="C32" s="8">
        <v>3762.3858465108488</v>
      </c>
      <c r="D32" s="8">
        <v>3796.4966929631087</v>
      </c>
      <c r="E32" s="8">
        <v>4407.5638835375066</v>
      </c>
      <c r="F32" s="30">
        <v>4399.2850255146077</v>
      </c>
    </row>
    <row r="33" spans="1:6" x14ac:dyDescent="0.3">
      <c r="A33" s="20" t="s">
        <v>100</v>
      </c>
      <c r="B33" s="8">
        <v>5179.4682877185305</v>
      </c>
      <c r="C33" s="8">
        <v>5161.0205158261606</v>
      </c>
      <c r="D33" s="8">
        <v>5241.5672197297554</v>
      </c>
      <c r="E33" s="8">
        <v>5085.4983128773583</v>
      </c>
      <c r="F33" s="30">
        <v>4252.3917428206578</v>
      </c>
    </row>
    <row r="34" spans="1:6" x14ac:dyDescent="0.3">
      <c r="A34" s="20" t="s">
        <v>28</v>
      </c>
      <c r="B34" s="8">
        <v>1536.7802745884003</v>
      </c>
      <c r="C34" s="8">
        <v>1673.4841347864597</v>
      </c>
      <c r="D34" s="8">
        <v>730.48490972518243</v>
      </c>
      <c r="E34" s="8">
        <v>110.83533945749998</v>
      </c>
      <c r="F34" s="30">
        <v>315.46600011970003</v>
      </c>
    </row>
    <row r="35" spans="1:6" x14ac:dyDescent="0.3">
      <c r="A35" s="20" t="s">
        <v>101</v>
      </c>
      <c r="B35" s="8"/>
      <c r="C35" s="8"/>
      <c r="D35" s="8">
        <v>1028.16300025379</v>
      </c>
      <c r="E35" s="8">
        <v>2195.6045396795994</v>
      </c>
      <c r="F35" s="30">
        <v>2584.1351046115519</v>
      </c>
    </row>
    <row r="36" spans="1:6" x14ac:dyDescent="0.3">
      <c r="A36" s="20" t="s">
        <v>102</v>
      </c>
      <c r="B36" s="8">
        <v>7910.7756712825658</v>
      </c>
      <c r="C36" s="8">
        <v>8418.0695868682778</v>
      </c>
      <c r="D36" s="8">
        <v>9233.2699779325285</v>
      </c>
      <c r="E36" s="8">
        <v>10423.172527450964</v>
      </c>
      <c r="F36" s="81">
        <v>8753.8703358189414</v>
      </c>
    </row>
    <row r="37" spans="1:6" x14ac:dyDescent="0.3">
      <c r="A37" s="20" t="s">
        <v>103</v>
      </c>
      <c r="B37" s="8">
        <v>114.22307017199995</v>
      </c>
      <c r="C37" s="8">
        <v>136.81166605699997</v>
      </c>
      <c r="D37" s="8">
        <v>112.31558462299999</v>
      </c>
      <c r="E37" s="8">
        <v>205.48178506000005</v>
      </c>
      <c r="F37" s="81">
        <v>318.87372945699997</v>
      </c>
    </row>
    <row r="38" spans="1:6" x14ac:dyDescent="0.3">
      <c r="A38" s="20" t="s">
        <v>104</v>
      </c>
      <c r="B38" s="8">
        <v>751.55999769970163</v>
      </c>
      <c r="C38" s="8">
        <v>701.59160736150022</v>
      </c>
      <c r="D38" s="8">
        <v>801.87526648739981</v>
      </c>
      <c r="E38" s="8">
        <v>858.81566996599929</v>
      </c>
      <c r="F38" s="81">
        <v>864.68732995315077</v>
      </c>
    </row>
    <row r="39" spans="1:6" x14ac:dyDescent="0.3">
      <c r="A39" s="20" t="s">
        <v>105</v>
      </c>
      <c r="B39" s="8">
        <v>988.94724928362757</v>
      </c>
      <c r="C39" s="8">
        <v>1140.0650795109855</v>
      </c>
      <c r="D39" s="8">
        <v>796.54749104954385</v>
      </c>
      <c r="E39" s="8">
        <v>1103.583421504999</v>
      </c>
      <c r="F39" s="81">
        <v>692.31774991865905</v>
      </c>
    </row>
    <row r="40" spans="1:6" x14ac:dyDescent="0.3">
      <c r="A40" s="27" t="s">
        <v>64</v>
      </c>
      <c r="B40" s="49">
        <f>SUM(B32:B39)</f>
        <v>20185.030825997484</v>
      </c>
      <c r="C40" s="49">
        <f t="shared" ref="C40:F40" si="0">SUM(C32:C39)</f>
        <v>20993.428436921236</v>
      </c>
      <c r="D40" s="49">
        <f t="shared" si="0"/>
        <v>21740.720142764309</v>
      </c>
      <c r="E40" s="49">
        <f t="shared" si="0"/>
        <v>24390.55547953393</v>
      </c>
      <c r="F40" s="50">
        <f t="shared" si="0"/>
        <v>22181.02701821427</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0C797-DF15-4EA4-ABAF-1ED4CB86EDEB}">
  <dimension ref="A1:L24"/>
  <sheetViews>
    <sheetView workbookViewId="0">
      <selection activeCell="A11" sqref="A11"/>
    </sheetView>
  </sheetViews>
  <sheetFormatPr defaultRowHeight="14" x14ac:dyDescent="0.3"/>
  <cols>
    <col min="1" max="1" width="20.83203125" customWidth="1"/>
  </cols>
  <sheetData>
    <row r="1" spans="1:12" ht="46" customHeight="1" x14ac:dyDescent="0.3"/>
    <row r="2" spans="1:12" x14ac:dyDescent="0.3">
      <c r="A2" s="1" t="s">
        <v>207</v>
      </c>
    </row>
    <row r="3" spans="1:12" x14ac:dyDescent="0.3">
      <c r="A3" s="2" t="s">
        <v>204</v>
      </c>
    </row>
    <row r="4" spans="1:12" x14ac:dyDescent="0.3">
      <c r="A4" s="3" t="s">
        <v>35</v>
      </c>
      <c r="B4" s="6" t="s">
        <v>217</v>
      </c>
    </row>
    <row r="5" spans="1:12" x14ac:dyDescent="0.3">
      <c r="A5" s="5" t="s">
        <v>36</v>
      </c>
      <c r="B5" s="6" t="s">
        <v>217</v>
      </c>
    </row>
    <row r="6" spans="1:12" x14ac:dyDescent="0.3">
      <c r="A6" s="5" t="s">
        <v>37</v>
      </c>
      <c r="B6" s="5"/>
    </row>
    <row r="7" spans="1:12" x14ac:dyDescent="0.3">
      <c r="A7" s="5" t="s">
        <v>38</v>
      </c>
      <c r="B7" s="6" t="s">
        <v>210</v>
      </c>
      <c r="C7" s="33"/>
    </row>
    <row r="8" spans="1:12" x14ac:dyDescent="0.3">
      <c r="A8" s="5" t="s">
        <v>39</v>
      </c>
      <c r="B8" s="5"/>
      <c r="C8" s="33"/>
    </row>
    <row r="9" spans="1:12" x14ac:dyDescent="0.3">
      <c r="A9" s="4" t="s">
        <v>40</v>
      </c>
      <c r="B9" s="5" t="s">
        <v>41</v>
      </c>
      <c r="C9" s="33"/>
    </row>
    <row r="10" spans="1:12" x14ac:dyDescent="0.3">
      <c r="A10" s="3" t="s">
        <v>42</v>
      </c>
      <c r="B10" s="5" t="s">
        <v>43</v>
      </c>
      <c r="C10" s="33"/>
    </row>
    <row r="14" spans="1:12" x14ac:dyDescent="0.3">
      <c r="A14" s="19" t="s">
        <v>195</v>
      </c>
      <c r="B14" s="10">
        <v>2008</v>
      </c>
      <c r="C14" s="10">
        <v>2009</v>
      </c>
      <c r="D14" s="10">
        <v>2010</v>
      </c>
      <c r="E14" s="10">
        <v>2011</v>
      </c>
      <c r="F14" s="10">
        <v>2012</v>
      </c>
      <c r="G14" s="10">
        <v>2013</v>
      </c>
      <c r="H14" s="10">
        <v>2014</v>
      </c>
      <c r="I14" s="10">
        <v>2015</v>
      </c>
      <c r="J14" s="10">
        <v>2016</v>
      </c>
      <c r="K14" s="10">
        <v>2017</v>
      </c>
      <c r="L14" s="11">
        <v>2018</v>
      </c>
    </row>
    <row r="15" spans="1:12" x14ac:dyDescent="0.3">
      <c r="A15" s="19" t="s">
        <v>196</v>
      </c>
      <c r="B15" s="23">
        <v>7330.3494819476646</v>
      </c>
      <c r="C15" s="23">
        <v>8288.2152892059075</v>
      </c>
      <c r="D15" s="23">
        <v>8937.6189065367271</v>
      </c>
      <c r="E15" s="23">
        <v>9202.9746557708968</v>
      </c>
      <c r="F15" s="23">
        <v>10299.866727493531</v>
      </c>
      <c r="G15" s="23">
        <v>11507.540801135003</v>
      </c>
      <c r="H15" s="23">
        <v>10922.383467074867</v>
      </c>
      <c r="I15" s="23">
        <v>11380.22440735704</v>
      </c>
      <c r="J15" s="23">
        <v>11923.483136375489</v>
      </c>
      <c r="K15" s="23">
        <v>12781.616262598782</v>
      </c>
      <c r="L15" s="44">
        <v>11914.604184654059</v>
      </c>
    </row>
    <row r="16" spans="1:12" x14ac:dyDescent="0.3">
      <c r="A16" s="20" t="s">
        <v>197</v>
      </c>
      <c r="B16" s="8">
        <v>256.71166883792046</v>
      </c>
      <c r="C16" s="8">
        <v>158.43089143756231</v>
      </c>
      <c r="D16" s="8">
        <v>155.1914074529796</v>
      </c>
      <c r="E16" s="8">
        <v>142.30935605480872</v>
      </c>
      <c r="F16" s="8">
        <v>92.34742830222703</v>
      </c>
      <c r="G16" s="8">
        <v>142.78160753999452</v>
      </c>
      <c r="H16" s="8">
        <v>168.00905372502379</v>
      </c>
      <c r="I16" s="8">
        <v>106.63452996260098</v>
      </c>
      <c r="J16" s="8">
        <v>182.55345674778707</v>
      </c>
      <c r="K16" s="8">
        <v>135.54907943531646</v>
      </c>
      <c r="L16" s="30">
        <v>143.30966115748083</v>
      </c>
    </row>
    <row r="17" spans="1:12" x14ac:dyDescent="0.3">
      <c r="A17" s="20" t="s">
        <v>198</v>
      </c>
      <c r="B17" s="8">
        <v>1827.2854398721338</v>
      </c>
      <c r="C17" s="8">
        <v>2249.0525408611384</v>
      </c>
      <c r="D17" s="8">
        <v>2424.1321080453249</v>
      </c>
      <c r="E17" s="8">
        <v>2314.2014721629312</v>
      </c>
      <c r="F17" s="8">
        <v>2384.8774552724817</v>
      </c>
      <c r="G17" s="8">
        <v>2885.4338702987811</v>
      </c>
      <c r="H17" s="8">
        <v>2337.9466011341365</v>
      </c>
      <c r="I17" s="8">
        <v>2736.2433522834413</v>
      </c>
      <c r="J17" s="8">
        <v>2559.4472454349648</v>
      </c>
      <c r="K17" s="8">
        <v>2634.3663371564562</v>
      </c>
      <c r="L17" s="30">
        <v>2371.2242610371945</v>
      </c>
    </row>
    <row r="18" spans="1:12" x14ac:dyDescent="0.3">
      <c r="A18" s="20" t="s">
        <v>199</v>
      </c>
      <c r="B18" s="8">
        <v>344.73404298699933</v>
      </c>
      <c r="C18" s="8">
        <v>352.44579989757972</v>
      </c>
      <c r="D18" s="8">
        <v>406.23792186506148</v>
      </c>
      <c r="E18" s="8">
        <v>359.98240574384516</v>
      </c>
      <c r="F18" s="8">
        <v>382.45474511195829</v>
      </c>
      <c r="G18" s="8">
        <v>416.76931777765066</v>
      </c>
      <c r="H18" s="8">
        <v>446.45056591480795</v>
      </c>
      <c r="I18" s="8">
        <v>529.27584393255199</v>
      </c>
      <c r="J18" s="8">
        <v>520.72153508738529</v>
      </c>
      <c r="K18" s="8">
        <v>898.58016381276036</v>
      </c>
      <c r="L18" s="30">
        <v>704.61041654741996</v>
      </c>
    </row>
    <row r="19" spans="1:12" x14ac:dyDescent="0.3">
      <c r="A19" s="20" t="s">
        <v>200</v>
      </c>
      <c r="B19" s="8">
        <v>1039.983680244836</v>
      </c>
      <c r="C19" s="8">
        <v>1125.2582196711537</v>
      </c>
      <c r="D19" s="8">
        <v>1287.7483841489134</v>
      </c>
      <c r="E19" s="8">
        <v>1210.6797601794096</v>
      </c>
      <c r="F19" s="8">
        <v>1233.4674658416334</v>
      </c>
      <c r="G19" s="8">
        <v>1218.5872048928845</v>
      </c>
      <c r="H19" s="8">
        <v>1048.3337787671098</v>
      </c>
      <c r="I19" s="8">
        <v>1120.9873133898009</v>
      </c>
      <c r="J19" s="8">
        <v>1218.9896422573991</v>
      </c>
      <c r="K19" s="8">
        <v>1460.9132770688723</v>
      </c>
      <c r="L19" s="30">
        <v>971.05866448564666</v>
      </c>
    </row>
    <row r="20" spans="1:12" x14ac:dyDescent="0.3">
      <c r="A20" s="20" t="s">
        <v>201</v>
      </c>
      <c r="B20" s="8">
        <v>872.04047439216515</v>
      </c>
      <c r="C20" s="8">
        <v>916.11454653936585</v>
      </c>
      <c r="D20" s="8">
        <v>943.74345378439966</v>
      </c>
      <c r="E20" s="8">
        <v>973.90420053253001</v>
      </c>
      <c r="F20" s="8">
        <v>854.80412243564706</v>
      </c>
      <c r="G20" s="8">
        <v>971.63890837986401</v>
      </c>
      <c r="H20" s="8">
        <v>1001.9973668755464</v>
      </c>
      <c r="I20" s="8">
        <v>797.05078740564306</v>
      </c>
      <c r="J20" s="8">
        <v>804.88316121913499</v>
      </c>
      <c r="K20" s="8">
        <v>883.46592305099989</v>
      </c>
      <c r="L20" s="8">
        <v>736.08476521220007</v>
      </c>
    </row>
    <row r="21" spans="1:12" x14ac:dyDescent="0.3">
      <c r="A21" s="20" t="s">
        <v>202</v>
      </c>
      <c r="B21" s="8">
        <v>182.1593517314974</v>
      </c>
      <c r="C21" s="8">
        <v>223.76899022073201</v>
      </c>
      <c r="D21" s="8">
        <v>194.43680876396996</v>
      </c>
      <c r="E21" s="8">
        <v>245.11410033319999</v>
      </c>
      <c r="F21" s="8">
        <v>267.90577566330006</v>
      </c>
      <c r="G21" s="8">
        <v>254.47731552170805</v>
      </c>
      <c r="H21" s="8">
        <v>238.11447288881001</v>
      </c>
      <c r="I21" s="8">
        <v>238.4349155728539</v>
      </c>
      <c r="J21" s="8">
        <v>182.16739925242996</v>
      </c>
      <c r="K21" s="8">
        <v>185.74539713300007</v>
      </c>
      <c r="L21" s="30">
        <v>204.95785375307005</v>
      </c>
    </row>
    <row r="22" spans="1:12" x14ac:dyDescent="0.3">
      <c r="A22" s="20" t="s">
        <v>203</v>
      </c>
      <c r="B22" s="8">
        <v>198.11801091323539</v>
      </c>
      <c r="C22" s="8">
        <v>216.74484586874004</v>
      </c>
      <c r="D22" s="8">
        <v>248.42264952089997</v>
      </c>
      <c r="E22" s="8">
        <v>238.22293316253001</v>
      </c>
      <c r="F22" s="8">
        <v>246.56067017710001</v>
      </c>
      <c r="G22" s="8">
        <v>218.73109489128001</v>
      </c>
      <c r="H22" s="8">
        <v>240.11627060837498</v>
      </c>
      <c r="I22" s="8">
        <v>241.14071015378997</v>
      </c>
      <c r="J22" s="8">
        <v>291.271150667303</v>
      </c>
      <c r="K22" s="8">
        <v>454.52285463600015</v>
      </c>
      <c r="L22" s="30">
        <v>274.54614225581702</v>
      </c>
    </row>
    <row r="23" spans="1:12" x14ac:dyDescent="0.3">
      <c r="A23" s="21" t="s">
        <v>105</v>
      </c>
      <c r="B23" s="25">
        <v>2920.5282551771415</v>
      </c>
      <c r="C23" s="25">
        <v>3534.2287315253652</v>
      </c>
      <c r="D23" s="25">
        <v>3767.8432367445553</v>
      </c>
      <c r="E23" s="25">
        <v>4045.1639414070992</v>
      </c>
      <c r="F23" s="25">
        <v>3611.9511737069797</v>
      </c>
      <c r="G23" s="25">
        <v>3855.5247495549675</v>
      </c>
      <c r="H23" s="25">
        <v>3781.6792490087978</v>
      </c>
      <c r="I23" s="25">
        <v>3843.4365768635012</v>
      </c>
      <c r="J23" s="25">
        <v>4057.2034157223802</v>
      </c>
      <c r="K23" s="25">
        <v>4955.7961846416983</v>
      </c>
      <c r="L23" s="47">
        <v>4860.631069111364</v>
      </c>
    </row>
    <row r="24" spans="1:12" x14ac:dyDescent="0.3">
      <c r="A24" s="21" t="s">
        <v>64</v>
      </c>
      <c r="B24" s="25">
        <v>14971.910406103592</v>
      </c>
      <c r="C24" s="25">
        <v>17064.259855227541</v>
      </c>
      <c r="D24" s="25">
        <v>18365.374876862836</v>
      </c>
      <c r="E24" s="25">
        <v>18732.552825347251</v>
      </c>
      <c r="F24" s="25">
        <v>19374.235564004859</v>
      </c>
      <c r="G24" s="25">
        <v>21471.484869992131</v>
      </c>
      <c r="H24" s="25">
        <v>20185.030825997474</v>
      </c>
      <c r="I24" s="25">
        <v>20993.428436921222</v>
      </c>
      <c r="J24" s="25">
        <v>21740.720142764272</v>
      </c>
      <c r="K24" s="25">
        <v>24390.55547953389</v>
      </c>
      <c r="L24" s="47">
        <v>22181.027018214252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Figure 1</vt:lpstr>
      <vt:lpstr>Figure 2</vt:lpstr>
      <vt:lpstr>Figure 3</vt:lpstr>
      <vt:lpstr>Figure 4</vt:lpstr>
      <vt:lpstr>Figure 5</vt:lpstr>
      <vt:lpstr>Figure 6</vt:lpstr>
      <vt:lpstr>Figure 7</vt:lpstr>
      <vt:lpstr>Figure 8</vt:lpstr>
      <vt:lpstr>Figure 9</vt:lpstr>
      <vt:lpstr>Figure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GeorginaC</dc:creator>
  <cp:lastModifiedBy>Duncan Knox</cp:lastModifiedBy>
  <dcterms:created xsi:type="dcterms:W3CDTF">2019-01-02T17:01:09Z</dcterms:created>
  <dcterms:modified xsi:type="dcterms:W3CDTF">2020-07-21T10:01:11Z</dcterms:modified>
</cp:coreProperties>
</file>