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D35E4ECA-D7E6-4DAF-8F99-FAB1AB1C7AD9}" xr6:coauthVersionLast="37" xr6:coauthVersionMax="37" xr10:uidLastSave="{00000000-0000-0000-0000-000000000000}"/>
  <bookViews>
    <workbookView xWindow="0" yWindow="120" windowWidth="2280" windowHeight="5655" tabRatio="740" firstSheet="75" activeTab="75"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52" i="42" l="1"/>
  <c r="R52" i="42"/>
  <c r="S52" i="42"/>
  <c r="T52" i="42"/>
  <c r="U52" i="42"/>
  <c r="V52" i="42"/>
  <c r="W52" i="42"/>
  <c r="X52" i="42"/>
  <c r="Y52" i="42"/>
  <c r="Z52" i="42"/>
  <c r="Q78" i="42"/>
  <c r="M44" i="133" l="1"/>
  <c r="I39" i="10"/>
  <c r="H39" i="10"/>
  <c r="Q44" i="133"/>
  <c r="R44" i="133"/>
  <c r="S44" i="133"/>
  <c r="T44" i="133"/>
  <c r="U44" i="133"/>
  <c r="V44" i="133"/>
  <c r="W44" i="133"/>
  <c r="X44" i="133"/>
  <c r="Y44" i="133"/>
  <c r="Z44" i="133"/>
  <c r="P50" i="133"/>
  <c r="P44" i="133"/>
  <c r="Q46" i="133"/>
  <c r="R46" i="133"/>
  <c r="S46" i="133"/>
  <c r="T46" i="133"/>
  <c r="U46" i="133"/>
  <c r="V46" i="133"/>
  <c r="W46" i="133"/>
  <c r="X46" i="133"/>
  <c r="Y46" i="133"/>
  <c r="Z46" i="133"/>
  <c r="P46" i="133"/>
  <c r="Z50" i="133"/>
  <c r="Q50" i="133"/>
  <c r="R50" i="133"/>
  <c r="S50" i="133"/>
  <c r="T50" i="133"/>
  <c r="U50" i="133"/>
  <c r="V50" i="133"/>
  <c r="W50" i="133"/>
  <c r="X50" i="133"/>
  <c r="Y50" i="133"/>
  <c r="Q64" i="133"/>
  <c r="R64" i="133"/>
  <c r="S64" i="133"/>
  <c r="T64" i="133"/>
  <c r="U64" i="133"/>
  <c r="V64" i="133"/>
  <c r="W64" i="133"/>
  <c r="X64" i="133"/>
  <c r="Y64" i="133"/>
  <c r="Z64" i="133"/>
  <c r="P64" i="133"/>
  <c r="R20" i="92"/>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s="1"/>
  <c r="M7" i="42"/>
  <c r="M6" i="42" s="1"/>
  <c r="L17" i="42"/>
  <c r="M17" i="42"/>
  <c r="N17" i="42"/>
  <c r="O17" i="42"/>
  <c r="P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78" i="42"/>
  <c r="Z79" i="42"/>
  <c r="Z80" i="42"/>
  <c r="Z81" i="42"/>
  <c r="Z8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87" i="42" s="1"/>
  <c r="P68" i="42"/>
  <c r="O7" i="42"/>
  <c r="O69" i="42"/>
  <c r="M69" i="42"/>
  <c r="L7" i="42"/>
  <c r="L6" i="42" s="1"/>
  <c r="K7" i="42"/>
  <c r="J7" i="42"/>
  <c r="J6" i="42"/>
  <c r="J87" i="42" s="1"/>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Q68" i="42"/>
  <c r="P69" i="42"/>
  <c r="X69" i="42"/>
  <c r="J68" i="42"/>
  <c r="Q87" i="42"/>
  <c r="N70" i="42"/>
  <c r="O6" i="42"/>
  <c r="O68" i="42"/>
  <c r="J69" i="42"/>
  <c r="G6" i="42"/>
  <c r="G68" i="42" s="1"/>
  <c r="M95" i="17"/>
  <c r="K95" i="17"/>
  <c r="N9" i="17"/>
  <c r="N7" i="17"/>
  <c r="M7" i="17"/>
  <c r="K7" i="17"/>
  <c r="K93" i="17"/>
  <c r="P86" i="14"/>
  <c r="S85" i="14"/>
  <c r="M64" i="14"/>
  <c r="M63" i="14"/>
  <c r="M62" i="14"/>
  <c r="M93" i="14"/>
  <c r="N8" i="14"/>
  <c r="N6" i="14"/>
  <c r="M52" i="14"/>
  <c r="M89" i="14"/>
  <c r="O8" i="14"/>
  <c r="O85"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G87"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K68" i="42" s="1"/>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c r="I83" i="31"/>
  <c r="K84" i="31"/>
  <c r="H83" i="31"/>
  <c r="AA88" i="31"/>
  <c r="D34" i="31"/>
  <c r="D83" i="31"/>
  <c r="F18" i="31"/>
  <c r="F82" i="3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 r="L68" i="42" l="1"/>
  <c r="L87" i="42"/>
  <c r="N69" i="42"/>
  <c r="N6" i="42"/>
  <c r="M68" i="42"/>
  <c r="M87" i="42"/>
  <c r="L69" i="42"/>
  <c r="N68" i="42" l="1"/>
  <c r="N87"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<sst xmlns="http://schemas.openxmlformats.org/spreadsheetml/2006/main" count="31559" uniqueCount="7230">
  <si>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</si>
  <si>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</si>
  <si>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</si>
  <si>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</si>
  <si>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</si>
  <si>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</si>
  <si>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</si>
  <si>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</si>
  <si>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</si>
  <si>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</si>
  <si>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</si>
  <si>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</si>
  <si>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</si>
  <si>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</si>
  <si>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</si>
  <si>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</si>
  <si>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</si>
  <si>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</si>
  <si>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</si>
  <si>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</si>
  <si>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</si>
  <si>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</si>
  <si>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</si>
  <si>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</si>
  <si>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</si>
  <si>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</si>
  <si>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</si>
  <si>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</si>
  <si>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</si>
  <si>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</si>
  <si>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</si>
  <si>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</si>
  <si>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</si>
  <si>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</si>
  <si>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</si>
  <si>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</si>
  <si>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</si>
  <si>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</si>
  <si>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</si>
  <si>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</si>
  <si>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</si>
  <si>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</si>
  <si>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</si>
  <si>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</si>
  <si>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</si>
  <si>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</si>
  <si>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</si>
  <si>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</si>
  <si>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</si>
  <si>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</si>
  <si>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</si>
  <si>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</si>
  <si>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</si>
  <si>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</si>
  <si>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</si>
  <si>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</si>
  <si>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</si>
  <si>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</si>
  <si>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</si>
  <si>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</si>
  <si>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</si>
  <si>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</si>
  <si>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</si>
  <si>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</si>
  <si>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</si>
  <si>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</si>
  <si>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</si>
  <si>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</si>
  <si>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</si>
  <si>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</si>
  <si>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</si>
  <si>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</si>
  <si>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</si>
  <si>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</si>
  <si>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</si>
  <si>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</si>
  <si>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</si>
  <si>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</si>
  <si>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</si>
  <si>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</si>
  <si>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</si>
  <si>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</si>
  <si>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</si>
  <si>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</si>
  <si>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</si>
  <si>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</si>
  <si>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</si>
  <si>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</si>
  <si>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</si>
  <si>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</si>
  <si>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</si>
  <si>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</si>
  <si>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</si>
  <si>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</si>
  <si>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</si>
  <si>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</si>
  <si>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</si>
  <si>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</si>
  <si>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</si>
  <si>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</si>
  <si>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</si>
  <si>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</si>
  <si>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</si>
  <si>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</si>
  <si>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</si>
  <si>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</si>
  <si>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</si>
  <si>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</si>
  <si>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</si>
  <si>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</si>
  <si>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</si>
  <si>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</si>
  <si>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</si>
  <si>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</si>
  <si>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</si>
  <si>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</si>
  <si>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</si>
  <si>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</si>
  <si>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</si>
  <si>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</si>
  <si>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</si>
  <si>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</si>
  <si>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</si>
  <si>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</si>
  <si>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</si>
  <si>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</si>
  <si>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</si>
  <si>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</si>
  <si>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</si>
  <si>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</si>
  <si>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</si>
  <si>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</si>
  <si>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</si>
  <si>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</si>
  <si>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</si>
  <si>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</si>
  <si>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</si>
  <si>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</si>
  <si>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</si>
  <si>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</si>
  <si>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</si>
  <si>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</si>
  <si>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</si>
  <si>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</si>
  <si>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</si>
  <si>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</si>
  <si>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</si>
  <si>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</si>
  <si>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</si>
  <si>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</si>
  <si>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</si>
  <si>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</si>
  <si>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</si>
  <si>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</si>
  <si>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</si>
  <si>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</si>
  <si>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</si>
  <si>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</si>
  <si>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</si>
  <si>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</si>
  <si>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</si>
  <si>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</si>
  <si>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</si>
  <si>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</si>
  <si>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</si>
  <si>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</si>
  <si>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</si>
  <si>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</si>
  <si>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</si>
  <si>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</si>
  <si>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</si>
  <si>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</si>
  <si>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</si>
  <si>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</si>
  <si>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</si>
  <si>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</si>
  <si>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</si>
  <si>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</si>
  <si>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</si>
  <si>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</si>
  <si>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</si>
  <si>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</si>
  <si>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</si>
  <si>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</si>
  <si>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</si>
  <si>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</si>
  <si>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</si>
  <si>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</si>
  <si>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</si>
  <si>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</si>
  <si>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</si>
  <si>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</si>
  <si>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</si>
  <si>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</si>
  <si>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</si>
  <si>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</si>
  <si>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</si>
  <si>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</si>
  <si>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</si>
  <si>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</si>
  <si>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</si>
  <si>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</si>
  <si>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</si>
  <si>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</si>
  <si>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</si>
  <si>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</si>
  <si>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</si>
  <si>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</si>
  <si>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</si>
  <si>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</si>
  <si>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</si>
  <si>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</si>
  <si>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</si>
  <si>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</si>
  <si>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</si>
  <si>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</si>
  <si>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</si>
  <si>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</si>
  <si>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</si>
  <si>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</si>
  <si>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</si>
  <si>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</si>
  <si>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</si>
  <si>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</si>
  <si>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</si>
  <si>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</si>
  <si>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</si>
  <si>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</si>
  <si>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</si>
  <si>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</si>
  <si>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</si>
  <si>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</si>
  <si>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</si>
  <si>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</si>
  <si>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</si>
  <si>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</si>
  <si>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</si>
  <si>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</si>
  <si>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</si>
  <si>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</si>
  <si>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</si>
  <si>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</si>
  <si>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</si>
  <si>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</si>
  <si>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</si>
  <si>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</si>
  <si>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</si>
  <si>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</si>
  <si>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</si>
  <si>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</si>
  <si>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</si>
  <si>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</si>
  <si>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</si>
  <si>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</si>
  <si>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</si>
  <si>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</si>
  <si>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</si>
  <si>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</si>
  <si>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</si>
  <si>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</si>
  <si>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</si>
  <si>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</si>
  <si>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</si>
  <si>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</si>
  <si>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</si>
  <si>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</si>
  <si>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</si>
  <si>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</si>
  <si>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</si>
  <si>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</si>
  <si>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</si>
  <si>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</si>
  <si>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</si>
  <si>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</si>
  <si>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</si>
  <si>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</si>
  <si>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</si>
  <si>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</si>
  <si>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</si>
  <si>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</si>
  <si>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</si>
  <si>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</si>
  <si>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</si>
  <si>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</si>
  <si>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</si>
  <si>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</si>
  <si>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</si>
  <si>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</si>
  <si>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</si>
  <si>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</si>
  <si>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</si>
  <si>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</si>
  <si>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</si>
  <si>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</si>
  <si>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</si>
  <si>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</si>
  <si>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</si>
  <si>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</si>
  <si>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</si>
  <si>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</si>
  <si>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</si>
  <si>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</si>
  <si>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</si>
  <si>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</si>
  <si>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</si>
  <si>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</si>
  <si>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</si>
  <si>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</si>
  <si>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</si>
  <si>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</si>
  <si>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</si>
  <si>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</si>
  <si>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</si>
  <si>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</si>
  <si>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</si>
  <si>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</si>
  <si>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</si>
  <si>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</si>
  <si>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</si>
  <si>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</si>
  <si>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</si>
  <si>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</si>
  <si>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</si>
  <si>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</si>
  <si>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</si>
  <si>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</si>
  <si>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</si>
  <si>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</si>
  <si>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</si>
  <si>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</si>
  <si>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</si>
  <si>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</si>
  <si>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</si>
  <si>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</si>
  <si>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</si>
  <si>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</si>
  <si>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</si>
  <si>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</si>
  <si>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</si>
  <si>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</si>
  <si>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</si>
  <si>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</si>
  <si>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</si>
  <si>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</si>
  <si>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</si>
  <si>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</si>
  <si>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</si>
  <si>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</si>
  <si>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</si>
  <si>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</si>
  <si>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</si>
  <si>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</si>
  <si>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</si>
  <si>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</si>
  <si>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</si>
  <si>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</si>
  <si>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</si>
  <si>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</si>
  <si>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</si>
  <si>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</si>
  <si>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</si>
  <si>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</si>
  <si>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</si>
  <si>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</si>
  <si>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</si>
  <si>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</si>
  <si>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</si>
  <si>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</si>
  <si>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</si>
  <si>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</si>
  <si>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</si>
  <si>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</si>
  <si>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</si>
  <si>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</si>
  <si>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</si>
  <si>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</si>
  <si>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</si>
  <si>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</si>
  <si>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</si>
  <si>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</si>
  <si>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</si>
  <si>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</si>
  <si>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</si>
  <si>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</si>
  <si>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</si>
  <si>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</si>
  <si>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</si>
  <si>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</si>
  <si>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</si>
  <si>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</si>
  <si>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</si>
  <si>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</si>
  <si>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</si>
  <si>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</si>
  <si>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</si>
  <si>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</si>
  <si>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</si>
  <si>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</si>
  <si>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</si>
  <si>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</si>
  <si>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</si>
  <si>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</si>
  <si>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</si>
  <si>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</si>
  <si>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</si>
  <si>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</si>
  <si>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</si>
  <si>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</si>
  <si>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</si>
  <si>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</si>
  <si>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</si>
  <si>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</si>
  <si>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</si>
  <si>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</si>
  <si>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</si>
  <si>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</si>
  <si>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</si>
  <si>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</si>
  <si>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</si>
  <si>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</si>
  <si>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</si>
  <si>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</si>
  <si>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</si>
  <si>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</si>
  <si>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</si>
  <si>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</si>
  <si>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</si>
  <si>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</si>
  <si>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</si>
  <si>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</si>
  <si>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</si>
  <si>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</si>
  <si>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</si>
  <si>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</si>
  <si>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</si>
  <si>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</si>
  <si>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</si>
  <si>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</si>
  <si>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</si>
  <si>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</si>
  <si>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</si>
  <si>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</si>
  <si>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</si>
  <si>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</si>
  <si>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</si>
  <si>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</si>
  <si>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</si>
  <si>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</si>
  <si>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</si>
  <si>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</si>
  <si>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</si>
  <si>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</si>
  <si>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</si>
  <si>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</si>
  <si>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</si>
  <si>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</si>
  <si>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</si>
  <si>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</si>
  <si>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</si>
  <si>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</si>
  <si>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</si>
  <si>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</si>
  <si>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</si>
  <si>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</si>
  <si>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</si>
  <si>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</si>
  <si>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</si>
  <si>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</si>
  <si>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</si>
  <si>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</si>
  <si>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</si>
  <si>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</si>
  <si>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</si>
  <si>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</si>
  <si>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</si>
  <si>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</si>
  <si>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</si>
  <si>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</si>
  <si>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</si>
  <si>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</si>
  <si>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</si>
  <si>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</si>
  <si>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</si>
  <si>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</si>
  <si>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</si>
  <si>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</si>
  <si>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</si>
  <si>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</si>
  <si>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</si>
  <si>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</si>
  <si>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</si>
  <si>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</si>
  <si>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</si>
  <si>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</si>
  <si>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</si>
  <si>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</si>
  <si>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</si>
  <si>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</si>
  <si>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</si>
  <si>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</si>
  <si>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</si>
  <si>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</si>
  <si>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</si>
  <si>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</si>
  <si>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</si>
  <si>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</si>
  <si>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</si>
  <si>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</si>
  <si>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</si>
  <si>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</si>
  <si>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</si>
  <si>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</si>
  <si>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</si>
  <si>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</si>
  <si>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</si>
  <si>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</si>
  <si>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</si>
  <si>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</si>
  <si>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</si>
  <si>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</si>
  <si>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</si>
  <si>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</si>
  <si>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</si>
  <si>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</si>
  <si>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</si>
  <si>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</si>
  <si>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</si>
  <si>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</si>
  <si>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</si>
  <si>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</si>
  <si>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</si>
  <si>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</si>
  <si>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</si>
  <si>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</si>
  <si>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</si>
  <si>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</si>
  <si>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</si>
  <si>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</si>
  <si>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</si>
  <si>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</si>
  <si>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</si>
  <si>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</si>
  <si>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</si>
  <si>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</si>
  <si>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</si>
  <si>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</si>
  <si>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</si>
  <si>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</si>
  <si>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</si>
  <si>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</si>
  <si>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</si>
  <si>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</si>
  <si>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</si>
  <si>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</si>
  <si>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</si>
  <si>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</si>
  <si>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</si>
  <si>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</si>
  <si>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</si>
  <si>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</si>
  <si>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</si>
  <si>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</si>
  <si>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</si>
  <si>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</si>
  <si>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</si>
  <si>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</si>
  <si>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</si>
  <si>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</si>
  <si>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</si>
  <si>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</si>
  <si>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</si>
  <si>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</si>
  <si>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</si>
  <si>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</si>
  <si>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</si>
  <si>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</si>
  <si>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</si>
  <si>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</si>
  <si>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</si>
  <si>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</si>
  <si>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</si>
  <si>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</si>
  <si>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</si>
  <si>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</si>
  <si>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</si>
  <si>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</si>
  <si>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</si>
  <si>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</si>
  <si>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</si>
  <si>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</si>
  <si>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</si>
  <si>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</si>
  <si>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</si>
  <si>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</si>
  <si>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</si>
  <si>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</si>
  <si>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</si>
  <si>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</si>
  <si>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</si>
  <si>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</si>
  <si>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</si>
  <si>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</si>
  <si>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</si>
  <si>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</si>
  <si>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</si>
  <si>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</si>
  <si>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</si>
  <si>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</si>
  <si>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</si>
  <si>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</si>
  <si>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</si>
  <si>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</si>
  <si>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</si>
  <si>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</si>
  <si>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</si>
  <si>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</si>
  <si>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</si>
  <si>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</si>
  <si>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</si>
  <si>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</si>
  <si>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</si>
  <si>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</si>
  <si>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</si>
  <si>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</si>
  <si>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</si>
  <si>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</si>
  <si>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</si>
  <si>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</si>
  <si>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</si>
  <si>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</si>
  <si>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</si>
  <si>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</si>
  <si>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</si>
  <si>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</si>
  <si>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</si>
  <si>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</si>
  <si>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</si>
  <si>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</si>
  <si>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</si>
  <si>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</si>
  <si>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</si>
  <si>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</si>
  <si>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</si>
  <si>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</si>
  <si>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</si>
  <si>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</si>
  <si>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</si>
  <si>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</si>
  <si>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</si>
  <si>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</si>
  <si>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</si>
  <si>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</si>
  <si>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</si>
  <si>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</si>
  <si>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</si>
  <si>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</si>
  <si>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</si>
  <si>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</si>
  <si>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</si>
  <si>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</si>
  <si>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</si>
  <si>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</si>
  <si>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</si>
  <si>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</si>
  <si>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</si>
  <si>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</si>
  <si>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</si>
  <si>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</si>
  <si>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</si>
  <si>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</si>
  <si>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</si>
  <si>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</si>
  <si>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</si>
  <si>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</si>
  <si>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</si>
  <si>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</si>
  <si>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</si>
  <si>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</si>
  <si>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</si>
  <si>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</si>
  <si>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</si>
  <si>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</si>
  <si>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</si>
  <si>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</si>
  <si>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</si>
  <si>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</si>
  <si>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</si>
  <si>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</si>
  <si>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</si>
  <si>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</si>
  <si>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</si>
  <si>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</si>
  <si>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</si>
  <si>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</si>
  <si>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</si>
  <si>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</si>
  <si>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</si>
  <si>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</si>
  <si>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</si>
  <si>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</si>
  <si>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</si>
  <si>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</si>
  <si>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</si>
  <si>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</si>
  <si>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</si>
  <si>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</si>
  <si>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</si>
  <si>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</si>
  <si>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</si>
  <si>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</si>
  <si>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</si>
  <si>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</si>
  <si>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</si>
  <si>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</si>
  <si>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</si>
  <si>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</si>
  <si>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</si>
  <si>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</si>
  <si>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</si>
  <si>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</si>
  <si>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</si>
  <si>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</si>
  <si>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</si>
  <si>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</si>
  <si>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</si>
  <si>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</si>
  <si>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</si>
  <si>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</si>
  <si>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</si>
  <si>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</si>
  <si>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</si>
  <si>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</si>
  <si>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</si>
  <si>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</si>
  <si>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</si>
  <si>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</si>
  <si>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</si>
  <si>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</si>
  <si>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</si>
  <si>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</si>
  <si>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</si>
  <si>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</si>
  <si>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</si>
  <si>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</si>
  <si>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</si>
  <si>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</si>
  <si>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</si>
  <si>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</si>
  <si>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</si>
  <si>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</si>
  <si>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</si>
  <si>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</si>
  <si>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</si>
  <si>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</si>
  <si>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</si>
  <si>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</si>
  <si>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</si>
  <si>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</si>
  <si>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</si>
  <si>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</si>
  <si>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</si>
  <si>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</si>
  <si>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</si>
  <si>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</si>
  <si>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</si>
  <si>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</si>
  <si>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</si>
  <si>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</si>
  <si>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</si>
  <si>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</si>
  <si>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</si>
  <si>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</si>
  <si>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</si>
  <si>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</si>
  <si>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</si>
  <si>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</si>
  <si>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</si>
  <si>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</si>
  <si>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</si>
  <si>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</si>
  <si>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</si>
  <si>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</si>
  <si>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</si>
  <si>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</si>
  <si>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</si>
  <si>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</si>
  <si>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</si>
  <si>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</si>
  <si>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</si>
  <si>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</si>
  <si>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</si>
  <si>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</si>
  <si>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</si>
  <si>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</si>
  <si>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</si>
  <si>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</si>
  <si>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</si>
  <si>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</si>
  <si>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</si>
  <si>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</si>
  <si>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</si>
  <si>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</si>
  <si>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</si>
  <si>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</si>
  <si>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</si>
  <si>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</si>
  <si>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</si>
  <si>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</si>
  <si>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</si>
  <si>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</si>
  <si>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</si>
  <si>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</si>
  <si>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</si>
  <si>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</si>
  <si>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</si>
  <si>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</si>
  <si>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</si>
  <si>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</si>
  <si>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</si>
  <si>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</si>
  <si>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</si>
  <si>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</si>
  <si>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</si>
  <si>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</si>
  <si>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</si>
  <si>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</si>
  <si>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</si>
  <si>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</si>
  <si>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</si>
  <si>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</si>
  <si>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</si>
  <si>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</si>
  <si>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</si>
  <si>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</si>
  <si>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</si>
  <si>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</si>
  <si>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</si>
  <si>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</si>
  <si>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</si>
  <si>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</si>
  <si>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</si>
  <si>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</si>
  <si>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</si>
  <si>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</si>
  <si>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</si>
  <si>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</si>
  <si>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</si>
  <si>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</si>
  <si>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</si>
  <si>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</si>
  <si>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</si>
  <si>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</si>
  <si>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</si>
  <si>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</si>
  <si>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</si>
  <si>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</si>
  <si>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</si>
  <si>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</si>
  <si>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</si>
  <si>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</si>
  <si>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</si>
  <si>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</si>
  <si>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</si>
  <si>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</si>
  <si>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</si>
  <si>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</si>
  <si>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</si>
  <si>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</si>
  <si>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</si>
  <si>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</si>
  <si>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</si>
  <si>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</si>
  <si>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</si>
  <si>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</si>
  <si>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</si>
  <si>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</si>
  <si>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</si>
  <si>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</si>
  <si>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</si>
  <si>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</si>
  <si>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</si>
  <si>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</si>
  <si>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</si>
  <si>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</si>
  <si>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</si>
  <si>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</si>
  <si>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</si>
  <si>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</si>
  <si>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</si>
  <si>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</si>
  <si>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</si>
  <si>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</si>
  <si>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</si>
  <si>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</si>
  <si>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</si>
  <si>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</si>
  <si>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</si>
  <si>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</si>
  <si>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</si>
  <si>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</si>
  <si>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</si>
  <si>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</si>
  <si>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</si>
  <si>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</si>
  <si>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</si>
  <si>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</si>
  <si>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</si>
  <si>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</si>
  <si>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</si>
  <si>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</si>
  <si>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</si>
  <si>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</si>
  <si>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</si>
  <si>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</si>
  <si>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</si>
  <si>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</si>
  <si>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</si>
  <si>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</si>
  <si>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</si>
  <si>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</si>
  <si>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</si>
  <si>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</si>
  <si>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</si>
  <si>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</si>
  <si>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</si>
  <si>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</si>
  <si>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</si>
  <si>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</si>
  <si>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</si>
  <si>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</si>
  <si>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</si>
  <si>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</si>
  <si>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</si>
  <si>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</si>
  <si>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</si>
  <si>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</si>
  <si>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</si>
  <si>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</si>
  <si>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</si>
  <si>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</si>
  <si>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</si>
  <si>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</si>
  <si>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</si>
  <si>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</si>
  <si>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</si>
  <si>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</si>
  <si>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</si>
  <si>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</si>
  <si>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</si>
  <si>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</si>
  <si>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</si>
  <si>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</si>
  <si>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</si>
  <si>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</si>
  <si>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</si>
  <si>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</si>
  <si>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</si>
  <si>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</si>
  <si>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</si>
  <si>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</si>
  <si>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</si>
  <si>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</si>
  <si>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</si>
  <si>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</si>
  <si>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</si>
  <si>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</si>
  <si>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</si>
  <si>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</si>
  <si>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</si>
  <si>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</si>
  <si>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</si>
  <si>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</si>
  <si>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</si>
  <si>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</si>
  <si>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</si>
  <si>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</si>
  <si>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</si>
  <si>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</si>
  <si>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</si>
  <si>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</si>
  <si>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</si>
  <si>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</si>
  <si>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</si>
  <si>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</si>
  <si>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</si>
  <si>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</si>
  <si>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</si>
  <si>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</si>
  <si>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</si>
  <si>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</si>
  <si>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</si>
  <si>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</si>
  <si>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</si>
  <si>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</si>
  <si>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</si>
  <si>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</si>
  <si>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</si>
  <si>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</si>
  <si>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</si>
  <si>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</si>
  <si>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</si>
  <si>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</si>
  <si>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</si>
  <si>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</si>
  <si>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</si>
  <si>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</si>
  <si>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</si>
  <si>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</si>
  <si>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</si>
  <si>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</si>
  <si>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</si>
  <si>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</si>
  <si>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</si>
  <si>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</si>
  <si>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</si>
  <si>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</si>
  <si>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</si>
  <si>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</si>
  <si>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</si>
  <si>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</si>
  <si>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</si>
  <si>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</si>
  <si>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</si>
  <si>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</si>
  <si>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</si>
  <si>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</si>
  <si>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</si>
  <si>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</si>
  <si>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</si>
  <si>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</si>
  <si>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</si>
  <si>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</si>
  <si>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</si>
  <si>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</si>
  <si>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</si>
  <si>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</si>
  <si>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</si>
  <si>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</si>
  <si>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</si>
  <si>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</si>
  <si>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</si>
  <si>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</si>
  <si>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</si>
  <si>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</si>
  <si>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</si>
  <si>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</si>
  <si>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</si>
  <si>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</si>
  <si>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</si>
  <si>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</si>
  <si>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</si>
  <si>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</si>
  <si>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</si>
  <si>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</si>
  <si>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</si>
  <si>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</si>
  <si>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</si>
  <si>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</si>
  <si>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</si>
  <si>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</si>
  <si>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</si>
  <si>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</si>
  <si>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</si>
  <si>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</si>
  <si>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</si>
  <si>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</si>
  <si>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</si>
  <si>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</si>
  <si>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</si>
  <si>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</si>
  <si>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</si>
  <si>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</si>
  <si>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</si>
  <si>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</si>
  <si>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</si>
  <si>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</si>
  <si>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</si>
  <si>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</si>
  <si>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</si>
  <si>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</si>
  <si>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</si>
  <si>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</si>
  <si>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</si>
  <si>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</si>
  <si>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</si>
  <si>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</si>
  <si>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</si>
  <si>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</si>
  <si>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</si>
  <si>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</si>
  <si>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</si>
  <si>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</si>
  <si>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</si>
  <si>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</si>
  <si>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</si>
  <si>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</si>
  <si>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</si>
  <si>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</si>
  <si>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</si>
  <si>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</si>
  <si>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</si>
  <si>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</si>
  <si>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</si>
  <si>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</si>
  <si>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</si>
  <si>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</si>
  <si>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</si>
  <si>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</si>
  <si>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</si>
  <si>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</si>
  <si>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</si>
  <si>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</si>
  <si>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</si>
  <si>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</si>
  <si>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</si>
  <si>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</si>
  <si>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</si>
  <si>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</si>
  <si>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</si>
  <si>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</si>
  <si>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</si>
  <si>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</si>
  <si>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</si>
  <si>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</si>
  <si>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</si>
  <si>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</si>
  <si>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</si>
  <si>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</si>
  <si>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</si>
  <si>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</si>
  <si>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</si>
  <si>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</si>
  <si>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</si>
  <si>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</si>
  <si>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</si>
  <si>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</si>
  <si>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</si>
  <si>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</si>
  <si>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</si>
  <si>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</si>
  <si>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</si>
  <si>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</si>
  <si>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</si>
  <si>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</si>
  <si>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</si>
  <si>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</si>
  <si>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</si>
  <si>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</si>
  <si>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</si>
  <si>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</si>
  <si>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</si>
  <si>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</si>
  <si>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</si>
  <si>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</si>
  <si>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</si>
  <si>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</si>
  <si>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</si>
  <si>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</si>
  <si>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</si>
  <si>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</si>
  <si>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</si>
  <si>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</si>
  <si>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</si>
  <si>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</si>
  <si>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</si>
  <si>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</si>
  <si>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</si>
  <si>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</si>
  <si>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</si>
  <si>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</si>
  <si>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</si>
  <si>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</si>
  <si>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</si>
  <si>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</si>
  <si>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</si>
  <si>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</si>
  <si>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</si>
  <si>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</si>
  <si>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</si>
  <si>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</si>
  <si>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</si>
  <si>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</si>
  <si>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</si>
  <si>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</si>
  <si>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</si>
  <si>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</si>
  <si>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</si>
  <si>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</si>
  <si>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</si>
  <si>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</si>
  <si>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</si>
  <si>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</si>
  <si>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</si>
  <si>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</si>
  <si>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</si>
  <si>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</si>
  <si>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</si>
  <si>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</si>
  <si>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</si>
  <si>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</si>
  <si>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</si>
  <si>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</si>
  <si>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</si>
  <si>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</si>
  <si>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</si>
  <si>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</si>
  <si>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</si>
  <si>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</si>
  <si>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</si>
  <si>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</si>
  <si>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</si>
  <si>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</si>
  <si>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</si>
  <si>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</si>
  <si>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</si>
  <si>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</si>
  <si>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</si>
  <si>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</si>
  <si>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</si>
  <si>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</si>
  <si>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</si>
  <si>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</si>
  <si>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</si>
  <si>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</si>
  <si>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</si>
  <si>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</si>
  <si>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</si>
  <si>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</si>
  <si>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</si>
  <si>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</si>
  <si>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</si>
  <si>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</si>
  <si>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</si>
  <si>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</si>
  <si>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</si>
  <si>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</si>
  <si>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</si>
  <si>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</si>
  <si>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</si>
  <si>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</si>
  <si>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</si>
  <si>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</si>
  <si>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</si>
  <si>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</si>
  <si>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</si>
  <si>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</si>
  <si>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</si>
  <si>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</si>
  <si>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</si>
  <si>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</si>
  <si>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</si>
  <si>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</si>
  <si>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</si>
  <si>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</si>
  <si>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</si>
  <si>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</si>
  <si>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</si>
  <si>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</si>
  <si>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</si>
  <si>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</si>
  <si>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</si>
  <si>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</si>
  <si>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</si>
  <si>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</si>
  <si>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</si>
  <si>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</si>
  <si>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</si>
  <si>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</si>
  <si>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</si>
  <si>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</si>
  <si>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</si>
  <si>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</si>
  <si>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</si>
  <si>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</si>
  <si>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</si>
  <si>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</si>
  <si>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</si>
  <si>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</si>
  <si>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</si>
  <si>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</si>
  <si>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</si>
  <si>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</si>
  <si>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</si>
  <si>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</si>
  <si>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</si>
  <si>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</si>
  <si>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</si>
  <si>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</si>
  <si>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</si>
  <si>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</si>
  <si>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</si>
  <si>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</si>
  <si>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</si>
  <si>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</si>
  <si>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</si>
  <si>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</si>
  <si>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</si>
  <si>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</si>
  <si>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</si>
  <si>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</si>
  <si>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</si>
  <si>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</si>
  <si>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</si>
  <si>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</si>
  <si>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</si>
  <si>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</si>
  <si>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</si>
  <si>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</si>
  <si>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</si>
  <si>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</si>
  <si>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</si>
  <si>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</si>
  <si>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</si>
  <si>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</si>
  <si>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</si>
  <si>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</si>
  <si>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</si>
  <si>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</si>
  <si>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</si>
  <si>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</si>
  <si>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</si>
  <si>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</si>
  <si>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</si>
  <si>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</si>
  <si>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</si>
  <si>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</si>
  <si>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</si>
  <si>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</si>
  <si>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</si>
  <si>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</si>
  <si>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</si>
  <si>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</si>
  <si>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</si>
  <si>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</si>
  <si>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</si>
  <si>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</si>
  <si>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</si>
  <si>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</si>
  <si>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</si>
  <si>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</si>
  <si>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</si>
  <si>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</si>
  <si>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</si>
  <si>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</si>
  <si>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</si>
  <si>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</si>
  <si>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</si>
  <si>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</si>
  <si>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</si>
  <si>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</si>
  <si>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</si>
  <si>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</si>
  <si>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</si>
  <si>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</si>
  <si>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</si>
  <si>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</si>
  <si>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</si>
  <si>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</si>
  <si>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</si>
  <si>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</si>
  <si>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</si>
  <si>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</si>
  <si>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</si>
  <si>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</si>
  <si>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</si>
  <si>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</si>
  <si>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</si>
  <si>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</si>
  <si>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</si>
  <si>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</si>
  <si>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</si>
  <si>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</si>
  <si>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</si>
  <si>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</si>
  <si>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</si>
  <si>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</si>
  <si>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</si>
  <si>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</si>
  <si>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</si>
  <si>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</si>
  <si>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</si>
  <si>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</si>
  <si>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</si>
  <si>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</si>
  <si>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</si>
  <si>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</si>
  <si>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</si>
  <si>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</si>
  <si>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</si>
  <si>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</si>
  <si>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</si>
  <si>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</si>
  <si>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</si>
  <si>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</si>
  <si>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</si>
  <si>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</si>
  <si>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</si>
  <si>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</si>
  <si>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</si>
  <si>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</si>
  <si>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</si>
  <si>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</si>
  <si>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</si>
  <si>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</si>
  <si>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</si>
  <si>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</si>
  <si>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</si>
  <si>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</si>
  <si>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</si>
  <si>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</si>
  <si>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</si>
  <si>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</si>
  <si>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</si>
  <si>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</si>
  <si>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</si>
  <si>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</si>
  <si>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</si>
  <si>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</si>
  <si>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</si>
  <si>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</si>
  <si>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</si>
  <si>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</si>
  <si>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</si>
  <si>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</si>
  <si>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</si>
  <si>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</si>
  <si>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</si>
  <si>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</si>
  <si>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</si>
  <si>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</si>
  <si>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</si>
  <si>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</si>
  <si>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</si>
  <si>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</si>
  <si>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</si>
  <si>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</si>
  <si>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</si>
  <si>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</si>
  <si>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</si>
  <si>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</si>
  <si>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</si>
  <si>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</si>
  <si>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</si>
  <si>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</si>
  <si>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</si>
  <si>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</si>
  <si>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</si>
  <si>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</si>
  <si>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</si>
  <si>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</si>
  <si>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</si>
  <si>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</si>
  <si>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</si>
  <si>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</si>
  <si>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</si>
  <si>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</si>
  <si>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</si>
  <si>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</si>
  <si>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</si>
  <si>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</si>
  <si>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</si>
  <si>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</si>
  <si>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</si>
  <si>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</si>
  <si>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</si>
  <si>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</si>
  <si>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</si>
  <si>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</si>
  <si>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</si>
  <si>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</si>
  <si>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</si>
  <si>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</si>
  <si>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</si>
  <si>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</si>
  <si>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</si>
  <si>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</si>
  <si>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</si>
  <si>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</si>
  <si>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</si>
  <si>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</si>
  <si>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</si>
  <si>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</si>
  <si>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</si>
  <si>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</si>
  <si>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</si>
  <si>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</si>
  <si>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</si>
  <si>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</si>
  <si>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</si>
  <si>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</si>
  <si>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</si>
  <si>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</si>
  <si>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</si>
  <si>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</si>
  <si>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</si>
  <si>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</si>
  <si>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</si>
  <si>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</si>
  <si>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</si>
  <si>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</si>
  <si>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</si>
  <si>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</si>
  <si>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</si>
  <si>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</si>
  <si>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</si>
  <si>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</si>
  <si>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</si>
  <si>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</si>
  <si>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</si>
  <si>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</si>
  <si>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</si>
  <si>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</si>
  <si>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</si>
  <si>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</si>
  <si>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</si>
  <si>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</si>
  <si>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</si>
  <si>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</si>
  <si>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</si>
  <si>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</si>
  <si>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</si>
  <si>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</si>
  <si>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</si>
  <si>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</si>
  <si>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</si>
  <si>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</si>
  <si>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</si>
  <si>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</si>
  <si>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</si>
  <si>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</si>
  <si>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</si>
  <si>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</si>
  <si>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</si>
  <si>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</si>
  <si>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</si>
  <si>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</si>
  <si>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</si>
  <si>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</si>
  <si>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</si>
  <si>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</si>
  <si>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</si>
  <si>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</si>
  <si>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</si>
  <si>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</si>
  <si>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</si>
  <si>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</si>
  <si>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</si>
  <si>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</si>
  <si>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</si>
  <si>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</si>
  <si>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</si>
  <si>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</si>
  <si>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</si>
  <si>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</si>
  <si>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</si>
  <si>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</si>
  <si>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</si>
  <si>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</si>
  <si>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</si>
  <si>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</si>
  <si>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</si>
  <si>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</si>
  <si>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</si>
  <si>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</si>
  <si>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</si>
  <si>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</si>
  <si>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</si>
  <si>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</si>
  <si>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</si>
  <si>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</si>
  <si>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</si>
  <si>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</si>
  <si>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</si>
  <si>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</si>
  <si>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</si>
  <si>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</si>
  <si>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</si>
  <si>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</si>
  <si>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</si>
  <si>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</si>
  <si>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</si>
  <si>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</si>
  <si>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</si>
  <si>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</si>
  <si>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</si>
  <si>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</si>
  <si>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</si>
  <si>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</si>
  <si>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</si>
  <si>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</si>
  <si>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</si>
  <si>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</si>
  <si>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</si>
  <si>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</si>
  <si>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</si>
  <si>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</si>
  <si>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</si>
  <si>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</si>
  <si>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</si>
  <si>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</si>
  <si>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</si>
  <si>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</si>
  <si>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</si>
  <si>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</si>
  <si>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</si>
  <si>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</si>
  <si>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</si>
  <si>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</si>
  <si>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</si>
  <si>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</si>
  <si>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</si>
  <si>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</si>
  <si>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</si>
  <si>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</si>
  <si>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</si>
  <si>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</si>
  <si>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</si>
  <si>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</si>
  <si>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</si>
  <si>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</si>
  <si>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</si>
  <si>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</si>
  <si>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</si>
  <si>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</si>
  <si>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</si>
  <si>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</si>
  <si>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</si>
  <si>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</si>
  <si>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</si>
  <si>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</si>
  <si>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</si>
  <si>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</si>
  <si>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</si>
  <si>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</si>
  <si>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</si>
  <si>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</si>
  <si>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</si>
  <si>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</si>
  <si>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</si>
  <si>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</si>
  <si>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</si>
  <si>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</si>
  <si>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</si>
  <si>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</si>
  <si>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</si>
  <si>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</si>
  <si>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</si>
  <si>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</si>
  <si>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</si>
  <si>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</si>
  <si>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</si>
  <si>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</si>
  <si>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</si>
  <si>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</si>
  <si>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</si>
  <si>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</si>
  <si>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</si>
  <si>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</si>
  <si>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</si>
  <si>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</si>
  <si>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</si>
  <si>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</si>
  <si>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</si>
  <si>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</si>
  <si>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</si>
  <si>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</si>
  <si>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</si>
  <si>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</si>
  <si>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</si>
  <si>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</si>
  <si>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</si>
  <si>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</si>
  <si>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</si>
  <si>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</si>
  <si>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</si>
  <si>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</si>
  <si>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</si>
  <si>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</si>
  <si>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</si>
  <si>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</si>
  <si>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</si>
  <si>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</si>
  <si>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</si>
  <si>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</si>
  <si>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</si>
  <si>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</si>
  <si>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</si>
  <si>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</si>
  <si>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</si>
  <si>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</si>
  <si>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</si>
  <si>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</si>
  <si>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</si>
  <si>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</si>
  <si>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</si>
  <si>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</si>
  <si>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</si>
  <si>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</si>
  <si>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</si>
  <si>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</si>
  <si>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</si>
  <si>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</si>
  <si>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</si>
  <si>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</si>
  <si>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</si>
  <si>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</si>
  <si>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</si>
  <si>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</si>
  <si>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</si>
  <si>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</si>
  <si>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</si>
  <si>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</si>
  <si>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</si>
  <si>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</si>
  <si>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</si>
  <si>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</si>
  <si>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</si>
  <si>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</si>
  <si>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</si>
  <si>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</si>
  <si>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</si>
  <si>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</si>
  <si>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</si>
  <si>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</si>
  <si>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</si>
  <si>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</si>
  <si>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</si>
  <si>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</si>
  <si>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</si>
  <si>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</si>
  <si>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</si>
  <si>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</si>
  <si>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</si>
  <si>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</si>
  <si>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</si>
  <si>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</si>
  <si>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</si>
  <si>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</si>
  <si>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</si>
  <si>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</si>
  <si>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</si>
  <si>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</si>
  <si>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</si>
  <si>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</si>
  <si>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</si>
  <si>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</si>
  <si>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</si>
  <si>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</si>
  <si>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</si>
  <si>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</si>
  <si>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</si>
  <si>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</si>
  <si>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</si>
  <si>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</si>
  <si>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</si>
  <si>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</si>
  <si>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</si>
  <si>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</si>
  <si>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</si>
  <si>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</si>
  <si>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</si>
  <si>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</si>
  <si>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</si>
  <si>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</si>
  <si>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</si>
  <si>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</si>
  <si>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</si>
  <si>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</si>
  <si>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</si>
  <si>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</si>
  <si>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</si>
  <si>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</si>
  <si>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</si>
  <si>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</si>
  <si>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</si>
  <si>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</si>
  <si>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</si>
  <si>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</si>
  <si>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</si>
  <si>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</si>
  <si>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</si>
  <si>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</si>
  <si>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</si>
  <si>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</si>
  <si>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</si>
  <si>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</si>
  <si>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</si>
  <si>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</si>
  <si>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</si>
  <si>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</si>
  <si>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</si>
  <si>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</si>
  <si>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</si>
  <si>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</si>
  <si>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</si>
  <si>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</si>
  <si>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</si>
  <si>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</si>
  <si>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</si>
  <si>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</si>
  <si>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</si>
  <si>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</si>
  <si>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</si>
  <si>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</si>
  <si>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</si>
  <si>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</si>
  <si>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</si>
  <si>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</si>
  <si>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</si>
  <si>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</si>
  <si>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</si>
  <si>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</si>
  <si>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</si>
  <si>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</si>
  <si>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</si>
  <si>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</si>
  <si>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</si>
  <si>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</si>
  <si>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</si>
  <si>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</si>
  <si>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</si>
  <si>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</si>
  <si>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</si>
  <si>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</si>
  <si>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</si>
  <si>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</si>
  <si>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</si>
  <si>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</si>
  <si>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</si>
  <si>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</si>
  <si>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</si>
  <si>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</si>
  <si>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</si>
  <si>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</si>
  <si>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</si>
  <si>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</si>
  <si>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</si>
  <si>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</si>
  <si>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</si>
  <si>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</si>
  <si>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</si>
  <si>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</si>
  <si>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</si>
  <si>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</si>
  <si>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</si>
  <si>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</si>
  <si>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</si>
  <si>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</si>
  <si>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</si>
  <si>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</si>
  <si>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</si>
  <si>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</si>
  <si>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</si>
  <si>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</si>
  <si>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</si>
  <si>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</si>
  <si>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</si>
  <si>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</si>
  <si>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</si>
  <si>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</si>
  <si>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</si>
  <si>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</si>
  <si>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</si>
  <si>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</si>
  <si>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</si>
  <si>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</si>
  <si>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</si>
  <si>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</si>
  <si>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</si>
  <si>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</si>
  <si>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</si>
  <si>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</si>
  <si>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</si>
  <si>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</si>
  <si>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</si>
  <si>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</si>
  <si>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</si>
  <si>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</si>
  <si>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</si>
  <si>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</si>
  <si>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</si>
  <si>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</si>
  <si>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</si>
  <si>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</si>
  <si>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</si>
  <si>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</si>
  <si>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</si>
  <si>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</si>
  <si>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</si>
  <si>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</si>
  <si>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</si>
  <si>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</si>
  <si>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</si>
  <si>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</si>
  <si>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</si>
  <si>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</si>
  <si>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</si>
  <si>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</si>
  <si>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</si>
  <si>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</si>
  <si>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</si>
  <si>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</si>
  <si>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</si>
  <si>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</si>
  <si>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</si>
  <si>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</si>
  <si>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</si>
  <si>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</si>
  <si>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</si>
  <si>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</si>
  <si>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</si>
  <si>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</si>
  <si>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</si>
  <si>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</si>
  <si>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</si>
  <si>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</si>
  <si>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</si>
  <si>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</si>
  <si>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</si>
  <si>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</si>
  <si>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</si>
  <si>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</si>
  <si>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</si>
  <si>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</si>
  <si>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</si>
  <si>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</si>
  <si>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</si>
  <si>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</si>
  <si>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</si>
  <si>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</si>
  <si>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</si>
  <si>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</si>
  <si>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</si>
  <si>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</si>
  <si>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</si>
  <si>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</si>
  <si>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</si>
  <si>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</si>
  <si>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</si>
  <si>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</si>
  <si>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</si>
  <si>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</si>
  <si>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</si>
  <si>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</si>
  <si>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</si>
  <si>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</si>
  <si>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</si>
  <si>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</si>
  <si>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</si>
  <si>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</si>
  <si>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</si>
  <si>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</si>
  <si>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</si>
  <si>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</si>
  <si>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</si>
  <si>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</si>
  <si>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</si>
  <si>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</si>
  <si>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</si>
  <si>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</si>
  <si>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</si>
  <si>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</si>
  <si>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</si>
  <si>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</si>
  <si>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</si>
  <si>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</si>
  <si>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</si>
  <si>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</si>
  <si>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</si>
  <si>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</si>
  <si>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</si>
  <si>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</si>
  <si>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</si>
  <si>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</si>
  <si>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</si>
  <si>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</si>
  <si>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</si>
  <si>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</si>
  <si>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</si>
  <si>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</si>
  <si>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</si>
  <si>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</si>
  <si>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</si>
  <si>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</si>
  <si>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</si>
  <si>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</si>
  <si>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</si>
  <si>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</si>
  <si>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</si>
  <si>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</si>
  <si>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</si>
  <si>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</si>
  <si>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</si>
  <si>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</si>
  <si>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</si>
  <si>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</si>
  <si>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</si>
  <si>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</si>
  <si>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</si>
  <si>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</si>
  <si>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</si>
  <si>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</si>
  <si>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</si>
  <si>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</si>
  <si>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</si>
  <si>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</si>
  <si>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</si>
  <si>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</si>
  <si>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</si>
  <si>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</si>
  <si>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</si>
  <si>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</si>
  <si>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</si>
  <si>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</si>
  <si>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</si>
  <si>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</si>
  <si>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</si>
  <si>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</si>
  <si>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</si>
  <si>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</si>
  <si>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</si>
  <si>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</si>
  <si>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</si>
  <si>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</si>
  <si>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</si>
  <si>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</si>
  <si>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</si>
  <si>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</si>
  <si>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</si>
  <si>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</si>
  <si>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</si>
  <si>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</si>
  <si>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</si>
  <si>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</si>
  <si>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</si>
  <si>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</si>
  <si>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</si>
  <si>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</si>
  <si>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</si>
  <si>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</si>
  <si>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</si>
  <si>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</si>
  <si>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</si>
  <si>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</si>
  <si>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</si>
  <si>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</si>
  <si>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</si>
  <si>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</si>
  <si>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</si>
  <si>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</si>
  <si>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</si>
  <si>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</si>
  <si>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</si>
  <si>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</si>
  <si>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</si>
  <si>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</si>
  <si>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</si>
  <si>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</si>
  <si>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</si>
  <si>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</si>
  <si>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</si>
  <si>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</si>
  <si>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</si>
  <si>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</si>
  <si>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</si>
  <si>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</si>
  <si>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</si>
  <si>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</si>
  <si>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</si>
  <si>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</si>
  <si>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</si>
  <si>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</si>
  <si>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</si>
  <si>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</si>
  <si>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</si>
  <si>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</si>
  <si>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</si>
  <si>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</si>
  <si>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</si>
  <si>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</si>
  <si>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</si>
  <si>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</si>
  <si>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</si>
  <si>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</si>
  <si>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</si>
  <si>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</si>
  <si>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</si>
  <si>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</si>
  <si>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</si>
  <si>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</si>
  <si>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</si>
  <si>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</si>
  <si>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</si>
  <si>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</si>
  <si>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</si>
  <si>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</si>
  <si>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</si>
  <si>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</si>
  <si>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</si>
  <si>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</si>
  <si>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</si>
  <si>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</si>
  <si>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</si>
  <si>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</si>
  <si>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</si>
  <si>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</si>
  <si>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</si>
  <si>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</si>
  <si>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</si>
  <si>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</si>
  <si>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</si>
  <si>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</si>
  <si>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</si>
  <si>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</si>
  <si>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</si>
  <si>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</si>
  <si>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</si>
  <si>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</si>
  <si>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</si>
  <si>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</si>
  <si>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</si>
  <si>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</si>
  <si>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</si>
  <si>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</si>
  <si>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</si>
  <si>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</si>
  <si>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</si>
  <si>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</si>
  <si>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</si>
  <si>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</si>
  <si>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</si>
  <si>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</si>
  <si>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</si>
  <si>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</si>
  <si>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</si>
  <si>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</si>
  <si>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</si>
  <si>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</si>
  <si>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</si>
  <si>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</si>
  <si>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</si>
  <si>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</si>
  <si>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</si>
  <si>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</si>
  <si>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</si>
  <si>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</si>
  <si>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</si>
  <si>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</si>
  <si>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</si>
  <si>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</si>
  <si>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</si>
  <si>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</si>
  <si>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</si>
  <si>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</si>
  <si>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</si>
  <si>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</si>
  <si>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</si>
  <si>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</si>
  <si>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</si>
  <si>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</si>
  <si>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</si>
  <si>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</si>
  <si>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</si>
  <si>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</si>
  <si>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</si>
  <si>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</si>
  <si>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</si>
  <si>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</si>
  <si>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</si>
  <si>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</si>
  <si>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</si>
  <si>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</si>
  <si>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</si>
  <si>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</si>
  <si>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</si>
  <si>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</si>
  <si>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</si>
  <si>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</si>
  <si>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</si>
  <si>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</si>
  <si>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</si>
  <si>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</si>
  <si>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</si>
  <si>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</si>
  <si>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</si>
  <si>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</si>
  <si>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</si>
  <si>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</si>
  <si>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</si>
  <si>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</si>
  <si>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</si>
  <si>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</si>
  <si>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</si>
  <si>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</si>
  <si>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</si>
  <si>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</si>
  <si>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</si>
  <si>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</si>
  <si>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</si>
  <si>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</si>
  <si>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</si>
  <si>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</si>
  <si>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</si>
  <si>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</si>
  <si>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</si>
  <si>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</si>
  <si>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</si>
  <si>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</si>
  <si>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</si>
  <si>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</si>
  <si>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</si>
  <si>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</si>
  <si>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</si>
  <si>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</si>
  <si>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</si>
  <si>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</si>
  <si>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</si>
  <si>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</si>
  <si>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</si>
  <si>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</si>
  <si>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</si>
  <si>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</si>
  <si>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</si>
  <si>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</si>
  <si>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</si>
  <si>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</si>
  <si>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</si>
  <si>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</si>
  <si>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</si>
  <si>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</si>
  <si>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</si>
  <si>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</si>
  <si>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</si>
  <si>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</si>
  <si>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</si>
  <si>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</si>
  <si>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</si>
  <si>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</si>
  <si>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</si>
  <si>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</si>
  <si>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</si>
  <si>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</si>
  <si>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</si>
  <si>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</si>
  <si>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</si>
  <si>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</si>
  <si>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</si>
  <si>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</si>
  <si>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</si>
  <si>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</si>
  <si>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</si>
  <si>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</si>
  <si>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</si>
  <si>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</si>
  <si>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</si>
  <si>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</si>
  <si>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</si>
  <si>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</si>
  <si>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</si>
  <si>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</si>
  <si>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</si>
  <si>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</si>
  <si>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</si>
  <si>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</si>
  <si>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</si>
  <si>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</si>
  <si>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</si>
  <si>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</si>
  <si>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</si>
  <si>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</si>
  <si>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</si>
  <si>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</si>
  <si>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</si>
  <si>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</si>
  <si>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</si>
  <si>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</si>
  <si>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</si>
  <si>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</si>
  <si>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</si>
  <si>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</si>
  <si>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</si>
  <si>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</si>
  <si>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</si>
  <si>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</si>
  <si>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</si>
  <si>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</si>
  <si>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</si>
  <si>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</si>
  <si>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</si>
  <si>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</si>
  <si>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</si>
  <si>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</si>
  <si>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</si>
  <si>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</si>
  <si>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</si>
  <si>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</si>
  <si>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</si>
  <si>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</si>
  <si>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</si>
  <si>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</si>
  <si>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</si>
  <si>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</si>
  <si>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</si>
  <si>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</si>
  <si>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</si>
  <si>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</si>
  <si>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</si>
  <si>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</si>
  <si>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</si>
  <si>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</si>
  <si>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</si>
  <si>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</si>
  <si>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</si>
  <si>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</si>
  <si>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</si>
  <si>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</si>
  <si>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</si>
  <si>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</si>
  <si>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</si>
  <si>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</si>
  <si>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</si>
  <si>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</si>
  <si>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</si>
  <si>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</si>
  <si>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</si>
  <si>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</si>
  <si>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</si>
  <si>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</si>
  <si>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</si>
  <si>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</si>
  <si>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</si>
  <si>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</si>
  <si>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</si>
  <si>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</si>
  <si>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</si>
  <si>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</si>
  <si>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</si>
  <si>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</si>
  <si>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</si>
  <si>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</si>
  <si>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</si>
  <si>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</si>
  <si>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</si>
  <si>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</si>
  <si>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</si>
  <si>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</si>
  <si>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</si>
  <si>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</si>
  <si>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</si>
  <si>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</si>
  <si>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</si>
  <si>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</si>
  <si>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</si>
  <si>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</si>
  <si>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</si>
  <si>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</si>
  <si>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</si>
  <si>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</si>
  <si>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</si>
  <si>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</si>
  <si>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</si>
  <si>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</si>
  <si>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</si>
  <si>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</si>
  <si>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</si>
  <si>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</si>
  <si>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</si>
  <si>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</si>
  <si>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</si>
  <si>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</si>
  <si>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</si>
  <si>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</si>
  <si>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</si>
  <si>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</si>
  <si>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</si>
  <si>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</si>
  <si>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</si>
  <si>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</si>
  <si>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</si>
  <si>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</si>
  <si>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</si>
  <si>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</si>
  <si>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</si>
  <si>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</si>
  <si>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</si>
  <si>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</si>
  <si>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</si>
  <si>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</si>
  <si>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</si>
  <si>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</si>
  <si>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</si>
  <si>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</si>
  <si>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</si>
  <si>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</si>
  <si>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</si>
  <si>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</si>
  <si>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</si>
  <si>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</si>
  <si>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</si>
  <si>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</si>
  <si>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</si>
  <si>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</si>
  <si>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</si>
  <si>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</si>
  <si>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</si>
  <si>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</si>
  <si>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</si>
  <si>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</si>
  <si>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</si>
  <si>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</si>
  <si>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</si>
  <si>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</si>
  <si>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</si>
  <si>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</si>
  <si>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</si>
  <si>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</si>
  <si>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</si>
  <si>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</si>
  <si>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</si>
  <si>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</si>
  <si>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</si>
  <si>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</si>
  <si>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</si>
  <si>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</si>
  <si>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</si>
  <si>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</si>
  <si>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</si>
  <si>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</si>
  <si>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</si>
  <si>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</si>
  <si>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</si>
  <si>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</si>
  <si>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</si>
  <si>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</si>
  <si>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</si>
  <si>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</si>
  <si>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</si>
  <si>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</si>
  <si>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</si>
  <si>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</si>
  <si>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</si>
  <si>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</si>
  <si>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</si>
  <si>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</si>
  <si>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</si>
  <si>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</si>
  <si>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</si>
  <si>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</si>
  <si>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</si>
  <si>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</si>
  <si>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</si>
  <si>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</si>
  <si>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</si>
  <si>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</si>
  <si>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</si>
  <si>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</si>
  <si>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</si>
  <si>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</si>
  <si>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</si>
  <si>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</si>
  <si>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</si>
  <si>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</si>
  <si>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</si>
  <si>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</si>
  <si>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</si>
  <si>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</si>
  <si>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</si>
  <si>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</si>
  <si>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</si>
  <si>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</si>
  <si>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</si>
  <si>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</si>
  <si>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</si>
  <si>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</si>
  <si>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</si>
  <si>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</si>
  <si>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</si>
  <si>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</si>
  <si>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</si>
  <si>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</si>
  <si>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</si>
  <si>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</si>
  <si>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</si>
  <si>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</si>
  <si>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</si>
  <si>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</si>
  <si>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</si>
  <si>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</si>
  <si>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</si>
  <si>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</si>
  <si>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</si>
  <si>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</si>
  <si>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</si>
  <si>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</si>
  <si>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</si>
  <si>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</si>
  <si>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</si>
  <si>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</si>
  <si>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</si>
  <si>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</si>
  <si>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</si>
  <si>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</si>
  <si>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</si>
  <si>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</si>
  <si>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</si>
  <si>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</si>
  <si>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</si>
  <si>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</si>
  <si>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</si>
  <si>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</si>
  <si>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</si>
  <si>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</si>
  <si>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</si>
  <si>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</si>
  <si>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</si>
  <si>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</si>
  <si>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</si>
  <si>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</si>
  <si>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</si>
  <si>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</si>
  <si>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</si>
  <si>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</si>
  <si>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</si>
  <si>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</si>
  <si>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</si>
  <si>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</si>
  <si>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</si>
  <si>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</si>
  <si>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</si>
  <si>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</si>
  <si>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</si>
  <si>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</si>
  <si>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</si>
  <si>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</si>
  <si>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</si>
  <si>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</si>
  <si>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</si>
  <si>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</si>
  <si>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</si>
  <si>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</si>
  <si>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</si>
  <si>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</si>
  <si>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</si>
  <si>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</si>
  <si>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</si>
  <si>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</si>
  <si>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</si>
  <si>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</si>
  <si>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</si>
  <si>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</si>
  <si>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</si>
  <si>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</si>
  <si>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</si>
  <si>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</si>
  <si>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</si>
  <si>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</si>
  <si>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</si>
  <si>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</si>
  <si>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</si>
  <si>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</si>
  <si>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</si>
  <si>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</si>
  <si>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</si>
  <si>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</si>
  <si>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</si>
  <si>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</si>
  <si>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</si>
  <si>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</si>
  <si>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</si>
  <si>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</si>
  <si>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</si>
  <si>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</si>
  <si>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</si>
  <si>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</si>
  <si>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</si>
  <si>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</si>
  <si>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</si>
  <si>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</si>
  <si>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</si>
  <si>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</si>
  <si>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</si>
  <si>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</si>
  <si>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</si>
  <si>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</si>
  <si>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</si>
  <si>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</si>
  <si>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</si>
  <si>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</si>
  <si>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</si>
  <si>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</si>
  <si>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</si>
  <si>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</si>
  <si>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</si>
  <si>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</si>
  <si>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</si>
  <si>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</si>
  <si>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</si>
  <si>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</si>
  <si>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</si>
  <si>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</si>
  <si>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</si>
  <si>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</si>
  <si>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</si>
  <si>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</si>
  <si>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</si>
  <si>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</si>
  <si>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</si>
  <si>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</si>
  <si>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</si>
  <si>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</si>
  <si>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</si>
  <si>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</si>
  <si>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</si>
  <si>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</si>
  <si>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</si>
  <si>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</si>
  <si>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</si>
  <si>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</si>
  <si>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</si>
  <si>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</si>
  <si>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charset val="134"/>
      </rPr>
      <t xml:space="preserve"> </t>
    </r>
    <r>
      <rPr>
        <sz val="11"/>
        <color rgb="FF000000"/>
        <rFont val="STXihei"/>
        <charset val="134"/>
      </rPr>
      <t>on</t>
    </r>
    <r>
      <rPr>
        <sz val="11"/>
        <color theme="1"/>
        <rFont val="STXihei"/>
        <charset val="134"/>
      </rPr>
      <t xml:space="preserve"> </t>
    </r>
    <r>
      <rPr>
        <sz val="11"/>
        <color rgb="FF000000"/>
        <rFont val="STXihei"/>
        <charset val="134"/>
      </rPr>
      <t>income,</t>
    </r>
    <r>
      <rPr>
        <sz val="11"/>
        <color theme="1"/>
        <rFont val="STXihei"/>
        <charset val="134"/>
      </rPr>
      <t xml:space="preserve"> </t>
    </r>
    <r>
      <rPr>
        <sz val="11"/>
        <color rgb="FF000000"/>
        <rFont val="STXihei"/>
        <charset val="134"/>
      </rPr>
      <t>profits,</t>
    </r>
    <r>
      <rPr>
        <sz val="11"/>
        <color theme="1"/>
        <rFont val="STXihei"/>
        <charset val="134"/>
      </rPr>
      <t xml:space="preserve"> </t>
    </r>
    <r>
      <rPr>
        <sz val="11"/>
        <color rgb="FF000000"/>
        <rFont val="STXihei"/>
        <charset val="134"/>
      </rPr>
      <t>and</t>
    </r>
    <r>
      <rPr>
        <sz val="11"/>
        <color theme="1"/>
        <rFont val="STXihei"/>
        <charset val="134"/>
      </rPr>
      <t xml:space="preserve"> </t>
    </r>
    <r>
      <rPr>
        <sz val="11"/>
        <color rgb="FF000000"/>
        <rFont val="STXihei"/>
        <charset val="134"/>
      </rPr>
      <t>capital</t>
    </r>
    <r>
      <rPr>
        <sz val="11"/>
        <color theme="1"/>
        <rFont val="STXihei"/>
        <charset val="134"/>
      </rPr>
      <t xml:space="preserve"> </t>
    </r>
    <r>
      <rPr>
        <sz val="11"/>
        <color rgb="FF000000"/>
        <rFont val="STXihei"/>
        <charset val="134"/>
      </rPr>
      <t>gains</t>
    </r>
  </si>
  <si>
    <r>
      <t>Domestic</t>
    </r>
    <r>
      <rPr>
        <sz val="11"/>
        <color theme="1"/>
        <rFont val="STXihei"/>
        <charset val="134"/>
      </rPr>
      <t xml:space="preserve"> </t>
    </r>
    <r>
      <rPr>
        <sz val="11"/>
        <color rgb="FF000000"/>
        <rFont val="STXihei"/>
        <charset val="134"/>
      </rPr>
      <t>taxes</t>
    </r>
    <r>
      <rPr>
        <sz val="11"/>
        <color theme="1"/>
        <rFont val="STXihei"/>
        <charset val="134"/>
      </rPr>
      <t xml:space="preserve"> </t>
    </r>
    <r>
      <rPr>
        <sz val="11"/>
        <color rgb="FF000000"/>
        <rFont val="STXihei"/>
        <charset val="134"/>
      </rPr>
      <t>on</t>
    </r>
    <r>
      <rPr>
        <sz val="11"/>
        <color theme="1"/>
        <rFont val="STXihei"/>
        <charset val="134"/>
      </rPr>
      <t xml:space="preserve"> </t>
    </r>
    <r>
      <rPr>
        <sz val="11"/>
        <color rgb="FF000000"/>
        <rFont val="STXihei"/>
        <charset val="134"/>
      </rPr>
      <t>goods</t>
    </r>
    <r>
      <rPr>
        <sz val="11"/>
        <color theme="1"/>
        <rFont val="STXihei"/>
        <charset val="134"/>
      </rPr>
      <t xml:space="preserve"> </t>
    </r>
    <r>
      <rPr>
        <sz val="11"/>
        <color rgb="FF000000"/>
        <rFont val="STXihei"/>
        <charset val="134"/>
      </rPr>
      <t>and</t>
    </r>
    <r>
      <rPr>
        <sz val="11"/>
        <color theme="1"/>
        <rFont val="STXihei"/>
        <charset val="134"/>
      </rPr>
      <t xml:space="preserve"> </t>
    </r>
    <r>
      <rPr>
        <sz val="11"/>
        <color rgb="FF000000"/>
        <rFont val="STXihei"/>
        <charset val="134"/>
      </rPr>
      <t>services</t>
    </r>
  </si>
  <si>
    <r>
      <t>Taxes</t>
    </r>
    <r>
      <rPr>
        <sz val="11"/>
        <color theme="1"/>
        <rFont val="STXihei"/>
        <charset val="134"/>
      </rPr>
      <t xml:space="preserve"> </t>
    </r>
    <r>
      <rPr>
        <sz val="11"/>
        <color rgb="FF000000"/>
        <rFont val="STXihei"/>
        <charset val="134"/>
      </rPr>
      <t>on</t>
    </r>
    <r>
      <rPr>
        <sz val="11"/>
        <color theme="1"/>
        <rFont val="STXihei"/>
        <charset val="134"/>
      </rPr>
      <t xml:space="preserve"> </t>
    </r>
    <r>
      <rPr>
        <sz val="11"/>
        <color rgb="FF000000"/>
        <rFont val="STXihei"/>
        <charset val="134"/>
      </rPr>
      <t>international</t>
    </r>
    <r>
      <rPr>
        <sz val="11"/>
        <color theme="1"/>
        <rFont val="STXihei"/>
        <charset val="134"/>
      </rPr>
      <t xml:space="preserve"> </t>
    </r>
    <r>
      <rPr>
        <sz val="11"/>
        <color rgb="FF000000"/>
        <rFont val="STXihei"/>
        <charset val="134"/>
      </rPr>
      <t>trade</t>
    </r>
    <r>
      <rPr>
        <sz val="11"/>
        <color theme="1"/>
        <rFont val="STXihei"/>
        <charset val="134"/>
      </rPr>
      <t xml:space="preserve"> </t>
    </r>
    <r>
      <rPr>
        <sz val="11"/>
        <color rgb="FF000000"/>
        <rFont val="STXihei"/>
        <charset val="134"/>
      </rPr>
      <t>and</t>
    </r>
    <r>
      <rPr>
        <sz val="11"/>
        <color theme="1"/>
        <rFont val="STXihei"/>
        <charset val="134"/>
      </rPr>
      <t xml:space="preserve"> </t>
    </r>
    <r>
      <rPr>
        <sz val="11"/>
        <color rgb="FF000000"/>
        <rFont val="STXihei"/>
        <charset val="134"/>
      </rPr>
      <t>transactions</t>
    </r>
  </si>
  <si>
    <r>
      <t>Other</t>
    </r>
    <r>
      <rPr>
        <sz val="11"/>
        <color theme="1"/>
        <rFont val="STXihei"/>
        <charset val="134"/>
      </rPr>
      <t xml:space="preserve"> </t>
    </r>
    <r>
      <rPr>
        <sz val="11"/>
        <color rgb="FF000000"/>
        <rFont val="STXihei"/>
        <charset val="134"/>
      </rPr>
      <t>taxes</t>
    </r>
  </si>
  <si>
    <t>Nontax</t>
  </si>
  <si>
    <r>
      <t>Budget</t>
    </r>
    <r>
      <rPr>
        <sz val="11"/>
        <color theme="1"/>
        <rFont val="STXihei"/>
        <charset val="134"/>
      </rPr>
      <t xml:space="preserve"> </t>
    </r>
    <r>
      <rPr>
        <sz val="11"/>
        <color rgb="FF000000"/>
        <rFont val="STXihei"/>
        <charset val="134"/>
      </rPr>
      <t>support</t>
    </r>
  </si>
  <si>
    <r>
      <t>Project</t>
    </r>
    <r>
      <rPr>
        <sz val="11"/>
        <color theme="1"/>
        <rFont val="STXihei"/>
        <charset val="134"/>
      </rPr>
      <t xml:space="preserve"> </t>
    </r>
    <r>
      <rPr>
        <sz val="11"/>
        <color rgb="FF000000"/>
        <rFont val="STXihei"/>
        <charset val="134"/>
      </rPr>
      <t>grants</t>
    </r>
  </si>
  <si>
    <t xml:space="preserve">Hipc Grant Relief </t>
  </si>
  <si>
    <r>
      <t>Other</t>
    </r>
    <r>
      <rPr>
        <sz val="11"/>
        <color theme="1"/>
        <rFont val="STXihei"/>
        <charset val="134"/>
      </rPr>
      <t xml:space="preserve"> </t>
    </r>
    <r>
      <rPr>
        <sz val="11"/>
        <color rgb="FF000000"/>
        <rFont val="STXihei"/>
        <charset val="134"/>
      </rPr>
      <t>revenues</t>
    </r>
  </si>
  <si>
    <t>Compensation to Employees</t>
  </si>
  <si>
    <r>
      <t>Compensation</t>
    </r>
    <r>
      <rPr>
        <sz val="11"/>
        <color theme="1"/>
        <rFont val="STXihei"/>
        <charset val="134"/>
      </rPr>
      <t xml:space="preserve"> </t>
    </r>
    <r>
      <rPr>
        <sz val="11"/>
        <color rgb="FF000000"/>
        <rFont val="STXihei"/>
        <charset val="134"/>
      </rPr>
      <t>of</t>
    </r>
    <r>
      <rPr>
        <sz val="11"/>
        <color theme="1"/>
        <rFont val="STXihei"/>
        <charset val="134"/>
      </rPr>
      <t xml:space="preserve"> </t>
    </r>
    <r>
      <rPr>
        <sz val="11"/>
        <color rgb="FF000000"/>
        <rFont val="STXihei"/>
        <charset val="134"/>
      </rPr>
      <t>employees</t>
    </r>
  </si>
  <si>
    <r>
      <t>Use</t>
    </r>
    <r>
      <rPr>
        <sz val="11"/>
        <color theme="1"/>
        <rFont val="STXihei"/>
        <charset val="134"/>
      </rPr>
      <t xml:space="preserve"> </t>
    </r>
    <r>
      <rPr>
        <sz val="11"/>
        <color rgb="FF000000"/>
        <rFont val="STXihei"/>
        <charset val="134"/>
      </rPr>
      <t>of</t>
    </r>
    <r>
      <rPr>
        <sz val="11"/>
        <color theme="1"/>
        <rFont val="STXihei"/>
        <charset val="134"/>
      </rPr>
      <t xml:space="preserve"> </t>
    </r>
    <r>
      <rPr>
        <sz val="11"/>
        <color rgb="FF000000"/>
        <rFont val="STXihei"/>
        <charset val="134"/>
      </rPr>
      <t>goods</t>
    </r>
    <r>
      <rPr>
        <sz val="11"/>
        <color theme="1"/>
        <rFont val="STXihei"/>
        <charset val="134"/>
      </rPr>
      <t xml:space="preserve"> </t>
    </r>
    <r>
      <rPr>
        <sz val="11"/>
        <color rgb="FF000000"/>
        <rFont val="STXihei"/>
        <charset val="134"/>
      </rPr>
      <t>and</t>
    </r>
    <r>
      <rPr>
        <sz val="11"/>
        <color theme="1"/>
        <rFont val="STXihei"/>
        <charset val="134"/>
      </rPr>
      <t xml:space="preserve"> </t>
    </r>
    <r>
      <rPr>
        <sz val="11"/>
        <color rgb="FF000000"/>
        <rFont val="STXihei"/>
        <charset val="134"/>
      </rPr>
      <t>services</t>
    </r>
  </si>
  <si>
    <t>Other charges</t>
  </si>
  <si>
    <t>Heavily Indebted Poor Countries Initiative Funded Expenditure</t>
  </si>
  <si>
    <r>
      <t>HIPC</t>
    </r>
    <r>
      <rPr>
        <sz val="11"/>
        <color theme="1"/>
        <rFont val="STXihei"/>
        <charset val="134"/>
      </rPr>
      <t xml:space="preserve"> </t>
    </r>
    <r>
      <rPr>
        <sz val="11"/>
        <color rgb="FF000000"/>
        <rFont val="STXihei"/>
        <charset val="134"/>
      </rPr>
      <t>Initiative</t>
    </r>
    <r>
      <rPr>
        <sz val="11"/>
        <color theme="1"/>
        <rFont val="STXihei"/>
        <charset val="134"/>
      </rPr>
      <t xml:space="preserve"> </t>
    </r>
    <r>
      <rPr>
        <sz val="11"/>
        <color rgb="FF000000"/>
        <rFont val="STXihei"/>
        <charset val="134"/>
      </rPr>
      <t>funded</t>
    </r>
    <r>
      <rPr>
        <sz val="11"/>
        <color theme="1"/>
        <rFont val="STXihei"/>
        <charset val="134"/>
      </rPr>
      <t xml:space="preserve"> </t>
    </r>
    <r>
      <rPr>
        <sz val="11"/>
        <color rgb="FF000000"/>
        <rFont val="STXihei"/>
        <charset val="134"/>
      </rPr>
      <t>expenditure</t>
    </r>
  </si>
  <si>
    <r>
      <t>Net</t>
    </r>
    <r>
      <rPr>
        <sz val="11"/>
        <color theme="1"/>
        <rFont val="STXihei"/>
        <charset val="134"/>
      </rPr>
      <t xml:space="preserve"> </t>
    </r>
    <r>
      <rPr>
        <sz val="11"/>
        <color rgb="FF000000"/>
        <rFont val="STXihei"/>
        <charset val="134"/>
      </rPr>
      <t>acquisition</t>
    </r>
    <r>
      <rPr>
        <sz val="11"/>
        <color theme="1"/>
        <rFont val="STXihei"/>
        <charset val="134"/>
      </rPr>
      <t xml:space="preserve"> </t>
    </r>
    <r>
      <rPr>
        <sz val="11"/>
        <color rgb="FF000000"/>
        <rFont val="STXihei"/>
        <charset val="134"/>
      </rPr>
      <t>of</t>
    </r>
    <r>
      <rPr>
        <sz val="11"/>
        <color theme="1"/>
        <rFont val="STXihei"/>
        <charset val="134"/>
      </rPr>
      <t xml:space="preserve"> </t>
    </r>
    <r>
      <rPr>
        <sz val="11"/>
        <color rgb="FF000000"/>
        <rFont val="STXihei"/>
        <charset val="134"/>
      </rPr>
      <t>nonfinancial</t>
    </r>
    <r>
      <rPr>
        <sz val="11"/>
        <color theme="1"/>
        <rFont val="STXihei"/>
        <charset val="134"/>
      </rPr>
      <t xml:space="preserve"> </t>
    </r>
    <r>
      <rPr>
        <sz val="11"/>
        <color rgb="FF000000"/>
        <rFont val="STXihei"/>
        <charset val="134"/>
      </rPr>
      <t>assets</t>
    </r>
  </si>
  <si>
    <r>
      <t>Acquisitions</t>
    </r>
    <r>
      <rPr>
        <sz val="11"/>
        <color theme="1"/>
        <rFont val="STXihei"/>
        <charset val="134"/>
      </rPr>
      <t xml:space="preserve"> </t>
    </r>
    <r>
      <rPr>
        <sz val="11"/>
        <color rgb="FF000000"/>
        <rFont val="STXihei"/>
        <charset val="134"/>
      </rPr>
      <t>of</t>
    </r>
    <r>
      <rPr>
        <sz val="11"/>
        <color theme="1"/>
        <rFont val="STXihei"/>
        <charset val="134"/>
      </rPr>
      <t xml:space="preserve"> </t>
    </r>
    <r>
      <rPr>
        <sz val="11"/>
        <color rgb="FF000000"/>
        <rFont val="STXihei"/>
        <charset val="134"/>
      </rPr>
      <t>nonfinancial</t>
    </r>
    <r>
      <rPr>
        <sz val="11"/>
        <color theme="1"/>
        <rFont val="STXihei"/>
        <charset val="134"/>
      </rPr>
      <t xml:space="preserve"> </t>
    </r>
    <r>
      <rPr>
        <sz val="11"/>
        <color rgb="FF000000"/>
        <rFont val="STXihei"/>
        <charset val="134"/>
      </rPr>
      <t>assets</t>
    </r>
  </si>
  <si>
    <r>
      <t>Foreign</t>
    </r>
    <r>
      <rPr>
        <sz val="11"/>
        <color theme="1"/>
        <rFont val="STXihei"/>
        <charset val="134"/>
      </rPr>
      <t xml:space="preserve"> </t>
    </r>
    <r>
      <rPr>
        <sz val="11"/>
        <color rgb="FF000000"/>
        <rFont val="STXihei"/>
        <charset val="134"/>
      </rPr>
      <t>financed</t>
    </r>
  </si>
  <si>
    <r>
      <t>Gambia</t>
    </r>
    <r>
      <rPr>
        <sz val="11"/>
        <color theme="1"/>
        <rFont val="STXihei"/>
        <charset val="134"/>
      </rPr>
      <t xml:space="preserve"> </t>
    </r>
    <r>
      <rPr>
        <sz val="11"/>
        <color rgb="FF000000"/>
        <rFont val="STXihei"/>
        <charset val="134"/>
      </rPr>
      <t>local</t>
    </r>
    <r>
      <rPr>
        <sz val="11"/>
        <color theme="1"/>
        <rFont val="STXihei"/>
        <charset val="134"/>
      </rPr>
      <t xml:space="preserve"> </t>
    </r>
    <r>
      <rPr>
        <sz val="11"/>
        <color rgb="FF000000"/>
        <rFont val="STXihei"/>
        <charset val="134"/>
      </rPr>
      <t>fund</t>
    </r>
  </si>
  <si>
    <t xml:space="preserve">Extrabudgetary Expenditure </t>
  </si>
  <si>
    <r>
      <t>Extrabudgetary</t>
    </r>
    <r>
      <rPr>
        <sz val="11"/>
        <color theme="1"/>
        <rFont val="STXihei"/>
        <charset val="134"/>
      </rPr>
      <t xml:space="preserve"> </t>
    </r>
    <r>
      <rPr>
        <sz val="11"/>
        <color rgb="FF000000"/>
        <rFont val="STXihei"/>
        <charset val="134"/>
      </rPr>
      <t>expenditure</t>
    </r>
    <r>
      <rPr>
        <sz val="11"/>
        <color theme="1"/>
        <rFont val="STXihei"/>
        <charset val="134"/>
      </rPr>
      <t xml:space="preserve"> </t>
    </r>
  </si>
  <si>
    <t>Overall balance (excl. statistical discrepancy)</t>
  </si>
  <si>
    <r>
      <t>Gross</t>
    </r>
    <r>
      <rPr>
        <sz val="11"/>
        <color theme="1"/>
        <rFont val="STXihei"/>
        <charset val="134"/>
      </rPr>
      <t xml:space="preserve"> </t>
    </r>
    <r>
      <rPr>
        <sz val="11"/>
        <color rgb="FF000000"/>
        <rFont val="STXihei"/>
        <charset val="134"/>
      </rPr>
      <t>Operating</t>
    </r>
    <r>
      <rPr>
        <sz val="11"/>
        <color theme="1"/>
        <rFont val="STXihei"/>
        <charset val="134"/>
      </rPr>
      <t xml:space="preserve"> </t>
    </r>
    <r>
      <rPr>
        <sz val="11"/>
        <color rgb="FF000000"/>
        <rFont val="STXihei"/>
        <charset val="134"/>
      </rPr>
      <t>Balance</t>
    </r>
  </si>
  <si>
    <r>
      <t>Net</t>
    </r>
    <r>
      <rPr>
        <sz val="11"/>
        <color theme="1"/>
        <rFont val="STXihei"/>
        <charset val="134"/>
      </rPr>
      <t xml:space="preserve"> </t>
    </r>
    <r>
      <rPr>
        <sz val="11"/>
        <color rgb="FF000000"/>
        <rFont val="STXihei"/>
        <charset val="134"/>
      </rPr>
      <t>lending</t>
    </r>
    <r>
      <rPr>
        <sz val="11"/>
        <color theme="1"/>
        <rFont val="STXihei"/>
        <charset val="134"/>
      </rPr>
      <t xml:space="preserve"> </t>
    </r>
    <r>
      <rPr>
        <sz val="11"/>
        <color rgb="FF000000"/>
        <rFont val="STXihei"/>
        <charset val="134"/>
      </rPr>
      <t>(+)/borrowing</t>
    </r>
    <r>
      <rPr>
        <sz val="11"/>
        <color theme="1"/>
        <rFont val="STXihei"/>
        <charset val="134"/>
      </rPr>
      <t xml:space="preserve"> </t>
    </r>
    <r>
      <rPr>
        <sz val="11"/>
        <color rgb="FF000000"/>
        <rFont val="STXihei"/>
        <charset val="134"/>
      </rPr>
      <t>(–)</t>
    </r>
  </si>
  <si>
    <r>
      <t>Net</t>
    </r>
    <r>
      <rPr>
        <sz val="11"/>
        <color theme="1"/>
        <rFont val="STXihei"/>
        <charset val="134"/>
      </rPr>
      <t xml:space="preserve"> </t>
    </r>
    <r>
      <rPr>
        <sz val="11"/>
        <color rgb="FF000000"/>
        <rFont val="STXihei"/>
        <charset val="134"/>
      </rPr>
      <t>acquisition</t>
    </r>
    <r>
      <rPr>
        <sz val="11"/>
        <color theme="1"/>
        <rFont val="STXihei"/>
        <charset val="134"/>
      </rPr>
      <t xml:space="preserve"> </t>
    </r>
    <r>
      <rPr>
        <sz val="11"/>
        <color rgb="FF000000"/>
        <rFont val="STXihei"/>
        <charset val="134"/>
      </rPr>
      <t>of</t>
    </r>
    <r>
      <rPr>
        <sz val="11"/>
        <color theme="1"/>
        <rFont val="STXihei"/>
        <charset val="134"/>
      </rPr>
      <t xml:space="preserve"> </t>
    </r>
    <r>
      <rPr>
        <sz val="11"/>
        <color rgb="FF000000"/>
        <rFont val="STXihei"/>
        <charset val="134"/>
      </rPr>
      <t>financial</t>
    </r>
    <r>
      <rPr>
        <sz val="11"/>
        <color theme="1"/>
        <rFont val="STXihei"/>
        <charset val="134"/>
      </rPr>
      <t xml:space="preserve"> </t>
    </r>
    <r>
      <rPr>
        <sz val="11"/>
        <color rgb="FF000000"/>
        <rFont val="STXihei"/>
        <charset val="134"/>
      </rPr>
      <t>assets</t>
    </r>
  </si>
  <si>
    <r>
      <t>Net</t>
    </r>
    <r>
      <rPr>
        <sz val="11"/>
        <color theme="1"/>
        <rFont val="STXihei"/>
        <charset val="134"/>
      </rPr>
      <t xml:space="preserve"> </t>
    </r>
    <r>
      <rPr>
        <sz val="11"/>
        <color rgb="FF000000"/>
        <rFont val="STXihei"/>
        <charset val="134"/>
      </rPr>
      <t>incurrence</t>
    </r>
    <r>
      <rPr>
        <sz val="11"/>
        <color theme="1"/>
        <rFont val="STXihei"/>
        <charset val="134"/>
      </rPr>
      <t xml:space="preserve"> </t>
    </r>
    <r>
      <rPr>
        <sz val="11"/>
        <color rgb="FF000000"/>
        <rFont val="STXihei"/>
        <charset val="134"/>
      </rPr>
      <t>of</t>
    </r>
    <r>
      <rPr>
        <sz val="11"/>
        <color theme="1"/>
        <rFont val="STXihei"/>
        <charset val="134"/>
      </rPr>
      <t xml:space="preserve"> </t>
    </r>
    <r>
      <rPr>
        <sz val="11"/>
        <color rgb="FF000000"/>
        <rFont val="STXihei"/>
        <charset val="134"/>
      </rPr>
      <t>liabilities</t>
    </r>
  </si>
  <si>
    <t>Domestic Finance</t>
  </si>
  <si>
    <r>
      <t>Net</t>
    </r>
    <r>
      <rPr>
        <sz val="11"/>
        <color theme="1"/>
        <rFont val="STXihei"/>
        <charset val="134"/>
      </rPr>
      <t xml:space="preserve"> </t>
    </r>
    <r>
      <rPr>
        <sz val="11"/>
        <color rgb="FF000000"/>
        <rFont val="STXihei"/>
        <charset val="134"/>
      </rPr>
      <t>borrowing</t>
    </r>
  </si>
  <si>
    <r>
      <t>o/w</t>
    </r>
    <r>
      <rPr>
        <sz val="11"/>
        <color theme="1"/>
        <rFont val="STXihei"/>
        <charset val="134"/>
      </rPr>
      <t xml:space="preserve"> </t>
    </r>
    <r>
      <rPr>
        <sz val="11"/>
        <color rgb="FF000000"/>
        <rFont val="STXihei"/>
        <charset val="134"/>
      </rPr>
      <t>from</t>
    </r>
    <r>
      <rPr>
        <sz val="11"/>
        <color theme="1"/>
        <rFont val="STXihei"/>
        <charset val="134"/>
      </rPr>
      <t xml:space="preserve"> </t>
    </r>
    <r>
      <rPr>
        <sz val="11"/>
        <color rgb="FF000000"/>
        <rFont val="STXihei"/>
        <charset val="134"/>
      </rPr>
      <t>project</t>
    </r>
    <r>
      <rPr>
        <sz val="11"/>
        <color theme="1"/>
        <rFont val="STXihei"/>
        <charset val="134"/>
      </rPr>
      <t xml:space="preserve"> </t>
    </r>
    <r>
      <rPr>
        <sz val="11"/>
        <color rgb="FF000000"/>
        <rFont val="STXihei"/>
        <charset val="134"/>
      </rPr>
      <t>accounts</t>
    </r>
  </si>
  <si>
    <t>Repayment of Domestic Debt</t>
  </si>
  <si>
    <t>Repayment of domestic debt</t>
  </si>
  <si>
    <r>
      <t>Capital</t>
    </r>
    <r>
      <rPr>
        <sz val="11"/>
        <color theme="1"/>
        <rFont val="STXihei"/>
        <charset val="134"/>
      </rPr>
      <t xml:space="preserve"> </t>
    </r>
    <r>
      <rPr>
        <sz val="11"/>
        <color rgb="FF000000"/>
        <rFont val="STXihei"/>
        <charset val="134"/>
      </rPr>
      <t>revenue</t>
    </r>
  </si>
  <si>
    <r>
      <t>Change</t>
    </r>
    <r>
      <rPr>
        <sz val="11"/>
        <color theme="1"/>
        <rFont val="STXihei"/>
        <charset val="134"/>
      </rPr>
      <t xml:space="preserve"> </t>
    </r>
    <r>
      <rPr>
        <sz val="11"/>
        <color rgb="FF000000"/>
        <rFont val="STXihei"/>
        <charset val="134"/>
      </rPr>
      <t>in</t>
    </r>
    <r>
      <rPr>
        <sz val="11"/>
        <color theme="1"/>
        <rFont val="STXihei"/>
        <charset val="134"/>
      </rPr>
      <t xml:space="preserve"> </t>
    </r>
    <r>
      <rPr>
        <sz val="11"/>
        <color rgb="FF000000"/>
        <rFont val="STXihei"/>
        <charset val="134"/>
      </rPr>
      <t>arrears</t>
    </r>
  </si>
  <si>
    <t>Central Bank of The Gambia (Unrealized Profits)</t>
  </si>
  <si>
    <r>
      <t>CBG</t>
    </r>
    <r>
      <rPr>
        <sz val="11"/>
        <color theme="1"/>
        <rFont val="STXihei"/>
        <charset val="134"/>
      </rPr>
      <t xml:space="preserve"> </t>
    </r>
    <r>
      <rPr>
        <sz val="11"/>
        <color rgb="FF000000"/>
        <rFont val="STXihei"/>
        <charset val="134"/>
      </rPr>
      <t>(unrealized</t>
    </r>
    <r>
      <rPr>
        <sz val="11"/>
        <color theme="1"/>
        <rFont val="STXihei"/>
        <charset val="134"/>
      </rPr>
      <t xml:space="preserve"> </t>
    </r>
    <r>
      <rPr>
        <sz val="11"/>
        <color rgb="FF000000"/>
        <rFont val="STXihei"/>
        <charset val="134"/>
      </rPr>
      <t>profits)</t>
    </r>
  </si>
  <si>
    <r>
      <t>Privatization</t>
    </r>
    <r>
      <rPr>
        <sz val="11"/>
        <color theme="1"/>
        <rFont val="STXihei"/>
        <charset val="134"/>
      </rPr>
      <t xml:space="preserve"> </t>
    </r>
    <r>
      <rPr>
        <sz val="11"/>
        <color rgb="FF000000"/>
        <rFont val="STXihei"/>
        <charset val="134"/>
      </rPr>
      <t>proceeds</t>
    </r>
  </si>
  <si>
    <r>
      <t>HIPC</t>
    </r>
    <r>
      <rPr>
        <sz val="11"/>
        <color theme="1"/>
        <rFont val="STXihei"/>
        <charset val="134"/>
      </rPr>
      <t xml:space="preserve"> </t>
    </r>
    <r>
      <rPr>
        <sz val="11"/>
        <color rgb="FF000000"/>
        <rFont val="STXihei"/>
        <charset val="134"/>
      </rPr>
      <t>Initiative</t>
    </r>
    <r>
      <rPr>
        <sz val="11"/>
        <color theme="1"/>
        <rFont val="STXihei"/>
        <charset val="134"/>
      </rPr>
      <t xml:space="preserve"> </t>
    </r>
    <r>
      <rPr>
        <sz val="11"/>
        <color rgb="FF000000"/>
        <rFont val="STXihei"/>
        <charset val="134"/>
      </rPr>
      <t>debt</t>
    </r>
    <r>
      <rPr>
        <sz val="11"/>
        <color theme="1"/>
        <rFont val="STXihei"/>
        <charset val="134"/>
      </rPr>
      <t xml:space="preserve"> </t>
    </r>
    <r>
      <rPr>
        <sz val="11"/>
        <color rgb="FF000000"/>
        <rFont val="STXihei"/>
        <charset val="134"/>
      </rPr>
      <t>relief</t>
    </r>
  </si>
  <si>
    <r>
      <t>Statistical</t>
    </r>
    <r>
      <rPr>
        <sz val="11"/>
        <color theme="1"/>
        <rFont val="STXihei"/>
        <charset val="134"/>
      </rPr>
      <t xml:space="preserve"> </t>
    </r>
    <r>
      <rPr>
        <sz val="11"/>
        <color rgb="FF000000"/>
        <rFont val="STXihei"/>
        <charset val="134"/>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</si>
  <si>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</si>
  <si>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</si>
  <si>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</si>
  <si>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</si>
  <si>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</si>
  <si>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</si>
  <si>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</si>
  <si>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</si>
  <si>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</si>
  <si>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</si>
  <si>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</si>
  <si>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</si>
  <si>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</si>
  <si>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</si>
  <si>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</si>
  <si>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</si>
  <si>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</si>
  <si>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</si>
  <si>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</si>
  <si>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</si>
  <si>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</si>
  <si>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</si>
  <si>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</si>
  <si>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</si>
  <si>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</si>
  <si>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</si>
  <si>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</si>
  <si>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</si>
  <si>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</si>
  <si>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</si>
  <si>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</si>
  <si>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</si>
  <si>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</si>
  <si>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</si>
  <si>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</si>
  <si>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</si>
  <si>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</si>
  <si>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</si>
  <si>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</si>
  <si>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</si>
  <si>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</si>
  <si>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</si>
  <si>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</si>
  <si>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</si>
  <si>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</si>
  <si>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</si>
  <si>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</si>
  <si>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</si>
  <si>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</si>
  <si>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</si>
  <si>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</si>
  <si>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</si>
  <si>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</si>
  <si>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</si>
  <si>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</si>
  <si>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</si>
  <si>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</si>
  <si>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</si>
  <si>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</si>
  <si>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</si>
  <si>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</si>
  <si>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</si>
  <si>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</si>
  <si>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</si>
  <si>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</si>
  <si>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</si>
  <si>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</si>
  <si>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</si>
  <si>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</si>
  <si>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</si>
  <si>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</si>
  <si>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</si>
  <si>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</si>
  <si>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</si>
  <si>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</si>
  <si>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</si>
  <si>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</si>
  <si>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</si>
  <si>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</si>
  <si>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</si>
  <si>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</si>
  <si>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</si>
  <si>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</si>
  <si>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</si>
  <si>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</si>
  <si>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</si>
  <si>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</si>
  <si>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</si>
  <si>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</si>
  <si>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</si>
  <si>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</si>
  <si>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</si>
  <si>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</si>
  <si>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</si>
  <si>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</si>
  <si>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</si>
  <si>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</si>
  <si>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</si>
  <si>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</si>
  <si>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</si>
  <si>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</si>
  <si>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</si>
  <si>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</si>
  <si>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</si>
  <si>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</si>
  <si>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</si>
  <si>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</si>
  <si>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</si>
  <si>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</si>
  <si>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</si>
  <si>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</si>
  <si>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</si>
  <si>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</si>
  <si>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</si>
  <si>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</si>
  <si>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</si>
  <si>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</si>
  <si>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</si>
  <si>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</si>
  <si>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</si>
  <si>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</si>
  <si>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</si>
  <si>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</si>
  <si>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</si>
  <si>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</si>
  <si>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</si>
  <si>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</si>
  <si>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</si>
  <si>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</si>
  <si>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</si>
  <si>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</si>
  <si>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</si>
  <si>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</si>
  <si>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</si>
  <si>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</si>
  <si>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</si>
  <si>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</si>
  <si>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</si>
  <si>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</si>
  <si>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</si>
  <si>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</si>
  <si>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</si>
  <si>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</si>
  <si>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</si>
  <si>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</si>
  <si>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</si>
  <si>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</si>
  <si>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</si>
  <si>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</si>
  <si>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</si>
  <si>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</si>
  <si>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</si>
  <si>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</si>
  <si>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</si>
  <si>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</si>
  <si>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</si>
  <si>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</si>
  <si>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</si>
  <si>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</si>
  <si>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</si>
  <si>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</si>
  <si>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</si>
  <si>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</si>
  <si>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</si>
  <si>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</si>
  <si>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</si>
  <si>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</si>
  <si>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</si>
  <si>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</si>
  <si>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</si>
  <si>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</si>
  <si>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</si>
  <si>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</si>
  <si>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</si>
  <si>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</si>
  <si>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</si>
  <si>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</si>
  <si>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</si>
  <si>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</si>
  <si>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</si>
  <si>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</si>
  <si>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</si>
  <si>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</si>
  <si>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</si>
  <si>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</si>
  <si>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</si>
  <si>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</si>
  <si>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</si>
  <si>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</si>
  <si>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</si>
  <si>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</si>
  <si>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</si>
  <si>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</si>
  <si>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</si>
  <si>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</si>
  <si>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</si>
  <si>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</si>
  <si>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</si>
  <si>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</si>
  <si>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</si>
  <si>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</si>
  <si>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</si>
  <si>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</si>
  <si>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</si>
  <si>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</si>
  <si>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</si>
  <si>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</si>
  <si>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</si>
  <si>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</si>
  <si>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</si>
  <si>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</si>
  <si>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</si>
  <si>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</si>
  <si>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</si>
  <si>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</si>
  <si>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</si>
  <si>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</si>
  <si>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</si>
  <si>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</si>
  <si>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</si>
  <si>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</si>
  <si>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</si>
  <si>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</si>
  <si>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</si>
  <si>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</si>
  <si>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</si>
  <si>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</si>
  <si>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</si>
  <si>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</si>
  <si>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</si>
  <si>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</si>
  <si>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</si>
  <si>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</si>
  <si>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</si>
  <si>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</si>
  <si>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</si>
  <si>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</si>
  <si>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</si>
  <si>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</si>
  <si>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</si>
  <si>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</si>
  <si>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</si>
  <si>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</si>
  <si>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</si>
  <si>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</si>
  <si>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</si>
  <si>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</si>
  <si>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</si>
  <si>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</si>
  <si>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</si>
  <si>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</si>
  <si>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</si>
  <si>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</si>
  <si>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</si>
  <si>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</si>
  <si>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</si>
  <si>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</si>
  <si>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</si>
  <si>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</si>
  <si>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</si>
  <si>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</si>
  <si>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</si>
  <si>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</si>
  <si>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</si>
  <si>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</si>
  <si>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</si>
  <si>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</si>
  <si>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</si>
  <si>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</si>
  <si>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</si>
  <si>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</si>
  <si>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</si>
  <si>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</si>
  <si>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</si>
  <si>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</si>
  <si>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</si>
  <si>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</si>
  <si>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</si>
  <si>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</si>
  <si>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</si>
  <si>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</si>
  <si>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</si>
  <si>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</si>
  <si>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</si>
  <si>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</si>
  <si>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</si>
  <si>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</si>
  <si>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</si>
  <si>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</si>
  <si>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</si>
  <si>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</si>
  <si>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</si>
  <si>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</si>
  <si>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</si>
  <si>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</si>
  <si>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</si>
  <si>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</si>
  <si>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</si>
  <si>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</si>
  <si>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</si>
  <si>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</si>
  <si>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</si>
  <si>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</si>
  <si>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</si>
  <si>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</si>
  <si>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</si>
  <si>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</si>
  <si>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</si>
  <si>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</si>
  <si>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</si>
  <si>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</si>
  <si>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</si>
  <si>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</si>
  <si>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</si>
  <si>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</si>
  <si>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</si>
  <si>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</si>
  <si>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</si>
  <si>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</si>
  <si>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</si>
  <si>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</si>
  <si>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</si>
  <si>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</si>
  <si>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</si>
  <si>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</si>
  <si>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</si>
  <si>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</si>
  <si>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</si>
  <si>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</si>
  <si>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</si>
  <si>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</si>
  <si>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</si>
  <si>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</si>
  <si>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</si>
  <si>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</si>
  <si>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</si>
  <si>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</si>
  <si>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</si>
  <si>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</si>
  <si>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</si>
  <si>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</si>
  <si>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</si>
  <si>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</si>
  <si>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</si>
  <si>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</si>
  <si>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</si>
  <si>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</si>
  <si>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</si>
  <si>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</si>
  <si>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</si>
  <si>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</si>
  <si>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</si>
  <si>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</si>
  <si>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</si>
  <si>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</si>
  <si>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</si>
  <si>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</si>
  <si>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</si>
  <si>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</si>
  <si>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</si>
  <si>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</si>
  <si>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</si>
  <si>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</si>
  <si>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</si>
  <si>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</si>
  <si>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</si>
  <si>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</si>
  <si>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</si>
  <si>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</si>
  <si>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</si>
  <si>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</si>
  <si>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</si>
  <si>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</si>
  <si>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</si>
  <si>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</si>
  <si>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</si>
  <si>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</si>
  <si>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</si>
  <si>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</si>
  <si>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</si>
  <si>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</si>
  <si>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</si>
  <si>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</si>
  <si>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</si>
  <si>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</si>
  <si>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</si>
  <si>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</si>
  <si>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</si>
  <si>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</si>
  <si>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</si>
  <si>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</si>
  <si>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</si>
  <si>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</si>
  <si>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</si>
  <si>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</si>
  <si>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</si>
  <si>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</si>
  <si>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</si>
  <si>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</si>
  <si>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</si>
  <si>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</si>
  <si>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</si>
  <si>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</si>
  <si>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</si>
  <si>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</si>
  <si>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</si>
  <si>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</si>
  <si>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</si>
  <si>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</si>
  <si>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</si>
  <si>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</si>
  <si>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</si>
  <si>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</si>
  <si>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</si>
  <si>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</si>
  <si>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</si>
  <si>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</si>
  <si>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</si>
  <si>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</si>
  <si>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</si>
  <si>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</si>
  <si>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</si>
  <si>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</si>
  <si>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</si>
  <si>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</si>
  <si>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</si>
  <si>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</si>
  <si>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</si>
  <si>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</si>
  <si>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</si>
  <si>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</si>
  <si>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</si>
  <si>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</si>
  <si>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</si>
  <si>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</si>
  <si>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</si>
  <si>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</si>
  <si>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</si>
  <si>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</si>
  <si>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</si>
  <si>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</si>
  <si>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</si>
  <si>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</si>
  <si>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</si>
  <si>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</si>
  <si>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</si>
  <si>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</si>
  <si>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</si>
  <si>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</si>
  <si>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</si>
  <si>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</si>
  <si>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</si>
  <si>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</si>
  <si>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</si>
  <si>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</si>
  <si>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</si>
  <si>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</si>
  <si>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</si>
  <si>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</si>
  <si>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</si>
  <si>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</si>
  <si>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</si>
  <si>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</si>
  <si>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</si>
  <si>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</si>
  <si>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</si>
  <si>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</si>
  <si>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</si>
  <si>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</si>
  <si>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</si>
  <si>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</si>
  <si>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</si>
  <si>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</si>
  <si>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</si>
  <si>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</si>
  <si>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</si>
  <si>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</si>
  <si>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</si>
  <si>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</si>
  <si>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</si>
  <si>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</si>
  <si>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</si>
  <si>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</si>
  <si>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</si>
  <si>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</si>
  <si>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</si>
  <si>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</si>
  <si>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</si>
  <si>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</si>
  <si>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</si>
  <si>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</si>
  <si>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</si>
  <si>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</si>
  <si>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</si>
  <si>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</si>
  <si>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</si>
  <si>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</si>
  <si>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</si>
  <si>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</si>
  <si>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</si>
  <si>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</si>
  <si>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</si>
  <si>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</si>
  <si>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</si>
  <si>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</si>
  <si>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</si>
  <si>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</si>
  <si>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</si>
  <si>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</si>
  <si>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</si>
  <si>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</si>
  <si>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</si>
  <si>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</si>
  <si>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</si>
  <si>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</si>
  <si>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</si>
  <si>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</si>
  <si>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</si>
  <si>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</si>
  <si>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</si>
  <si>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</si>
  <si>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</si>
  <si>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</si>
  <si>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</si>
  <si>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</si>
  <si>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</si>
  <si>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</si>
  <si>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</si>
  <si>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</si>
  <si>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</si>
  <si>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</si>
  <si>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</si>
  <si>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</si>
  <si>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</si>
  <si>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</si>
  <si>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</si>
  <si>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</si>
  <si>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</si>
  <si>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</si>
  <si>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</si>
  <si>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</si>
  <si>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</si>
  <si>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</si>
  <si>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</si>
  <si>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</si>
  <si>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</si>
  <si>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</si>
  <si>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</si>
  <si>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</si>
  <si>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</si>
  <si>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</si>
  <si>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</si>
  <si>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</si>
  <si>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</si>
  <si>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</si>
  <si>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</si>
  <si>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</si>
  <si>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</si>
  <si>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</si>
  <si>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</si>
  <si>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</si>
  <si>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</si>
  <si>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</si>
  <si>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</si>
  <si>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</si>
  <si>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</si>
  <si>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</si>
  <si>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</si>
  <si>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</si>
  <si>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</si>
  <si>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</si>
  <si>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</si>
  <si>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</si>
  <si>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</si>
  <si>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</si>
  <si>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</si>
  <si>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</si>
  <si>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</si>
  <si>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</si>
  <si>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</si>
  <si>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</si>
  <si>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</si>
  <si>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</si>
  <si>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</si>
  <si>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</si>
  <si>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</si>
  <si>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</si>
  <si>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</si>
  <si>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</si>
  <si>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</si>
  <si>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</si>
  <si>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</si>
  <si>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</si>
  <si>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</si>
  <si>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</si>
  <si>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</si>
  <si>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</si>
  <si>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</si>
  <si>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</si>
  <si>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</si>
  <si>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</si>
  <si>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</si>
  <si>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</si>
  <si>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</si>
  <si>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</si>
  <si>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</si>
  <si>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</si>
  <si>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</si>
  <si>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</si>
  <si>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</si>
  <si>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</si>
  <si>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</si>
  <si>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</si>
  <si>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</si>
  <si>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</si>
  <si>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</si>
  <si>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</si>
  <si>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</si>
  <si>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</si>
  <si>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</si>
  <si>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</si>
  <si>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</si>
  <si>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</si>
  <si>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</si>
  <si>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</si>
  <si>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</si>
  <si>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</si>
  <si>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</si>
  <si>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</si>
  <si>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</si>
  <si>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</si>
  <si>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</si>
  <si>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</si>
  <si>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</si>
  <si>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</si>
  <si>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</si>
  <si>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</si>
  <si>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</si>
  <si>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</si>
  <si>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</si>
  <si>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</si>
  <si>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</si>
  <si>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</si>
  <si>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</si>
  <si>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</si>
  <si>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</si>
  <si>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</si>
  <si>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</si>
  <si>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</si>
  <si>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</si>
  <si>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</si>
  <si>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</si>
  <si>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</si>
  <si>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</si>
  <si>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</si>
  <si>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</si>
  <si>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</si>
  <si>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</si>
  <si>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</si>
  <si>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</si>
  <si>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</si>
  <si>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</si>
  <si>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</si>
  <si>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</si>
  <si>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</si>
  <si>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</si>
  <si>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</si>
  <si>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</si>
  <si>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</si>
  <si>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</si>
  <si>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</si>
  <si>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</si>
  <si>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</si>
  <si>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</si>
  <si>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</si>
  <si>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</si>
  <si>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</si>
  <si>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</si>
  <si>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</si>
  <si>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</si>
  <si>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</si>
  <si>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</si>
  <si>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</si>
  <si>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</si>
  <si>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</si>
  <si>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</si>
  <si>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</si>
  <si>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</si>
  <si>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</si>
  <si>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</si>
  <si>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</si>
  <si>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</si>
  <si>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</si>
  <si>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</si>
  <si>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</si>
  <si>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</si>
  <si>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</si>
  <si>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</si>
  <si>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</si>
  <si>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</si>
  <si>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</si>
  <si>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</si>
  <si>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</si>
  <si>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</si>
  <si>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</si>
  <si>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</si>
  <si>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</si>
  <si>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</si>
  <si>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</si>
  <si>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</si>
  <si>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</si>
  <si>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</si>
  <si>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</si>
  <si>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</si>
  <si>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</si>
  <si>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</si>
  <si>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</si>
  <si>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</si>
  <si>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</si>
  <si>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</si>
  <si>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</si>
  <si>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</si>
  <si>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</si>
  <si>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</si>
  <si>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</si>
  <si>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</si>
  <si>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</si>
  <si>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</si>
  <si>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</si>
  <si>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</si>
  <si>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</si>
  <si>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</si>
  <si>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</si>
  <si>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</si>
  <si>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</si>
  <si>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</si>
  <si>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</si>
  <si>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</si>
  <si>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</si>
  <si>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</si>
  <si>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</si>
  <si>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</si>
  <si>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</si>
  <si>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</si>
  <si>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</si>
  <si>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</si>
  <si>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</si>
  <si>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</si>
  <si>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</si>
  <si>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</si>
  <si>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</si>
  <si>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</si>
  <si>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</si>
  <si>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</si>
  <si>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</si>
  <si>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</si>
  <si>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</si>
  <si>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</si>
  <si>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</si>
  <si>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</si>
  <si>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</si>
  <si>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</si>
  <si>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</si>
  <si>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</si>
  <si>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</si>
  <si>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</si>
  <si>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</si>
  <si>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</si>
  <si>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</si>
  <si>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</si>
  <si>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</si>
  <si>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</si>
  <si>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</si>
  <si>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</si>
  <si>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</si>
  <si>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</si>
  <si>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</si>
  <si>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</si>
  <si>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</si>
  <si>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</si>
  <si>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</si>
  <si>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</si>
  <si>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</si>
  <si>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</si>
  <si>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</si>
  <si>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</si>
  <si>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</si>
  <si>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</si>
  <si>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</si>
  <si>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</si>
  <si>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</si>
  <si>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</si>
  <si>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</si>
  <si>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</si>
  <si>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</si>
  <si>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</si>
  <si>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</si>
  <si>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</si>
  <si>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</si>
  <si>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</si>
  <si>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</si>
  <si>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</si>
  <si>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</si>
  <si>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</si>
  <si>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</si>
  <si>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</si>
  <si>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</si>
  <si>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</si>
  <si>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</si>
  <si>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</si>
  <si>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</si>
  <si>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</si>
  <si>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</si>
  <si>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</si>
  <si>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</si>
  <si>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</si>
  <si>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</si>
  <si>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</si>
  <si>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</si>
  <si>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</si>
  <si>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</si>
  <si>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</si>
  <si>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</si>
  <si>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</si>
  <si>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</si>
  <si>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</si>
  <si>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</si>
  <si>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</si>
  <si>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</si>
  <si>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</si>
  <si>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</si>
  <si>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</si>
  <si>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</si>
  <si>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</si>
  <si>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</si>
  <si>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</si>
  <si>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</si>
  <si>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</si>
  <si>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</si>
  <si>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</si>
  <si>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</si>
  <si>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</si>
  <si>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</si>
  <si>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</si>
  <si>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</si>
  <si>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</si>
  <si>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</si>
  <si>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</si>
  <si>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</si>
  <si>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</si>
  <si>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</si>
  <si>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</si>
  <si>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</si>
  <si>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</si>
  <si>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</si>
  <si>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</si>
  <si>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</si>
  <si>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</si>
  <si>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</si>
  <si>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</si>
  <si>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</si>
  <si>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</si>
  <si>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</si>
  <si>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</si>
  <si>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</si>
  <si>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</si>
  <si>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</si>
  <si>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</si>
  <si>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</si>
  <si>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</si>
  <si>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</si>
  <si>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</si>
  <si>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</si>
  <si>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</si>
  <si>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</si>
  <si>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</si>
  <si>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</si>
  <si>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</si>
  <si>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</si>
  <si>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</si>
  <si>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</si>
  <si>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</si>
  <si>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</si>
  <si>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</si>
  <si>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</si>
  <si>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</si>
  <si>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</si>
  <si>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</si>
  <si>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</si>
  <si>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</si>
  <si>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</si>
  <si>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</si>
  <si>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</si>
  <si>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</si>
  <si>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</si>
  <si>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</si>
  <si>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</si>
  <si>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</si>
  <si>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</si>
  <si>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</si>
  <si>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</si>
  <si>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</si>
  <si>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</si>
  <si>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</si>
  <si>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</si>
  <si>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</si>
  <si>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</si>
  <si>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</si>
  <si>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</si>
  <si>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</si>
  <si>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</si>
  <si>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</si>
  <si>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</si>
  <si>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</si>
  <si>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</si>
  <si>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</si>
  <si>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</si>
  <si>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</si>
  <si>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</si>
  <si>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</si>
  <si>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</si>
  <si>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</si>
  <si>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</si>
  <si>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</si>
  <si>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</si>
  <si>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</si>
  <si>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</si>
  <si>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</si>
  <si>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</si>
  <si>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</si>
  <si>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</si>
  <si>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</si>
  <si>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</si>
  <si>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</si>
  <si>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</si>
  <si>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</si>
  <si>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</si>
  <si>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</si>
  <si>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</si>
  <si>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</si>
  <si>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</si>
  <si>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</si>
  <si>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</si>
  <si>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</si>
  <si>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</si>
  <si>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</si>
  <si>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</si>
  <si>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</si>
  <si>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</si>
  <si>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</si>
  <si>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</si>
  <si>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</si>
  <si>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</si>
  <si>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</si>
  <si>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</si>
  <si>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</si>
  <si>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</si>
  <si>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</si>
  <si>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</si>
  <si>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</si>
  <si>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</si>
  <si>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</si>
  <si>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</si>
  <si>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</si>
  <si>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</si>
  <si>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</si>
  <si>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</si>
  <si>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</si>
  <si>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</si>
  <si>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</si>
  <si>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</si>
  <si>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</si>
  <si>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</si>
  <si>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</si>
  <si>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</si>
  <si>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</si>
  <si>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</si>
  <si>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</si>
  <si>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</si>
  <si>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</si>
  <si>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</si>
  <si>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</si>
  <si>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</si>
  <si>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</si>
  <si>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</si>
  <si>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</si>
  <si>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</si>
  <si>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</si>
  <si>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</si>
  <si>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</si>
  <si>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</si>
  <si>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</si>
  <si>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</si>
  <si>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</si>
  <si>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</si>
  <si>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</si>
  <si>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</si>
  <si>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</si>
  <si>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</si>
  <si>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</si>
  <si>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</si>
  <si>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</si>
  <si>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</si>
  <si>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</si>
  <si>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</si>
  <si>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</si>
  <si>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</si>
  <si>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</si>
  <si>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</si>
  <si>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</si>
  <si>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</si>
  <si>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</si>
  <si>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</si>
  <si>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</si>
  <si>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</si>
  <si>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</si>
  <si>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</si>
  <si>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</si>
  <si>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</si>
  <si>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</si>
  <si>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</si>
  <si>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</si>
  <si>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</si>
  <si>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</si>
  <si>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</si>
  <si>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</si>
  <si>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</si>
  <si>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</si>
  <si>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</si>
  <si>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</si>
  <si>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</si>
  <si>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</si>
  <si>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</si>
  <si>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</si>
  <si>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</si>
  <si>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</si>
  <si>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</si>
  <si>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</si>
  <si>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</si>
  <si>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</si>
  <si>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</si>
  <si>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</si>
  <si>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</si>
  <si>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</si>
  <si>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</si>
  <si>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</si>
  <si>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</si>
  <si>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</si>
  <si>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</si>
  <si>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</si>
  <si>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</si>
  <si>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</si>
  <si>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</si>
  <si>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</si>
  <si>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</si>
  <si>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</si>
  <si>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</si>
  <si>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</si>
  <si>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</si>
  <si>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</si>
  <si>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</si>
  <si>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</si>
  <si>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</si>
  <si>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</si>
  <si>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</si>
  <si>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</si>
  <si>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</si>
  <si>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</si>
  <si>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</si>
  <si>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</si>
  <si>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</si>
  <si>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</si>
  <si>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</si>
  <si>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</si>
  <si>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</si>
  <si>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</si>
  <si>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</si>
  <si>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</si>
  <si>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</si>
  <si>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</si>
  <si>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</si>
  <si>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</si>
  <si>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</si>
  <si>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</si>
  <si>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</si>
  <si>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</si>
  <si>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</si>
  <si>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</si>
  <si>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</si>
  <si>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</si>
  <si>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</si>
  <si>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</si>
  <si>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</si>
  <si>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</si>
  <si>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</si>
  <si>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</si>
  <si>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</si>
  <si>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</si>
  <si>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</si>
  <si>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</si>
  <si>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</si>
  <si>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</si>
  <si>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</si>
  <si>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</si>
  <si>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</si>
  <si>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</si>
  <si>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</si>
  <si>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</si>
  <si>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</si>
  <si>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</si>
  <si>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</si>
  <si>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</si>
  <si>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</si>
  <si>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</si>
  <si>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</si>
  <si>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</si>
  <si>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</si>
  <si>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</si>
  <si>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</si>
  <si>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</si>
  <si>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</si>
  <si>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</si>
  <si>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</si>
  <si>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</si>
  <si>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</si>
  <si>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</si>
  <si>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</si>
  <si>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</si>
  <si>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</si>
  <si>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</si>
  <si>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</si>
  <si>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</si>
  <si>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</si>
  <si>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</si>
  <si>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</si>
  <si>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</si>
  <si>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</si>
  <si>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</si>
  <si>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</si>
  <si>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</si>
  <si>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</si>
  <si>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</si>
  <si>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</si>
  <si>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</si>
  <si>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</si>
  <si>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</si>
  <si>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</si>
  <si>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</si>
  <si>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</si>
  <si>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</si>
  <si>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</si>
  <si>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</si>
  <si>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</si>
  <si>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</si>
  <si>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</si>
  <si>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</si>
  <si>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</si>
  <si>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</si>
  <si>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</si>
  <si>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</si>
  <si>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</si>
  <si>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</si>
  <si>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</si>
  <si>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</si>
  <si>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</si>
  <si>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</si>
  <si>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</si>
  <si>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</si>
  <si>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</si>
  <si>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</si>
  <si>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</si>
  <si>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</si>
  <si>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</si>
  <si>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</si>
  <si>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</si>
  <si>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</si>
  <si>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</si>
  <si>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</si>
  <si>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</si>
  <si>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</si>
  <si>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</si>
  <si>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</si>
  <si>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</si>
  <si>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</si>
  <si>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</si>
  <si>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</si>
  <si>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</si>
  <si>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</si>
  <si>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</si>
  <si>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</si>
  <si>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</si>
  <si>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</si>
  <si>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</si>
  <si>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</si>
  <si>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</si>
  <si>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</si>
  <si>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</si>
  <si>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</si>
  <si>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</si>
  <si>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</si>
  <si>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</si>
  <si>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</si>
  <si>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</si>
  <si>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</si>
  <si>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</si>
  <si>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</si>
  <si>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</si>
  <si>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</si>
  <si>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</si>
  <si>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</si>
  <si>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</si>
  <si>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</si>
  <si>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</si>
  <si>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</si>
  <si>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</si>
  <si>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</si>
  <si>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</si>
  <si>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</si>
  <si>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</si>
  <si>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</si>
  <si>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</si>
  <si>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</si>
  <si>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</si>
  <si>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</si>
  <si>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</si>
  <si>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</si>
  <si>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</si>
  <si>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</si>
  <si>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</si>
  <si>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</si>
  <si>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</si>
  <si>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</si>
  <si>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</si>
  <si>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</si>
  <si>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</si>
  <si>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</si>
  <si>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</si>
  <si>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</si>
  <si>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</si>
  <si>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</si>
  <si>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</si>
  <si>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</si>
  <si>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</si>
  <si>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</si>
  <si>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</si>
  <si>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</si>
  <si>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</si>
  <si>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</si>
  <si>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</si>
  <si>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</si>
  <si>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</si>
  <si>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</si>
  <si>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</si>
  <si>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</si>
  <si>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</si>
  <si>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</si>
  <si>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</si>
  <si>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</si>
  <si>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</si>
  <si>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</si>
  <si>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</si>
  <si>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</si>
  <si>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</si>
  <si>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</si>
  <si>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</si>
  <si>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</si>
  <si>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</si>
  <si>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</si>
  <si>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</si>
  <si>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</si>
  <si>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</si>
  <si>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</si>
  <si>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</si>
  <si>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</si>
  <si>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</si>
  <si>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</si>
  <si>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</si>
  <si>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</si>
  <si>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</si>
  <si>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</si>
  <si>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</si>
  <si>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</si>
  <si>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</si>
  <si>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</si>
  <si>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</si>
  <si>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</si>
  <si>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</si>
  <si>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</si>
  <si>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</si>
  <si>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</si>
  <si>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</si>
  <si>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</si>
  <si>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</si>
  <si>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</si>
  <si>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</si>
  <si>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</si>
  <si>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</si>
  <si>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</si>
  <si>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</si>
  <si>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</si>
  <si>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</si>
  <si>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</si>
  <si>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</si>
  <si>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</si>
  <si>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</si>
  <si>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</si>
  <si>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</si>
  <si>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</si>
  <si>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</si>
  <si>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</si>
  <si>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</si>
  <si>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</si>
  <si>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</si>
  <si>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</si>
  <si>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</si>
  <si>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</si>
  <si>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</si>
  <si>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</si>
  <si>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</si>
  <si>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</si>
  <si>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</si>
  <si>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</si>
  <si>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</si>
  <si>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</si>
  <si>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</si>
  <si>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</si>
  <si>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</si>
  <si>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</si>
  <si>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</si>
  <si>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</si>
  <si>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</si>
  <si>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</si>
  <si>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</si>
  <si>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</si>
  <si>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</si>
  <si>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</si>
  <si>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</si>
  <si>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</si>
  <si>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</si>
  <si>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</si>
  <si>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</si>
  <si>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</si>
  <si>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</si>
  <si>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</si>
  <si>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</si>
  <si>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</si>
  <si>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</si>
  <si>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</si>
  <si>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</si>
  <si>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</si>
  <si>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</si>
  <si>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</si>
  <si>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</si>
  <si>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</si>
  <si>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</si>
  <si>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</si>
  <si>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</si>
  <si>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</si>
  <si>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</si>
  <si>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</si>
  <si>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</si>
  <si>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</si>
  <si>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</si>
  <si>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</si>
  <si>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</si>
  <si>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</si>
  <si>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</si>
  <si>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</si>
  <si>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</si>
  <si>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</si>
  <si>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</si>
  <si>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</si>
  <si>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</si>
  <si>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</si>
  <si>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</si>
  <si>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</si>
  <si>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</si>
  <si>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</si>
  <si>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</si>
  <si>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</si>
  <si>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</si>
  <si>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</si>
  <si>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</si>
  <si>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</si>
  <si>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</si>
  <si>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</si>
  <si>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</si>
  <si>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</si>
  <si>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</si>
  <si>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</si>
  <si>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</si>
  <si>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</si>
  <si>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</si>
  <si>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</si>
  <si>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</si>
  <si>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</si>
  <si>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</si>
  <si>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</si>
  <si>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</si>
  <si>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</si>
  <si>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</si>
  <si>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</si>
  <si>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</si>
  <si>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</si>
  <si>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</si>
  <si>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</si>
  <si>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</si>
  <si>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</si>
  <si>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</si>
  <si>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</si>
  <si>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</si>
  <si>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</si>
  <si>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</si>
  <si>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</si>
  <si>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</si>
  <si>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</si>
  <si>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</si>
  <si>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</si>
  <si>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</si>
  <si>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</si>
  <si>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</si>
  <si>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</si>
  <si>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</si>
  <si>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</si>
  <si>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</si>
  <si>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</si>
  <si>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</si>
  <si>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</si>
  <si>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</si>
  <si>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</si>
  <si>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</si>
  <si>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</si>
  <si>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</si>
  <si>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</si>
  <si>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</si>
  <si>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</si>
  <si>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</si>
  <si>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</si>
  <si>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</si>
  <si>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</si>
  <si>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</si>
  <si>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</si>
  <si>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</si>
  <si>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</si>
  <si>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</si>
  <si>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</si>
  <si>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</si>
  <si>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</si>
  <si>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</si>
  <si>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</si>
  <si>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</si>
  <si>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</si>
  <si>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</si>
  <si>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</si>
  <si>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</si>
  <si>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</si>
  <si>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</si>
  <si>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</si>
  <si>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</si>
  <si>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</si>
  <si>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</si>
  <si>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</si>
  <si>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</si>
  <si>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</si>
  <si>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</si>
  <si>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</si>
  <si>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</si>
  <si>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</si>
  <si>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</si>
  <si>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</si>
  <si>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</si>
  <si>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</si>
  <si>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</si>
  <si>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</si>
  <si>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</si>
  <si>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</si>
  <si>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</si>
  <si>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</si>
  <si>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</si>
  <si>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</si>
  <si>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</si>
  <si>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</si>
  <si>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</si>
  <si>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</si>
  <si>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</si>
  <si>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</si>
  <si>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</si>
  <si>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</si>
  <si>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</si>
  <si>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</si>
  <si>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</si>
  <si>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</si>
  <si>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</si>
  <si>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</si>
  <si>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</si>
  <si>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</si>
  <si>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</si>
  <si>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</si>
  <si>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</si>
  <si>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</si>
  <si>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</si>
  <si>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</si>
  <si>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</si>
  <si>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</si>
  <si>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</si>
  <si>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</si>
  <si>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</si>
  <si>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</si>
  <si>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</si>
  <si>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</si>
  <si>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</si>
  <si>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</si>
  <si>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</si>
  <si>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</si>
  <si>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</si>
  <si>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</si>
  <si>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</si>
  <si>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</si>
  <si>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</si>
  <si>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</si>
  <si>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</si>
  <si>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</si>
  <si>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</si>
  <si>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</si>
  <si>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</si>
  <si>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</si>
  <si>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</si>
  <si>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</si>
  <si>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</si>
  <si>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</si>
  <si>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</si>
  <si>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</si>
  <si>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</si>
  <si>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</si>
  <si>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</si>
  <si>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</si>
  <si>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</si>
  <si>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</si>
  <si>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</si>
  <si>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</si>
  <si>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</si>
  <si>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</si>
  <si>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</si>
  <si>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</si>
  <si>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</si>
  <si>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</si>
  <si>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</si>
  <si>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</si>
  <si>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</si>
  <si>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</si>
  <si>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</si>
  <si>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</si>
  <si>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</si>
  <si>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</si>
  <si>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</si>
  <si>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</si>
  <si>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</si>
  <si>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</si>
  <si>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</si>
  <si>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</si>
  <si>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</si>
  <si>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</si>
  <si>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</si>
  <si>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</si>
  <si>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</si>
  <si>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</si>
  <si>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</si>
  <si>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</si>
  <si>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</si>
  <si>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</si>
  <si>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</si>
  <si>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</si>
  <si>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</si>
  <si>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</si>
  <si>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</si>
  <si>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</si>
  <si>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</si>
  <si>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</si>
  <si>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</si>
  <si>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</si>
  <si>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</si>
  <si>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</si>
  <si>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</si>
  <si>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</si>
  <si>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</si>
  <si>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</si>
  <si>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</si>
  <si>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</si>
  <si>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</si>
  <si>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</si>
  <si>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</si>
  <si>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</si>
  <si>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</si>
  <si>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</si>
  <si>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</si>
  <si>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</si>
  <si>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</si>
  <si>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</si>
  <si>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</si>
  <si>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</si>
  <si>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</si>
  <si>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</si>
  <si>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</si>
  <si>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</si>
  <si>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</si>
  <si>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</si>
  <si>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</si>
  <si>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</si>
  <si>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</si>
  <si>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</si>
  <si>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</si>
  <si>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</si>
  <si>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</si>
  <si>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</si>
  <si>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</si>
  <si>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</si>
  <si>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</si>
  <si>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</si>
  <si>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</si>
  <si>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</si>
  <si>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</si>
  <si>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</si>
  <si>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</si>
  <si>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</si>
  <si>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</si>
  <si>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</si>
  <si>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</si>
  <si>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</si>
  <si>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</si>
  <si>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</si>
  <si>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</si>
  <si>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</si>
  <si>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</si>
  <si>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</si>
  <si>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</si>
  <si>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</si>
  <si>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</si>
  <si>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</si>
  <si>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</si>
  <si>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</si>
  <si>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</si>
  <si>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</si>
  <si>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</si>
  <si>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</si>
  <si>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</si>
  <si>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</si>
  <si>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</si>
  <si>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</si>
  <si>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</si>
  <si>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</si>
  <si>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</si>
  <si>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</si>
  <si>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</si>
  <si>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</si>
  <si>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</si>
  <si>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</si>
  <si>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</si>
  <si>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</si>
  <si>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</si>
  <si>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</si>
  <si>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</si>
  <si>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</si>
  <si>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</si>
  <si>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</si>
  <si>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</si>
  <si>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</si>
  <si>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</si>
  <si>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</si>
  <si>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</si>
  <si>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</si>
  <si>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</si>
  <si>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</si>
  <si>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</si>
  <si>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</si>
  <si>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</si>
  <si>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</si>
  <si>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</si>
  <si>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</si>
  <si>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</si>
  <si>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</si>
  <si>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</si>
  <si>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</si>
  <si>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</si>
  <si>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</si>
  <si>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</si>
  <si>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</si>
  <si>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</si>
  <si>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</si>
  <si>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</si>
  <si>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</si>
  <si>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</si>
  <si>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</si>
  <si>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</si>
  <si>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</si>
  <si>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</si>
  <si>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</si>
  <si>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</si>
  <si>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</si>
  <si>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</si>
  <si>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</si>
  <si>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</si>
  <si>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</si>
  <si>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</si>
  <si>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</si>
  <si>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</si>
  <si>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</si>
  <si>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</si>
  <si>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</si>
  <si>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</si>
  <si>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</si>
  <si>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</si>
  <si>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</si>
  <si>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</si>
  <si>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</si>
  <si>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</si>
  <si>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</si>
  <si>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</si>
  <si>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</si>
  <si>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</si>
  <si>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</si>
  <si>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</si>
  <si>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</si>
  <si>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</si>
  <si>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</si>
  <si>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</si>
  <si>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</si>
  <si>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</si>
  <si>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</si>
  <si>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</si>
  <si>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</si>
  <si>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</si>
  <si>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</si>
  <si>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</si>
  <si>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</si>
  <si>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</si>
  <si>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</si>
  <si>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</si>
  <si>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</si>
  <si>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</si>
  <si>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</si>
  <si>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</si>
  <si>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</si>
  <si>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</si>
  <si>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</si>
  <si>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</si>
  <si>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</si>
  <si>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</si>
  <si>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</si>
  <si>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</si>
  <si>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</si>
  <si>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</si>
  <si>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</si>
  <si>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</si>
  <si>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</si>
  <si>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</si>
  <si>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</si>
  <si>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</si>
  <si>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</si>
  <si>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</si>
  <si>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</si>
  <si>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</si>
  <si>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</si>
  <si>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</si>
  <si>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</si>
  <si>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</si>
  <si>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</si>
  <si>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</si>
  <si>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</si>
  <si>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</si>
  <si>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</si>
  <si>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</si>
  <si>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</si>
  <si>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</si>
  <si>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</si>
  <si>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</si>
  <si>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</si>
  <si>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</si>
  <si>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</si>
  <si>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</si>
  <si>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</si>
  <si>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</si>
  <si>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</si>
  <si>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</si>
  <si>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</si>
  <si>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</si>
  <si>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</si>
  <si>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</si>
  <si>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</si>
  <si>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</si>
  <si>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</si>
  <si>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</si>
  <si>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</si>
  <si>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</si>
  <si>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</si>
  <si>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</si>
  <si>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</si>
  <si>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</si>
  <si>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</si>
  <si>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</si>
  <si>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</si>
  <si>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</si>
  <si>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</si>
  <si>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</si>
  <si>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</si>
  <si>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</si>
  <si>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</si>
  <si>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</si>
  <si>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</si>
  <si>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</si>
  <si>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</si>
  <si>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</si>
  <si>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</si>
  <si>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</si>
  <si>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</si>
  <si>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</si>
  <si>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</si>
  <si>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</si>
  <si>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</si>
  <si>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</si>
  <si>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</si>
  <si>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</si>
  <si>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</si>
  <si>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</si>
  <si>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</si>
  <si>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</si>
  <si>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</si>
  <si>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</si>
  <si>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</si>
  <si>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</si>
  <si>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</si>
  <si>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</si>
  <si>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</si>
  <si>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</si>
  <si>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</si>
  <si>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</si>
  <si>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</si>
  <si>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</si>
  <si>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</si>
  <si>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</si>
  <si>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</si>
  <si>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</si>
  <si>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</si>
  <si>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</si>
  <si>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</si>
  <si>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</si>
  <si>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</si>
  <si>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</si>
  <si>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</si>
  <si>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</si>
  <si>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</si>
  <si>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</si>
  <si>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</si>
  <si>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</si>
  <si>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</si>
  <si>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</si>
  <si>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</si>
  <si>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</si>
  <si>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</si>
  <si>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</si>
  <si>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</si>
  <si>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</si>
  <si>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</si>
  <si>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</si>
  <si>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</si>
  <si>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</si>
  <si>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</si>
  <si>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</si>
  <si>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</si>
  <si>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</si>
  <si>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</si>
  <si>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</si>
  <si>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</si>
  <si>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</si>
  <si>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</si>
  <si>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</si>
  <si>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</si>
  <si>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</si>
  <si>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</si>
  <si>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</si>
  <si>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</si>
  <si>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</si>
  <si>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</si>
  <si>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</si>
  <si>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</si>
  <si>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</si>
  <si>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</si>
  <si>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</si>
  <si>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</si>
  <si>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</si>
  <si>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</si>
  <si>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</si>
  <si>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</si>
  <si>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</si>
  <si>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</si>
  <si>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</si>
  <si>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</si>
  <si>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</si>
  <si>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</si>
  <si>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</si>
  <si>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</si>
  <si>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</si>
  <si>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</si>
  <si>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</si>
  <si>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</si>
  <si>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</si>
  <si>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</si>
  <si>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</si>
  <si>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</si>
  <si>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</si>
  <si>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</si>
  <si>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</si>
  <si>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</si>
  <si>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</si>
  <si>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</si>
  <si>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</si>
  <si>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</si>
  <si>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</si>
  <si>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</si>
  <si>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</si>
  <si>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</si>
  <si>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</si>
  <si>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</si>
  <si>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</si>
  <si>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</si>
  <si>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</si>
  <si>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</si>
  <si>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</si>
  <si>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</si>
  <si>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</si>
  <si>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</si>
  <si>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</si>
  <si>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</si>
  <si>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</si>
  <si>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</si>
  <si>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</si>
  <si>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</si>
  <si>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</si>
  <si>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</si>
  <si>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</si>
  <si>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</si>
  <si>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</si>
  <si>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</si>
  <si>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</si>
  <si>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</si>
  <si>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</si>
  <si>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</si>
  <si>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</si>
  <si>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</si>
  <si>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</si>
  <si>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</si>
  <si>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</si>
  <si>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</si>
  <si>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</si>
  <si>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</si>
  <si>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</si>
  <si>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</si>
  <si>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</si>
  <si>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</si>
  <si>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</si>
  <si>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</si>
  <si>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</si>
  <si>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</si>
  <si>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</si>
  <si>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</si>
  <si>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</si>
  <si>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</si>
  <si>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</si>
  <si>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</si>
  <si>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</si>
  <si>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</si>
  <si>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</si>
  <si>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</si>
  <si>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</si>
  <si>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</si>
  <si>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</si>
  <si>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</si>
  <si>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</si>
  <si>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</si>
  <si>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</si>
  <si>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</si>
  <si>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</si>
  <si>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</si>
  <si>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</si>
  <si>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</si>
  <si>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</si>
  <si>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</si>
  <si>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</si>
  <si>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</si>
  <si>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</si>
  <si>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</si>
  <si>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</si>
  <si>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</si>
  <si>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</si>
  <si>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</si>
  <si>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</si>
  <si>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</si>
  <si>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</si>
  <si>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</si>
  <si>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</si>
  <si>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</si>
  <si>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</si>
  <si>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</si>
  <si>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</si>
  <si>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</si>
  <si>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</si>
  <si>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</si>
  <si>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</si>
  <si>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</si>
  <si>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</si>
  <si>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</si>
  <si>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</si>
  <si>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</si>
  <si>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</si>
  <si>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</si>
  <si>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</si>
  <si>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</si>
  <si>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</si>
  <si>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</si>
  <si>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</si>
  <si>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</si>
  <si>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</si>
  <si>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</si>
  <si>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</si>
  <si>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</si>
  <si>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</si>
  <si>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</si>
  <si>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</si>
  <si>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</si>
  <si>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</si>
  <si>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</si>
  <si>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</si>
  <si>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</si>
  <si>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</si>
  <si>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</si>
  <si>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</si>
  <si>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</si>
  <si>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</si>
  <si>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</si>
  <si>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</si>
  <si>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</si>
  <si>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</si>
  <si>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</si>
  <si>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</si>
  <si>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</si>
  <si>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</si>
  <si>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</si>
  <si>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</si>
  <si>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</si>
  <si>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</si>
  <si>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</si>
  <si>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</si>
  <si>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</si>
  <si>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</si>
  <si>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</si>
  <si>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</si>
  <si>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</si>
  <si>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</si>
  <si>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</si>
  <si>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</si>
  <si>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</si>
  <si>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</si>
  <si>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</si>
  <si>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</si>
  <si>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</si>
  <si>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</si>
  <si>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</si>
  <si>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</si>
  <si>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</si>
  <si>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</si>
  <si>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</si>
  <si>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</si>
  <si>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</si>
  <si>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</si>
  <si>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</si>
  <si>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</si>
  <si>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</si>
  <si>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</si>
  <si>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</si>
  <si>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</si>
  <si>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</si>
  <si>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</si>
  <si>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</si>
  <si>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</si>
  <si>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</si>
  <si>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</si>
  <si>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</si>
  <si>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</si>
  <si>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</si>
  <si>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</si>
  <si>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</si>
  <si>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</si>
  <si>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</si>
  <si>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</si>
  <si>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</si>
  <si>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</si>
  <si>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</si>
  <si>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</si>
  <si>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</si>
  <si>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</si>
  <si>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</si>
  <si>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</si>
  <si>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</si>
  <si>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</si>
  <si>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</si>
  <si>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</si>
  <si>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</si>
  <si>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</si>
  <si>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</si>
  <si>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</si>
  <si>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</si>
  <si>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</si>
  <si>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</si>
  <si>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</si>
  <si>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</si>
  <si>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</si>
  <si>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</si>
  <si>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</si>
  <si>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</si>
  <si>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</si>
  <si>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</si>
  <si>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</si>
  <si>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</si>
  <si>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</si>
  <si>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</si>
  <si>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</si>
  <si>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</si>
  <si>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</si>
  <si>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</si>
  <si>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</si>
  <si>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</si>
  <si>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</si>
  <si>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</si>
  <si>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</si>
  <si>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</si>
  <si>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</si>
  <si>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</si>
  <si>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</si>
  <si>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</si>
  <si>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</si>
  <si>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</si>
  <si>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</si>
  <si>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</si>
  <si>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</si>
  <si>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</si>
  <si>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</si>
  <si>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</si>
  <si>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</si>
  <si>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</si>
  <si>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</si>
  <si>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</si>
  <si>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</si>
  <si>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</si>
  <si>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</si>
  <si>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</si>
  <si>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</si>
  <si>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</si>
  <si>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</si>
  <si>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</si>
  <si>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</si>
  <si>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</si>
  <si>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</si>
  <si>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</si>
  <si>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</si>
  <si>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</si>
  <si>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</si>
  <si>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</si>
  <si>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</si>
  <si>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</si>
  <si>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</si>
  <si>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</si>
  <si>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</si>
  <si>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</si>
  <si>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</si>
  <si>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</si>
  <si>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</si>
  <si>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</si>
  <si>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</si>
  <si>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</si>
  <si>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</si>
  <si>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</si>
  <si>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</si>
  <si>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</si>
  <si>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</si>
  <si>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</si>
  <si>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</si>
  <si>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</si>
  <si>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</si>
  <si>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</si>
  <si>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</si>
  <si>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</si>
  <si>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</si>
  <si>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</si>
  <si>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</si>
  <si>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</si>
  <si>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</si>
  <si>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</si>
  <si>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</si>
  <si>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</si>
  <si>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</si>
  <si>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</si>
  <si>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</si>
  <si>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</si>
  <si>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</si>
  <si>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</si>
  <si>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</si>
  <si>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</si>
  <si>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</si>
  <si>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</si>
  <si>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</si>
  <si>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</si>
  <si>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</si>
  <si>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</si>
  <si>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</si>
  <si>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</si>
  <si>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</si>
  <si>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</si>
  <si>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</si>
  <si>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</si>
  <si>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</si>
  <si>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</si>
  <si>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</si>
  <si>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</si>
  <si>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</si>
  <si>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</si>
  <si>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</si>
  <si>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</si>
  <si>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</si>
  <si>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</si>
  <si>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</si>
  <si>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</si>
  <si>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</si>
  <si>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</si>
  <si>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</si>
  <si>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</si>
  <si>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</si>
  <si>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</si>
  <si>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</si>
  <si>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</si>
  <si>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</si>
  <si>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</si>
  <si>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</si>
  <si>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</si>
  <si>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</si>
  <si>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</si>
  <si>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</si>
  <si>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</si>
  <si>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</si>
  <si>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</si>
  <si>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</si>
  <si>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</si>
  <si>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</si>
  <si>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</si>
  <si>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</si>
  <si>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</si>
  <si>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</si>
  <si>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</si>
  <si>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</si>
  <si>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</si>
  <si>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</si>
  <si>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</si>
  <si>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</si>
  <si>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</si>
  <si>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</si>
  <si>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</si>
  <si>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</si>
  <si>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</si>
  <si>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</si>
  <si>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</si>
  <si>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</si>
  <si>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</si>
  <si>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</si>
  <si>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</si>
  <si>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</si>
  <si>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</si>
  <si>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</si>
  <si>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</si>
  <si>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</si>
  <si>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</si>
  <si>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</si>
  <si>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</si>
  <si>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</si>
  <si>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</si>
  <si>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</si>
  <si>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</si>
  <si>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</si>
  <si>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</si>
  <si>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</si>
  <si>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</si>
  <si>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</si>
  <si>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</si>
  <si>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</si>
  <si>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</si>
  <si>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</si>
  <si>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</si>
  <si>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</si>
  <si>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</si>
  <si>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</si>
  <si>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</si>
  <si>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</si>
  <si>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</si>
  <si>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</si>
  <si>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</si>
  <si>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</si>
  <si>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</si>
  <si>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</si>
  <si>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</si>
  <si>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</si>
  <si>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</si>
  <si>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</si>
  <si>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</si>
  <si>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</si>
  <si>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</si>
  <si>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</si>
  <si>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</si>
  <si>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</si>
  <si>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</si>
  <si>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</si>
  <si>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</si>
  <si>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</si>
  <si>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</si>
  <si>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</si>
  <si>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</si>
  <si>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</si>
  <si>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</si>
  <si>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</si>
  <si>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</si>
  <si>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</si>
  <si>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</si>
  <si>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</si>
  <si>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</si>
  <si>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</si>
  <si>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</si>
  <si>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</si>
  <si>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</si>
  <si>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</si>
  <si>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</si>
  <si>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</si>
  <si>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</si>
  <si>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</si>
  <si>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</si>
  <si>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</si>
  <si>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</si>
  <si>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</si>
  <si>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</si>
  <si>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</si>
  <si>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</si>
  <si>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</si>
  <si>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</si>
  <si>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</si>
  <si>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</si>
  <si>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</si>
  <si>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</si>
  <si>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</si>
  <si>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</si>
  <si>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</si>
  <si>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</si>
  <si>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</si>
  <si>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</si>
  <si>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</si>
  <si>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</si>
  <si>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</si>
  <si>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</si>
  <si>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</si>
  <si>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</si>
  <si>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</si>
  <si>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</si>
  <si>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</si>
  <si>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</si>
  <si>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</si>
  <si>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</si>
  <si>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</si>
  <si>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</si>
  <si>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</si>
  <si>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</si>
  <si>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</si>
  <si>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</si>
  <si>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</si>
  <si>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</si>
  <si>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</si>
  <si>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</si>
  <si>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</si>
  <si>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</si>
  <si>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</si>
  <si>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</si>
  <si>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</si>
  <si>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</si>
  <si>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</si>
  <si>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</si>
  <si>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</si>
  <si>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</si>
  <si>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</si>
  <si>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</si>
  <si>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</si>
  <si>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</si>
  <si>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</si>
  <si>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</si>
  <si>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</si>
  <si>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</si>
  <si>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</si>
  <si>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</si>
  <si>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</si>
  <si>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</si>
  <si>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</si>
  <si>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</si>
  <si>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</si>
  <si>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</si>
  <si>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</si>
  <si>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</si>
  <si>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</si>
  <si>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</si>
  <si>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</si>
  <si>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</si>
  <si>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</si>
  <si>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</si>
  <si>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</si>
  <si>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</si>
  <si>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</si>
  <si>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</si>
  <si>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</si>
  <si>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</si>
  <si>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</si>
  <si>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</si>
  <si>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</si>
  <si>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</si>
  <si>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</si>
  <si>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</si>
  <si>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</si>
  <si>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</si>
  <si>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</si>
  <si>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</si>
  <si>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</si>
  <si>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</si>
  <si>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</si>
  <si>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</si>
  <si>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</si>
  <si>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</si>
  <si>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</si>
  <si>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</si>
  <si>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</si>
  <si>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</si>
  <si>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</si>
  <si>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</si>
  <si>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</si>
  <si>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</si>
  <si>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</si>
  <si>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</si>
  <si>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</si>
  <si>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</si>
  <si>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</si>
  <si>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</si>
  <si>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</si>
  <si>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</si>
  <si>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</si>
  <si>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</si>
  <si>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</si>
  <si>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</si>
  <si>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</si>
  <si>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</si>
  <si>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</si>
  <si>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</si>
  <si>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</si>
  <si>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</si>
  <si>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</si>
  <si>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</si>
  <si>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</si>
  <si>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</si>
  <si>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</si>
  <si>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</si>
  <si>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</si>
  <si>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</si>
  <si>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</si>
  <si>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</si>
  <si>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</si>
  <si>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</si>
  <si>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</si>
  <si>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</si>
  <si>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</si>
  <si>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</si>
  <si>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</si>
  <si>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</si>
  <si>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</si>
  <si>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</si>
  <si>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</si>
  <si>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</si>
  <si>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</si>
  <si>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</si>
  <si>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</si>
  <si>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</si>
  <si>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</si>
  <si>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</si>
  <si>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</si>
  <si>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</si>
  <si>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</si>
  <si>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</si>
  <si>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</si>
  <si>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</si>
  <si>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</si>
  <si>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</si>
  <si>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</si>
  <si>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</si>
  <si>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</si>
  <si>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</si>
  <si>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</si>
  <si>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</si>
  <si>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</si>
  <si>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</si>
  <si>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</si>
  <si>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</si>
  <si>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</si>
  <si>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</si>
  <si>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</si>
  <si>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</si>
  <si>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</si>
  <si>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</si>
  <si>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</si>
  <si>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</si>
  <si>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</si>
  <si>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</si>
  <si>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</si>
  <si>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</si>
  <si>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</si>
  <si>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</si>
  <si>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</si>
  <si>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</si>
  <si>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</si>
  <si>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</si>
  <si>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</si>
  <si>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</si>
  <si>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</si>
  <si>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</si>
  <si>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</si>
  <si>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</si>
  <si>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</si>
  <si>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</si>
  <si>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</si>
  <si>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</si>
  <si>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</si>
  <si>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</si>
  <si>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</si>
  <si>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</si>
  <si>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</si>
  <si>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</si>
  <si>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</si>
  <si>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</si>
  <si>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</si>
  <si>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</si>
  <si>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</si>
  <si>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</si>
  <si>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</si>
  <si>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</si>
  <si>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</si>
  <si>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</si>
  <si>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</si>
  <si>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</si>
  <si>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</si>
  <si>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</si>
  <si>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</si>
  <si>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</si>
  <si>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</si>
  <si>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</si>
  <si>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</si>
  <si>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</si>
  <si>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</si>
  <si>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</si>
  <si>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</si>
  <si>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</si>
  <si>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</si>
  <si>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</si>
  <si>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</si>
  <si>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</si>
  <si>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</si>
  <si>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</si>
  <si>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</si>
  <si>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</si>
  <si>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</si>
  <si>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</si>
  <si>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</si>
  <si>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</si>
  <si>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</si>
  <si>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</si>
  <si>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</si>
  <si>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</si>
  <si>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</si>
  <si>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</si>
  <si>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</si>
  <si>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</si>
  <si>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</si>
  <si>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</si>
  <si>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</si>
  <si>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</si>
  <si>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</si>
  <si>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</si>
  <si>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</si>
  <si>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</si>
  <si>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</si>
  <si>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</si>
  <si>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</si>
  <si>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</si>
  <si>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</si>
  <si>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</si>
  <si>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</si>
  <si>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</si>
  <si>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</si>
  <si>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</si>
  <si>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</si>
  <si>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</si>
  <si>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</si>
  <si>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</si>
  <si>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</si>
  <si>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</si>
  <si>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</si>
  <si>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</si>
  <si>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</si>
  <si>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</si>
  <si>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</si>
  <si>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</si>
  <si>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</si>
  <si>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</si>
  <si>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</si>
  <si>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</si>
  <si>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</si>
  <si>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</si>
  <si>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</si>
  <si>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</si>
  <si>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</si>
  <si>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</si>
  <si>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</si>
  <si>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</si>
  <si>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</si>
  <si>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</si>
  <si>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</si>
  <si>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</si>
  <si>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</si>
  <si>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</si>
  <si>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</si>
  <si>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</si>
  <si>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</si>
  <si>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</si>
  <si>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</si>
  <si>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</si>
  <si>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</si>
  <si>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</si>
  <si>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</si>
  <si>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</si>
  <si>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</si>
  <si>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</si>
  <si>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</si>
  <si>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</si>
  <si>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</si>
  <si>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</si>
  <si>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</si>
  <si>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</si>
  <si>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</si>
  <si>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</si>
  <si>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</si>
  <si>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</si>
  <si>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</si>
  <si>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</si>
  <si>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</si>
  <si>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</si>
  <si>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</si>
  <si>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</si>
  <si>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</si>
  <si>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</si>
  <si>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</si>
  <si>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</si>
  <si>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</si>
  <si>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</si>
  <si>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</si>
  <si>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</si>
  <si>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</si>
  <si>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</si>
  <si>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</si>
  <si>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</si>
  <si>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</si>
  <si>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</si>
  <si>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</si>
  <si>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</si>
  <si>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</si>
  <si>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</si>
  <si>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</si>
  <si>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</si>
  <si>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</si>
  <si>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</si>
  <si>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</si>
  <si>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</si>
  <si>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</si>
  <si>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</si>
  <si>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</si>
  <si>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</si>
  <si>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</si>
  <si>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</si>
  <si>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</si>
  <si>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</si>
  <si>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</si>
  <si>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</si>
  <si>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</si>
  <si>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</si>
  <si>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</si>
  <si>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</si>
  <si>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</si>
  <si>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</si>
  <si>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</si>
  <si>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</si>
  <si>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</si>
  <si>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</si>
  <si>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</si>
  <si>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</si>
  <si>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</si>
  <si>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</si>
  <si>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</si>
  <si>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</si>
  <si>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</si>
  <si>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</si>
  <si>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</si>
  <si>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</si>
  <si>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</si>
  <si>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</si>
  <si>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</si>
  <si>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</si>
  <si>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</si>
  <si>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</si>
  <si>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</si>
  <si>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</si>
  <si>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</si>
  <si>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</si>
  <si>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</si>
  <si>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</si>
  <si>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</si>
  <si>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</si>
  <si>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</si>
  <si>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</si>
  <si>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</si>
  <si>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</si>
  <si>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</si>
  <si>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</si>
  <si>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</si>
  <si>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</si>
  <si>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</si>
  <si>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</si>
  <si>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</si>
  <si>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</si>
  <si>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</si>
  <si>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</si>
  <si>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</si>
  <si>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</si>
  <si>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</si>
  <si>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</si>
  <si>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</si>
  <si>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</si>
  <si>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</si>
  <si>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</si>
  <si>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</si>
  <si>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</si>
  <si>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</si>
  <si>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</si>
  <si>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</si>
  <si>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</si>
  <si>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</si>
  <si>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</si>
  <si>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</si>
  <si>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</si>
  <si>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</si>
  <si>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</si>
  <si>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</si>
  <si>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</si>
  <si>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</si>
  <si>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</si>
  <si>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</si>
  <si>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</si>
  <si>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</si>
  <si>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</si>
  <si>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</si>
  <si>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</si>
  <si>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</si>
  <si>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</si>
  <si>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</si>
  <si>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</si>
  <si>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</si>
  <si>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</si>
  <si>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</si>
  <si>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</si>
  <si>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</si>
  <si>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</si>
  <si>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</si>
  <si>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</si>
  <si>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</si>
  <si>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</si>
  <si>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</si>
  <si>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</si>
  <si>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</si>
  <si>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</si>
  <si>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</si>
  <si>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</si>
  <si>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</si>
  <si>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</si>
  <si>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</si>
  <si>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</si>
  <si>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</si>
  <si>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</si>
  <si>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</si>
  <si>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</si>
  <si>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</si>
  <si>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</si>
  <si>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</si>
  <si>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</si>
  <si>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</si>
  <si>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</si>
  <si>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</si>
  <si>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</si>
  <si>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</si>
  <si>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</si>
  <si>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</si>
  <si>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</si>
  <si>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</si>
  <si>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</si>
  <si>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</si>
  <si>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</si>
  <si>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</si>
  <si>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</si>
  <si>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</si>
  <si>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</si>
  <si>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</si>
  <si>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</si>
  <si>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</si>
  <si>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</si>
  <si>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</si>
  <si>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</si>
  <si>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</si>
  <si>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</si>
  <si>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</si>
  <si>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</si>
  <si>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</si>
  <si>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</si>
  <si>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</si>
  <si>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</si>
  <si>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</si>
  <si>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</si>
  <si>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</si>
  <si>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</si>
  <si>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</si>
  <si>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</si>
  <si>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</si>
  <si>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</si>
  <si>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</si>
  <si>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</si>
  <si>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</si>
  <si>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</si>
  <si>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</si>
  <si>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</si>
  <si>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</si>
  <si>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</si>
  <si>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</si>
  <si>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</si>
  <si>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</si>
  <si>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</si>
  <si>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</si>
  <si>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</si>
  <si>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</si>
  <si>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</si>
  <si>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</si>
  <si>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</si>
  <si>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</si>
  <si>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</si>
  <si>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</si>
  <si>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</si>
  <si>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</si>
  <si>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</si>
  <si>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</si>
  <si>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</si>
  <si>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</si>
  <si>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</si>
  <si>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</si>
  <si>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</si>
  <si>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</si>
  <si>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</si>
  <si>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</si>
  <si>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</si>
  <si>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</si>
  <si>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</si>
  <si>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</si>
  <si>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</si>
  <si>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</si>
  <si>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</si>
  <si>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</si>
  <si>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</si>
  <si>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</si>
  <si>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</si>
  <si>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</si>
  <si>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</si>
  <si>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</si>
  <si>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</si>
  <si>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</si>
  <si>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</si>
  <si>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</si>
  <si>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</si>
  <si>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</si>
  <si>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</si>
  <si>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</si>
  <si>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</si>
  <si>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</si>
  <si>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</si>
  <si>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</si>
  <si>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</si>
  <si>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</si>
  <si>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</si>
  <si>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</si>
  <si>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</si>
  <si>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</si>
  <si>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</si>
  <si>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</si>
  <si>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</si>
  <si>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</si>
  <si>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</si>
  <si>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</si>
  <si>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</si>
  <si>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</si>
  <si>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</si>
  <si>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</si>
  <si>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</si>
  <si>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</si>
  <si>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</si>
  <si>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</si>
  <si>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</si>
  <si>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</si>
  <si>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</si>
  <si>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</si>
  <si>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</si>
  <si>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</si>
  <si>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</si>
  <si>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</si>
  <si>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</si>
  <si>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</si>
  <si>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</si>
  <si>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</si>
  <si>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</si>
  <si>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</si>
  <si>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</si>
  <si>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</si>
  <si>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</si>
  <si>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</si>
  <si>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</si>
  <si>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</si>
  <si>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</si>
  <si>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</si>
  <si>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</si>
  <si>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</si>
  <si>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</si>
  <si>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</si>
  <si>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</si>
  <si>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</si>
  <si>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</si>
  <si>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</si>
  <si>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</si>
  <si>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</si>
  <si>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</si>
  <si>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</si>
  <si>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</si>
  <si>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</si>
  <si>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</si>
  <si>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</si>
  <si>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</si>
  <si>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</si>
  <si>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</si>
  <si>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</si>
  <si>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</si>
  <si>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</si>
  <si>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</si>
  <si>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</si>
  <si>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</si>
  <si>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</si>
  <si>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</si>
  <si>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</si>
  <si>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</si>
  <si>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</si>
  <si>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</si>
  <si>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</si>
  <si>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</si>
  <si>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</si>
  <si>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</si>
  <si>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</si>
  <si>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</si>
  <si>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</si>
  <si>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</si>
  <si>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</si>
  <si>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</si>
  <si>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</si>
  <si>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</si>
  <si>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</si>
  <si>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</si>
  <si>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</si>
  <si>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</si>
  <si>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</si>
  <si>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</si>
  <si>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</si>
  <si>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</si>
  <si>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</si>
  <si>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</si>
  <si>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</si>
  <si>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</si>
  <si>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</si>
  <si>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</si>
  <si>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</si>
  <si>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</si>
  <si>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</si>
  <si>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</si>
  <si>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</si>
  <si>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</si>
  <si>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</si>
  <si>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</si>
  <si>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</si>
  <si>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</si>
  <si>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</si>
  <si>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</si>
  <si>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</si>
  <si>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</si>
  <si>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</si>
  <si>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</si>
  <si>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</si>
  <si>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</si>
  <si>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</si>
  <si>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</si>
  <si>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</si>
  <si>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</si>
  <si>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</si>
  <si>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</si>
  <si>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</si>
  <si>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</si>
  <si>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</si>
  <si>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</si>
  <si>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</si>
  <si>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</si>
  <si>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</si>
  <si>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</si>
  <si>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</si>
  <si>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</si>
  <si>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</si>
  <si>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</si>
  <si>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</si>
  <si>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</si>
  <si>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</si>
  <si>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</si>
  <si>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</si>
  <si>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</si>
  <si>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</si>
  <si>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</si>
  <si>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</si>
  <si>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</si>
  <si>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</si>
  <si>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</si>
  <si>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</si>
  <si>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</si>
  <si>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</si>
  <si>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</si>
  <si>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</si>
  <si>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</si>
  <si>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</si>
  <si>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</si>
  <si>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</si>
  <si>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</si>
  <si>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</si>
  <si>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</si>
  <si>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</si>
  <si>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</si>
  <si>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</si>
  <si>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</si>
  <si>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</si>
  <si>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</si>
  <si>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</si>
  <si>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</si>
  <si>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</si>
  <si>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</si>
  <si>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</si>
  <si>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</si>
  <si>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</si>
  <si>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</si>
  <si>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</si>
  <si>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</si>
  <si>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</si>
  <si>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</si>
  <si>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</si>
  <si>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</si>
  <si>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</si>
  <si>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</si>
  <si>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</si>
  <si>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</si>
  <si>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</si>
  <si>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</si>
  <si>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</si>
  <si>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</si>
  <si>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</si>
  <si>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</si>
  <si>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</si>
  <si>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</si>
  <si>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</si>
  <si>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</si>
  <si>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</si>
  <si>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</si>
  <si>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</si>
  <si>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</si>
  <si>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</si>
  <si>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</si>
  <si>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</si>
  <si>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</si>
  <si>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</si>
  <si>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</si>
  <si>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</si>
  <si>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</si>
  <si>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</si>
  <si>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</si>
  <si>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</si>
  <si>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</si>
  <si>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</si>
  <si>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</si>
  <si>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</si>
  <si>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</si>
  <si>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</si>
  <si>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</si>
  <si>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</si>
  <si>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</si>
  <si>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</si>
  <si>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</si>
  <si>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</si>
  <si>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</si>
  <si>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</si>
  <si>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</si>
  <si>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</si>
  <si>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</si>
  <si>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</si>
  <si>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</si>
  <si>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</si>
  <si>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</si>
  <si>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</si>
  <si>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</si>
  <si>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</si>
  <si>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</si>
  <si>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</si>
  <si>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</si>
  <si>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</si>
  <si>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</si>
  <si>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</si>
  <si>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</si>
  <si>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</si>
  <si>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</si>
  <si>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</si>
  <si>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</si>
  <si>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</si>
  <si>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</si>
  <si>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</si>
  <si>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</si>
  <si>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</si>
  <si>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</si>
  <si>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</si>
  <si>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</si>
  <si>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</si>
  <si>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</si>
  <si>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</si>
  <si>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</si>
  <si>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</si>
  <si>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</si>
  <si>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</si>
  <si>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</si>
  <si>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</si>
  <si>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</si>
  <si>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</si>
  <si>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</si>
  <si>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</si>
  <si>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</si>
  <si>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</si>
  <si>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</si>
  <si>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</si>
  <si>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</si>
  <si>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</si>
  <si>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</si>
  <si>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</si>
  <si>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</si>
  <si>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</si>
  <si>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</si>
  <si>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</si>
  <si>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</si>
  <si>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</si>
  <si>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</si>
  <si>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</si>
  <si>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</si>
  <si>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</si>
  <si>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</si>
  <si>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</si>
  <si>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</si>
  <si>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</si>
  <si>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</si>
  <si>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</si>
  <si>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</si>
  <si>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</si>
  <si>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</si>
  <si>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</si>
  <si>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</si>
  <si>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</si>
  <si>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</si>
  <si>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</si>
  <si>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</si>
  <si>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</si>
  <si>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</si>
  <si>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</si>
  <si>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</si>
  <si>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</si>
  <si>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</si>
  <si>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</si>
  <si>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</si>
  <si>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</si>
  <si>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</si>
  <si>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</si>
  <si>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</si>
  <si>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</si>
  <si>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</si>
  <si>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</si>
  <si>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</si>
  <si>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</si>
  <si>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</si>
  <si>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</si>
  <si>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</si>
  <si>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</si>
  <si>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</si>
  <si>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</si>
  <si>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</si>
  <si>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</si>
  <si>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</si>
  <si>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</si>
  <si>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</si>
  <si>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</si>
  <si>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</si>
  <si>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</si>
  <si>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</si>
  <si>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</si>
  <si>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</si>
  <si>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</si>
  <si>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</si>
  <si>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</si>
  <si>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</si>
  <si>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</si>
  <si>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</si>
  <si>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</si>
  <si>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</si>
  <si>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</si>
  <si>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</si>
  <si>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</si>
  <si>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</si>
  <si>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</si>
  <si>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</si>
  <si>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</si>
  <si>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</si>
  <si>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</si>
  <si>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</si>
  <si>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</si>
  <si>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</si>
  <si>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</si>
  <si>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</si>
  <si>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</si>
  <si>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</si>
  <si>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</si>
  <si>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</si>
  <si>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</si>
  <si>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</si>
  <si>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</si>
  <si>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</si>
  <si>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</si>
  <si>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</si>
  <si>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</si>
  <si>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</si>
  <si>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</si>
  <si>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</si>
  <si>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</si>
  <si>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</si>
  <si>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</si>
  <si>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</si>
  <si>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</si>
  <si>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</si>
  <si>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</si>
  <si>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</si>
  <si>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</si>
  <si>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</si>
  <si>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</si>
  <si>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</si>
  <si>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</si>
  <si>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</si>
  <si>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</si>
  <si>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</si>
  <si>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</si>
  <si>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</si>
  <si>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</si>
  <si>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</si>
  <si>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</si>
  <si>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</si>
  <si>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</si>
  <si>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</si>
  <si>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</si>
  <si>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</si>
  <si>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</si>
  <si>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</si>
  <si>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</si>
  <si>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</si>
  <si>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</si>
  <si>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</si>
  <si>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</si>
  <si>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</si>
  <si>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</si>
  <si>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</si>
  <si>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</si>
  <si>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</si>
  <si>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</si>
  <si>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</si>
  <si>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</si>
  <si>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</si>
  <si>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</si>
  <si>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</si>
  <si>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</si>
  <si>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</si>
  <si>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</si>
  <si>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</si>
  <si>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</si>
  <si>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</si>
  <si>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</si>
  <si>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</si>
  <si>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</si>
  <si>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</si>
  <si>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</si>
  <si>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</si>
  <si>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</si>
  <si>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</si>
  <si>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</si>
  <si>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</si>
  <si>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</si>
  <si>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</si>
  <si>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</si>
  <si>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</si>
  <si>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</si>
  <si>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</si>
  <si>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</si>
  <si>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</si>
  <si>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</si>
  <si>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</si>
  <si>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</si>
  <si>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</si>
  <si>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</si>
  <si>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</si>
  <si>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</si>
  <si>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</si>
  <si>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</si>
  <si>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</si>
  <si>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</si>
  <si>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</si>
  <si>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</si>
  <si>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</si>
  <si>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</si>
  <si>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</si>
  <si>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</si>
  <si>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</si>
  <si>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</si>
  <si>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</si>
  <si>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</si>
  <si>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</si>
  <si>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</si>
  <si>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</si>
  <si>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</si>
  <si>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</si>
  <si>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</si>
  <si>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</si>
  <si>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</si>
  <si>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</si>
  <si>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</si>
  <si>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</si>
  <si>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</si>
  <si>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</si>
  <si>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</si>
  <si>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</si>
  <si>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</si>
  <si>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</si>
  <si>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</si>
  <si>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</si>
  <si>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</si>
  <si>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</si>
  <si>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</si>
  <si>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</si>
  <si>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</si>
  <si>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</si>
  <si>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</si>
  <si>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</si>
  <si>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</si>
  <si>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</si>
  <si>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</si>
  <si>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</si>
  <si>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</si>
  <si>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</si>
  <si>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</si>
  <si>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</si>
  <si>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</si>
  <si>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</si>
  <si>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</si>
  <si>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</si>
  <si>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</si>
  <si>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</si>
  <si>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</si>
  <si>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</si>
  <si>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</si>
  <si>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</si>
  <si>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</si>
  <si>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</si>
  <si>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</si>
  <si>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</si>
  <si>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</si>
  <si>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</si>
  <si>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</si>
  <si>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</si>
  <si>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</si>
  <si>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</si>
  <si>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</si>
  <si>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</si>
  <si>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</si>
  <si>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</si>
  <si>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</si>
  <si>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</si>
  <si>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</si>
  <si>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</si>
  <si>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</si>
  <si>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</si>
  <si>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</si>
  <si>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</si>
  <si>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</si>
  <si>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</si>
  <si>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</si>
  <si>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</si>
  <si>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</si>
  <si>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</si>
  <si>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</si>
  <si>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</si>
  <si>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</si>
  <si>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</si>
  <si>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</si>
  <si>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</si>
  <si>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</si>
  <si>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</si>
  <si>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</si>
  <si>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</si>
  <si>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</si>
  <si>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</si>
  <si>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</si>
  <si>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</si>
  <si>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</si>
  <si>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</si>
  <si>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</si>
  <si>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</si>
  <si>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</si>
  <si>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</si>
  <si>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</si>
  <si>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</si>
  <si>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</si>
  <si>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</si>
  <si>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</si>
  <si>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</si>
  <si>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</si>
  <si>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</si>
  <si>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</si>
  <si>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</si>
  <si>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</si>
  <si>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</si>
  <si>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</si>
  <si>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</si>
  <si>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</si>
  <si>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</si>
  <si>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</si>
  <si>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</si>
  <si>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</si>
  <si>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</si>
  <si>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</si>
  <si>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</si>
  <si>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</si>
  <si>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</si>
  <si>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</si>
  <si>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</si>
  <si>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</si>
  <si>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</si>
  <si>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</si>
  <si>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</si>
  <si>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</si>
  <si>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</si>
  <si>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</si>
  <si>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</si>
  <si>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</si>
  <si>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</si>
  <si>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</si>
  <si>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</si>
  <si>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</si>
  <si>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</si>
  <si>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</si>
  <si>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</si>
  <si>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</si>
  <si>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</si>
  <si>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</si>
  <si>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</si>
  <si>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</si>
  <si>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</si>
  <si>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</si>
  <si>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</si>
  <si>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</si>
  <si>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</si>
  <si>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</si>
  <si>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</si>
  <si>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</si>
  <si>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</si>
  <si>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</si>
  <si>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</si>
  <si>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</si>
  <si>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</si>
  <si>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</si>
  <si>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</si>
  <si>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</si>
  <si>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</si>
  <si>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</si>
  <si>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</si>
  <si>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</si>
  <si>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</si>
  <si>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</si>
  <si>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</si>
  <si>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</si>
  <si>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</si>
  <si>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</si>
  <si>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</si>
  <si>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</si>
  <si>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</si>
  <si>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</si>
  <si>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</si>
  <si>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</si>
  <si>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</si>
  <si>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</si>
  <si>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</si>
  <si>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</si>
  <si>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</si>
  <si>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</si>
  <si>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</si>
  <si>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</si>
  <si>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</si>
  <si>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</si>
  <si>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</si>
  <si>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</si>
  <si>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</si>
  <si>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</si>
  <si>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</si>
  <si>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</si>
  <si>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</si>
  <si>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</si>
  <si>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</si>
  <si>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</si>
  <si>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</si>
  <si>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</si>
  <si>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</si>
  <si>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</si>
  <si>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</si>
  <si>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</si>
  <si>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</si>
  <si>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</si>
  <si>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</si>
  <si>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</si>
  <si>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</si>
  <si>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</si>
  <si>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</si>
  <si>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</si>
  <si>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</si>
  <si>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</si>
  <si>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</si>
  <si>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</si>
  <si>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</si>
  <si>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</si>
  <si>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</si>
  <si>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</si>
  <si>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</si>
  <si>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</si>
  <si>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</si>
  <si>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</si>
  <si>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</si>
  <si>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</si>
  <si>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</si>
  <si>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</si>
  <si>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</si>
  <si>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</si>
  <si>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</si>
  <si>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</si>
  <si>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</si>
  <si>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</si>
  <si>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</si>
  <si>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</si>
  <si>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</si>
  <si>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</si>
  <si>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</si>
  <si>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</si>
  <si>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</si>
  <si>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</si>
  <si>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</si>
  <si>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</si>
  <si>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</si>
  <si>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</si>
  <si>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</si>
  <si>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</si>
  <si>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</si>
  <si>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</si>
  <si>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</si>
  <si>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</si>
  <si>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</si>
  <si>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</si>
  <si>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</si>
  <si>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</si>
  <si>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</si>
  <si>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</si>
  <si>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</si>
  <si>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</si>
  <si>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</si>
  <si>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</si>
  <si>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</si>
  <si>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</si>
  <si>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</si>
  <si>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</si>
  <si>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</si>
  <si>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</si>
  <si>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</si>
  <si>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</si>
  <si>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</si>
  <si>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</si>
  <si>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</si>
  <si>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</si>
  <si>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</si>
  <si>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</si>
  <si>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</si>
  <si>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</si>
  <si>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</si>
  <si>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</si>
  <si>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</si>
  <si>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</si>
  <si>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</si>
  <si>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</si>
  <si>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</si>
  <si>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</si>
  <si>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</si>
  <si>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</si>
  <si>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</si>
  <si>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</si>
  <si>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</si>
  <si>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</si>
  <si>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</si>
  <si>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</si>
  <si>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</si>
  <si>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</si>
  <si>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</si>
  <si>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</si>
  <si>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</si>
  <si>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</si>
  <si>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</si>
  <si>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</si>
  <si>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</si>
  <si>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</si>
  <si>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</si>
  <si>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</si>
  <si>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</si>
  <si>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</si>
  <si>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</si>
  <si>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</si>
  <si>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</si>
  <si>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</si>
  <si>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</si>
  <si>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</si>
  <si>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</si>
  <si>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</si>
  <si>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</si>
  <si>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</si>
  <si>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</si>
  <si>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</si>
  <si>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</si>
  <si>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</si>
  <si>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</si>
  <si>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</si>
  <si>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</si>
  <si>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</si>
  <si>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</si>
  <si>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</si>
  <si>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</si>
  <si>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</si>
  <si>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</si>
  <si>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</si>
  <si>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</si>
  <si>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</si>
  <si>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</si>
  <si>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</si>
  <si>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</si>
  <si>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</si>
  <si>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</si>
  <si>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</si>
  <si>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</si>
  <si>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</si>
  <si>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</si>
  <si>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</si>
  <si>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</si>
  <si>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</si>
  <si>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</si>
  <si>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</si>
  <si>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</si>
  <si>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</si>
  <si>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</si>
  <si>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</si>
  <si>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</si>
  <si>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</si>
  <si>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</si>
  <si>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</si>
  <si>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</si>
  <si>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</si>
  <si>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</si>
  <si>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</si>
  <si>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</si>
  <si>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</si>
  <si>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</si>
  <si>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</si>
  <si>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</si>
  <si>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</si>
  <si>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</si>
  <si>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</si>
  <si>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</si>
  <si>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</si>
  <si>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</si>
  <si>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</si>
  <si>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</si>
  <si>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</si>
  <si>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</si>
  <si>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</si>
  <si>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</si>
  <si>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</si>
  <si>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</si>
  <si>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</si>
  <si>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</si>
  <si>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</si>
  <si>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</si>
  <si>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</si>
  <si>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</si>
  <si>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</si>
  <si>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</si>
  <si>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</si>
  <si>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</si>
  <si>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</si>
  <si>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</si>
  <si>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</si>
  <si>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</si>
  <si>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</si>
  <si>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</si>
  <si>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</si>
  <si>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</si>
  <si>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</si>
  <si>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</si>
  <si>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</si>
  <si>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</si>
  <si>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</si>
  <si>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</si>
  <si>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</si>
  <si>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</si>
  <si>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</si>
  <si>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</si>
  <si>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</si>
  <si>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</si>
  <si>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</si>
  <si>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</si>
  <si>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</si>
  <si>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</si>
  <si>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</si>
  <si>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</si>
  <si>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</si>
  <si>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</si>
  <si>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</si>
  <si>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</si>
  <si>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</si>
  <si>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</si>
  <si>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</si>
  <si>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</si>
  <si>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</si>
  <si>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</si>
  <si>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</si>
  <si>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</si>
  <si>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</si>
  <si>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</si>
  <si>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</si>
  <si>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</si>
  <si>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</si>
  <si>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</si>
  <si>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</si>
  <si>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</si>
  <si>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</si>
  <si>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</si>
  <si>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</si>
  <si>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</si>
  <si>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</si>
  <si>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</si>
  <si>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</si>
  <si>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</si>
  <si>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</si>
  <si>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</si>
  <si>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</si>
  <si>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</si>
  <si>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</si>
  <si>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</si>
  <si>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</si>
  <si>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</si>
  <si>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</si>
  <si>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</si>
  <si>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</si>
  <si>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</si>
  <si>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</si>
  <si>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</si>
  <si>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</si>
  <si>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</si>
  <si>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</si>
  <si>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</si>
  <si>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</si>
  <si>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</si>
  <si>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</si>
  <si>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</si>
  <si>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</si>
  <si>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</si>
  <si>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</si>
  <si>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</si>
  <si>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</si>
  <si>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</si>
  <si>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</si>
  <si>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</si>
  <si>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</si>
  <si>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</si>
  <si>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</si>
  <si>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</si>
  <si>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</si>
  <si>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</si>
  <si>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</si>
  <si>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</si>
  <si>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</si>
  <si>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</si>
  <si>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</si>
  <si>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</si>
  <si>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</si>
  <si>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</si>
  <si>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</si>
  <si>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</si>
  <si>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</si>
  <si>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</si>
  <si>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</si>
  <si>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</si>
  <si>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</si>
  <si>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</si>
  <si>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</si>
  <si>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</si>
  <si>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</si>
  <si>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</si>
  <si>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</si>
  <si>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</si>
  <si>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</si>
  <si>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</si>
  <si>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</si>
  <si>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</si>
  <si>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</si>
  <si>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</si>
  <si>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</si>
  <si>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</si>
  <si>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</si>
  <si>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</si>
  <si>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</si>
  <si>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</si>
  <si>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</si>
  <si>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</si>
  <si>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</si>
  <si>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</si>
  <si>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</si>
  <si>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</si>
  <si>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</si>
  <si>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</si>
  <si>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</si>
  <si>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</si>
  <si>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</si>
  <si>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</si>
  <si>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</si>
  <si>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</si>
  <si>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</si>
  <si>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</si>
  <si>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</si>
  <si>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</si>
  <si>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</si>
  <si>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</si>
  <si>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</si>
  <si>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</si>
  <si>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</si>
  <si>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</si>
  <si>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</si>
  <si>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</si>
  <si>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</si>
  <si>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</si>
  <si>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</si>
  <si>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</si>
  <si>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</si>
  <si>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</si>
  <si>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</si>
  <si>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</si>
  <si>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</si>
  <si>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</si>
  <si>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</si>
  <si>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</si>
  <si>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</si>
  <si>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</si>
  <si>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</si>
  <si>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</si>
  <si>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</si>
  <si>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</si>
  <si>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</si>
  <si>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</si>
  <si>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</si>
  <si>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</si>
  <si>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</si>
  <si>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</si>
  <si>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</si>
  <si>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</si>
  <si>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</si>
  <si>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</si>
  <si>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</si>
  <si>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</si>
  <si>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</si>
  <si>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</si>
  <si>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</si>
  <si>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</si>
  <si>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</si>
  <si>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</si>
  <si>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</si>
  <si>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</si>
  <si>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</si>
  <si>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</si>
  <si>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</si>
  <si>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</si>
  <si>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</si>
  <si>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</si>
  <si>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</si>
  <si>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</si>
  <si>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</si>
  <si>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</si>
  <si>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</si>
  <si>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</si>
  <si>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</si>
  <si>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</si>
  <si>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</si>
  <si>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</si>
  <si>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</si>
  <si>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</si>
  <si>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</si>
  <si>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</si>
  <si>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</si>
  <si>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</si>
  <si>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</si>
  <si>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</si>
  <si>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</si>
  <si>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</si>
  <si>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</si>
  <si>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</si>
  <si>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</si>
  <si>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</si>
  <si>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</si>
  <si>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</si>
  <si>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</si>
  <si>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</si>
  <si>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</si>
  <si>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</si>
  <si>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</si>
  <si>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</si>
  <si>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</si>
  <si>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</si>
  <si>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</si>
  <si>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</si>
  <si>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</si>
  <si>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</si>
  <si>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</si>
  <si>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</si>
  <si>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</si>
  <si>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</si>
  <si>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</si>
  <si>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</si>
  <si>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</si>
  <si>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</si>
  <si>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</si>
  <si>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</si>
  <si>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</si>
  <si>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</si>
  <si>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</si>
  <si>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</si>
  <si>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</si>
  <si>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</si>
  <si>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</si>
  <si>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</si>
  <si>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</si>
  <si>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</si>
  <si>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</si>
  <si>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</si>
  <si>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</si>
  <si>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</si>
  <si>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</si>
  <si>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</si>
  <si>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</si>
  <si>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</si>
  <si>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</si>
  <si>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</si>
  <si>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</si>
  <si>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</si>
  <si>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</si>
  <si>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</si>
  <si>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</si>
  <si>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</si>
  <si>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</si>
  <si>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</si>
  <si>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</si>
  <si>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</si>
  <si>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</si>
  <si>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</si>
  <si>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</si>
  <si>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</si>
  <si>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</si>
  <si>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</si>
  <si>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</si>
  <si>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</si>
  <si>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</si>
  <si>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</si>
  <si>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</si>
  <si>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</si>
  <si>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</si>
  <si>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</si>
  <si>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</si>
  <si>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</si>
  <si>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</si>
  <si>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</si>
  <si>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</si>
  <si>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</si>
  <si>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</si>
  <si>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</si>
  <si>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</si>
  <si>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</si>
  <si>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</si>
  <si>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</si>
  <si>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</si>
  <si>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</si>
  <si>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</si>
  <si>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</si>
  <si>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</si>
  <si>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</si>
  <si>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</si>
  <si>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</si>
  <si>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</si>
  <si>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</si>
  <si>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</si>
  <si>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</si>
  <si>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</si>
  <si>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</si>
  <si>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</si>
  <si>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</si>
  <si>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</si>
  <si>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</si>
  <si>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</si>
  <si>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</si>
  <si>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</si>
  <si>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</si>
  <si>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</si>
  <si>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</si>
  <si>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</si>
  <si>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</si>
  <si>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</si>
  <si>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</si>
  <si>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</si>
  <si>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</si>
  <si>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</si>
  <si>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</si>
  <si>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</si>
  <si>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</si>
  <si>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</si>
  <si>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</si>
  <si>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</si>
  <si>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</si>
  <si>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</si>
  <si>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</si>
  <si>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</si>
  <si>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</si>
  <si>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</si>
  <si>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</si>
  <si>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</si>
  <si>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</si>
  <si>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</si>
  <si>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</si>
  <si>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</si>
  <si>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</si>
  <si>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</si>
  <si>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</si>
  <si>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</si>
  <si>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</si>
  <si>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</si>
  <si>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</si>
  <si>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</si>
  <si>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</si>
  <si>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</si>
  <si>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</si>
  <si>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</si>
  <si>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</si>
  <si>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</si>
  <si>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</si>
  <si>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</si>
  <si>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</si>
  <si>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</si>
  <si>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</si>
  <si>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</si>
  <si>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</si>
  <si>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</si>
  <si>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</si>
  <si>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</si>
  <si>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</si>
  <si>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</si>
  <si>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</si>
  <si>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</si>
  <si>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</si>
  <si>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</si>
  <si>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</si>
  <si>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</si>
  <si>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</si>
  <si>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</si>
  <si>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</si>
  <si>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</si>
  <si>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</si>
  <si>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</si>
  <si>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</si>
  <si>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</si>
  <si>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</si>
  <si>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</si>
  <si>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</si>
  <si>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</si>
  <si>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</si>
  <si>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</si>
  <si>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</si>
  <si>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</si>
  <si>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</si>
  <si>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</si>
  <si>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</si>
  <si>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</si>
  <si>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</si>
  <si>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</si>
  <si>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</si>
  <si>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</si>
  <si>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</si>
  <si>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</si>
  <si>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</si>
  <si>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</si>
  <si>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</si>
  <si>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</si>
  <si>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</si>
  <si>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</si>
  <si>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</si>
  <si>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</si>
  <si>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</si>
  <si>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</si>
  <si>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</si>
  <si>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</si>
  <si>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</si>
  <si>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</si>
  <si>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</si>
  <si>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</si>
  <si>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</si>
  <si>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</si>
  <si>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</si>
  <si>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</si>
  <si>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</si>
  <si>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</si>
  <si>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</si>
  <si>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</si>
  <si>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</si>
  <si>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</si>
  <si>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</si>
  <si>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</si>
  <si>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</si>
  <si>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</si>
  <si>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</si>
  <si>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</si>
  <si>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</si>
  <si>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</si>
  <si>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</si>
  <si>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</si>
  <si>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</si>
  <si>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</si>
  <si>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</si>
  <si>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</si>
  <si>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</si>
  <si>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</si>
  <si>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</si>
  <si>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</si>
  <si>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</si>
  <si>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</si>
  <si>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</si>
  <si>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</si>
  <si>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</si>
  <si>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</si>
  <si>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</si>
  <si>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</si>
  <si>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</si>
  <si>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</si>
  <si>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</si>
  <si>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</si>
  <si>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</si>
  <si>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</si>
  <si>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</si>
  <si>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</si>
  <si>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</si>
  <si>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</si>
  <si>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</si>
  <si>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</si>
  <si>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</si>
  <si>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</si>
  <si>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</si>
  <si>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</si>
  <si>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</si>
  <si>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</si>
  <si>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</si>
  <si>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</si>
  <si>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</si>
  <si>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</si>
  <si>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</si>
  <si>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</si>
  <si>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</si>
  <si>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</si>
  <si>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</si>
  <si>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</si>
  <si>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</si>
  <si>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</si>
  <si>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</si>
  <si>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</si>
  <si>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</si>
  <si>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</si>
  <si>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</si>
  <si>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</si>
  <si>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</si>
  <si>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</si>
  <si>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</si>
  <si>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</si>
  <si>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</si>
  <si>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</si>
  <si>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</si>
  <si>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</si>
  <si>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</si>
  <si>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</si>
  <si>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</si>
  <si>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</si>
  <si>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</si>
  <si>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</si>
  <si>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</si>
  <si>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</si>
  <si>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</si>
  <si>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</si>
  <si>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</si>
  <si>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</si>
  <si>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</si>
  <si>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</si>
  <si>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</si>
  <si>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</si>
  <si>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</si>
  <si>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</si>
  <si>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</si>
  <si>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</si>
  <si>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</si>
  <si>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</si>
  <si>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</si>
  <si>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</si>
  <si>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</si>
  <si>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</si>
  <si>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</si>
  <si>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</si>
  <si>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</si>
  <si>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</si>
  <si>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</si>
  <si>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</si>
  <si>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</si>
  <si>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</si>
  <si>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</si>
  <si>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</si>
  <si>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</si>
  <si>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</si>
  <si>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</si>
  <si>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</si>
  <si>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</si>
  <si>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</si>
  <si>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</si>
  <si>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</si>
  <si>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</si>
  <si>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</si>
  <si>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</si>
  <si>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</si>
  <si>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</si>
  <si>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</si>
  <si>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</si>
  <si>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</si>
  <si>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</si>
  <si>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</si>
  <si>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</si>
  <si>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</si>
  <si>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</si>
  <si>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</si>
  <si>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</si>
  <si>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</si>
  <si>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</si>
  <si>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</si>
  <si>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</si>
  <si>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</si>
  <si>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</si>
  <si>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</si>
  <si>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</si>
  <si>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</si>
  <si>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</si>
  <si>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</si>
  <si>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</si>
  <si>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</si>
  <si>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</si>
  <si>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</si>
  <si>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</si>
  <si>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</si>
  <si>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</si>
  <si>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</si>
  <si>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</si>
  <si>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</si>
  <si>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</si>
  <si>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</si>
  <si>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</si>
  <si>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</si>
  <si>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</si>
  <si>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</si>
  <si>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</si>
  <si>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</si>
  <si>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</si>
  <si>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</si>
  <si>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</si>
  <si>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</si>
  <si>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</si>
  <si>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</si>
  <si>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</si>
  <si>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</si>
  <si>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</si>
  <si>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</si>
  <si>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</si>
  <si>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</si>
  <si>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</si>
  <si>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</si>
  <si>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</si>
  <si>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</si>
  <si>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</si>
  <si>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</si>
  <si>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</si>
  <si>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</si>
  <si>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</si>
  <si>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</si>
  <si>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</si>
  <si>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</si>
  <si>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</si>
  <si>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</si>
  <si>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</si>
  <si>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</si>
  <si>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</si>
  <si>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</si>
  <si>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</si>
  <si>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</si>
  <si>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</si>
  <si>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</si>
  <si>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</si>
  <si>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</si>
  <si>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</si>
  <si>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</si>
  <si>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</si>
  <si>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</si>
  <si>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</si>
  <si>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</si>
  <si>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</si>
  <si>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</si>
  <si>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</si>
  <si>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</si>
  <si>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</si>
  <si>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</si>
  <si>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</si>
  <si>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</si>
  <si>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</si>
  <si>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</si>
  <si>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</si>
  <si>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</si>
  <si>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</si>
  <si>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</si>
  <si>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</si>
  <si>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</si>
  <si>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</si>
  <si>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</si>
  <si>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</si>
  <si>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</si>
  <si>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</si>
  <si>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</si>
  <si>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</si>
  <si>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</si>
  <si>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</si>
  <si>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</si>
  <si>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</si>
  <si>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</si>
  <si>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</si>
  <si>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</si>
  <si>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</si>
  <si>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</si>
  <si>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</si>
  <si>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</si>
  <si>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</si>
  <si>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</si>
  <si>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</si>
  <si>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</si>
  <si>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</si>
  <si>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</si>
  <si>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</si>
  <si>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</si>
  <si>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</si>
  <si>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</si>
  <si>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</si>
  <si>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</si>
  <si>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</si>
  <si>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</si>
  <si>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</si>
  <si>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</si>
  <si>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</si>
  <si>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</si>
  <si>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</si>
  <si>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</si>
  <si>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</si>
  <si>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</si>
  <si>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</si>
  <si>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</si>
  <si>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</si>
  <si>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</si>
  <si>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</si>
  <si>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</si>
  <si>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</si>
  <si>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</si>
  <si>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</si>
  <si>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</si>
  <si>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</si>
  <si>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</si>
  <si>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</si>
  <si>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</si>
  <si>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</si>
  <si>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</si>
  <si>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</si>
  <si>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</si>
  <si>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</si>
  <si>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</si>
  <si>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</si>
  <si>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</si>
  <si>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</si>
  <si>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</si>
  <si>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</si>
  <si>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</si>
  <si>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</si>
  <si>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</si>
  <si>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</si>
  <si>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</si>
  <si>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</si>
  <si>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</si>
  <si>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</si>
  <si>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</si>
  <si>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</si>
  <si>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</si>
  <si>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</si>
  <si>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</si>
  <si>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</si>
  <si>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</si>
  <si>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</si>
  <si>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</si>
  <si>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</si>
  <si>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</si>
  <si>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</si>
  <si>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</si>
  <si>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</si>
  <si>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</si>
  <si>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</si>
  <si>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</si>
  <si>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</si>
  <si>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</si>
  <si>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</si>
  <si>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</si>
  <si>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</si>
  <si>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</si>
  <si>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</si>
  <si>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</si>
  <si>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</si>
  <si>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</si>
  <si>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</si>
  <si>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</si>
  <si>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</si>
  <si>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</si>
  <si>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</si>
  <si>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</si>
  <si>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</si>
  <si>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</si>
  <si>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</si>
  <si>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</si>
  <si>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</si>
  <si>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</si>
  <si>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</si>
  <si>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</si>
  <si>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</si>
  <si>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</si>
  <si>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</si>
  <si>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</si>
  <si>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</si>
  <si>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</si>
  <si>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</si>
  <si>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</si>
  <si>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</si>
  <si>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</si>
  <si>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</si>
  <si>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</si>
  <si>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</si>
  <si>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</si>
  <si>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</si>
  <si>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</si>
  <si>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</si>
  <si>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</si>
  <si>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</si>
  <si>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</si>
  <si>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</si>
  <si>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</si>
  <si>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</si>
  <si>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</si>
  <si>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</si>
  <si>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</si>
  <si>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</si>
  <si>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</si>
  <si>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</si>
  <si>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</si>
  <si>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</si>
  <si>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</si>
  <si>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</si>
  <si>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</si>
  <si>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</si>
  <si>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</si>
  <si>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</si>
  <si>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</si>
  <si>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</si>
  <si>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</si>
  <si>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</si>
  <si>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</si>
  <si>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</si>
  <si>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</si>
  <si>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</si>
  <si>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</si>
  <si>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</si>
  <si>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</si>
  <si>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</si>
  <si>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</si>
  <si>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</si>
  <si>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</si>
  <si>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</si>
  <si>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</si>
  <si>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</si>
  <si>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</si>
  <si>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</si>
  <si>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</si>
  <si>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</si>
  <si>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</si>
  <si>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</si>
  <si>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</si>
  <si>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</si>
  <si>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</si>
  <si>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</si>
  <si>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</si>
  <si>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</si>
  <si>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</si>
  <si>
    <t>Other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</si>
</sst>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3">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charset val="134"/>
    </font>
    <font>
      <sz val="11"/>
      <color rgb="FF000000"/>
      <name val="STXihei"/>
      <charset val="134"/>
    </font>
    <font>
      <sz val="11"/>
      <name val="STXihei"/>
      <charset val="134"/>
    </font>
    <font>
      <sz val="11"/>
      <color theme="1"/>
      <name val="STXihei"/>
      <charset val="134"/>
    </font>
    <font>
      <sz val="10"/>
      <color rgb="FF323232"/>
      <name val="STXihei"/>
      <charset val="134"/>
    </font>
    <font>
      <sz val="12"/>
      <color theme="1"/>
      <name val="STXihei"/>
      <charset val="134"/>
    </font>
    <font>
      <sz val="11"/>
      <color rgb="FF4B83AD"/>
      <name val="STXihei"/>
      <charset val="134"/>
    </font>
    <font>
      <sz val="11"/>
      <color theme="1" tint="4.9989318521683403E-2"/>
      <name val="STXihei"/>
      <charset val="134"/>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P6"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D6" activePane="bottomRight" state="frozen"/>
      <selection pane="topRight" activeCell="R7" sqref="R7"/>
      <selection pane="bottomLeft" activeCell="R7" sqref="R7"/>
      <selection pane="bottomRight" activeCell="N18" sqref="N18"/>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I6" activePane="bottomRight" state="frozen"/>
      <selection pane="topRight" activeCell="R7" sqref="R7"/>
      <selection pane="bottomLeft" activeCell="R7" sqref="R7"/>
      <selection pane="bottomRight" activeCell="M44" sqref="M44"/>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5" width="12.5703125" bestFit="1" customWidth="1"/>
    <col min="16" max="16" width="19.8554687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f>P46+P50+P65</f>
        <v>71900000</v>
      </c>
      <c r="Q44" s="1159">
        <f t="shared" ref="Q44:Z44" si="15">Q46+Q50+Q65</f>
        <v>39600000</v>
      </c>
      <c r="R44" s="1159">
        <f t="shared" si="15"/>
        <v>66000000</v>
      </c>
      <c r="S44" s="1159">
        <f t="shared" si="15"/>
        <v>13000000</v>
      </c>
      <c r="T44" s="1159">
        <f t="shared" si="15"/>
        <v>17700000</v>
      </c>
      <c r="U44" s="1159">
        <f t="shared" si="15"/>
        <v>18400000</v>
      </c>
      <c r="V44" s="1159">
        <f t="shared" si="15"/>
        <v>22000000</v>
      </c>
      <c r="W44" s="1159">
        <f t="shared" si="15"/>
        <v>22100000</v>
      </c>
      <c r="X44" s="1159">
        <f t="shared" si="15"/>
        <v>20400000</v>
      </c>
      <c r="Y44" s="1159">
        <f t="shared" si="15"/>
        <v>12300000</v>
      </c>
      <c r="Z44" s="1159">
        <f t="shared" si="15"/>
        <v>1600000</v>
      </c>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6">N62</f>
        <v>18100000</v>
      </c>
      <c r="O46" s="21">
        <f t="shared" si="16"/>
        <v>54100000</v>
      </c>
      <c r="P46" s="21">
        <f>P62</f>
        <v>40900000</v>
      </c>
      <c r="Q46" s="21">
        <f t="shared" ref="Q46:Z46" si="17">Q62</f>
        <v>53200000</v>
      </c>
      <c r="R46" s="21">
        <f t="shared" si="17"/>
        <v>-7600000</v>
      </c>
      <c r="S46" s="21">
        <f t="shared" si="17"/>
        <v>1700000</v>
      </c>
      <c r="T46" s="21">
        <f t="shared" si="17"/>
        <v>13000000</v>
      </c>
      <c r="U46" s="21">
        <f t="shared" si="17"/>
        <v>-300000</v>
      </c>
      <c r="V46" s="21">
        <f t="shared" si="17"/>
        <v>200000</v>
      </c>
      <c r="W46" s="21">
        <f t="shared" si="17"/>
        <v>-2100000</v>
      </c>
      <c r="X46" s="21">
        <f t="shared" si="17"/>
        <v>-4600000</v>
      </c>
      <c r="Y46" s="21">
        <f t="shared" si="17"/>
        <v>-12300000</v>
      </c>
      <c r="Z46" s="21">
        <f t="shared" si="17"/>
        <v>-20100000</v>
      </c>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8">M55+M58</f>
        <v>-53100000</v>
      </c>
      <c r="N50" s="125">
        <f t="shared" si="18"/>
        <v>18500000</v>
      </c>
      <c r="O50" s="125">
        <f t="shared" si="18"/>
        <v>-20300000</v>
      </c>
      <c r="P50" s="125">
        <f>P55+P58</f>
        <v>-83400000</v>
      </c>
      <c r="Q50" s="125">
        <f t="shared" ref="Q50:Y50" si="19">Q55+Q58</f>
        <v>22200000</v>
      </c>
      <c r="R50" s="125">
        <f t="shared" si="19"/>
        <v>4900000</v>
      </c>
      <c r="S50" s="125">
        <f t="shared" si="19"/>
        <v>-200900000</v>
      </c>
      <c r="T50" s="125">
        <f t="shared" si="19"/>
        <v>-99000000</v>
      </c>
      <c r="U50" s="125">
        <f t="shared" si="19"/>
        <v>18700000</v>
      </c>
      <c r="V50" s="125">
        <f t="shared" si="19"/>
        <v>21800000</v>
      </c>
      <c r="W50" s="125">
        <f t="shared" si="19"/>
        <v>24200000</v>
      </c>
      <c r="X50" s="125">
        <f t="shared" si="19"/>
        <v>25000000</v>
      </c>
      <c r="Y50" s="125">
        <f t="shared" si="19"/>
        <v>24600000</v>
      </c>
      <c r="Z50" s="125">
        <f>Z55+Z58</f>
        <v>21700000</v>
      </c>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c r="N54" s="125"/>
      <c r="O54" s="125"/>
      <c r="P54" s="125"/>
      <c r="Q54" s="125"/>
      <c r="R54" s="125"/>
      <c r="S54" s="125"/>
      <c r="T54" s="125"/>
      <c r="U54" s="125"/>
      <c r="V54" s="125"/>
      <c r="W54" s="125"/>
      <c r="X54" s="125"/>
      <c r="Y54" s="125"/>
      <c r="Z54" s="125"/>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16700000</v>
      </c>
      <c r="R56" s="125">
        <v>-18200000</v>
      </c>
      <c r="S56" s="125">
        <v>-196200000</v>
      </c>
      <c r="T56" s="298">
        <v>-103700000</v>
      </c>
      <c r="U56" s="298">
        <v>18800000</v>
      </c>
      <c r="V56" s="298">
        <v>21700000</v>
      </c>
      <c r="W56" s="28">
        <v>24900000</v>
      </c>
      <c r="X56" s="2">
        <v>26700000</v>
      </c>
      <c r="Y56">
        <v>29000000</v>
      </c>
      <c r="Z56">
        <v>28900000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f>P65*1000000</f>
        <v>114400000000000</v>
      </c>
      <c r="Q64" s="125">
        <f t="shared" ref="Q64:Z64" si="20">Q65*1000000</f>
        <v>-35800000000000</v>
      </c>
      <c r="R64" s="125">
        <f t="shared" si="20"/>
        <v>68700000000000</v>
      </c>
      <c r="S64" s="125">
        <f t="shared" si="20"/>
        <v>212200000000000</v>
      </c>
      <c r="T64" s="125">
        <f t="shared" si="20"/>
        <v>103700000000000</v>
      </c>
      <c r="U64" s="125">
        <f t="shared" si="20"/>
        <v>0</v>
      </c>
      <c r="V64" s="125">
        <f t="shared" si="20"/>
        <v>0</v>
      </c>
      <c r="W64" s="125">
        <f t="shared" si="20"/>
        <v>0</v>
      </c>
      <c r="X64" s="125">
        <f t="shared" si="20"/>
        <v>0</v>
      </c>
      <c r="Y64" s="125">
        <f t="shared" si="20"/>
        <v>0</v>
      </c>
      <c r="Z64" s="125">
        <f t="shared" si="20"/>
        <v>0</v>
      </c>
    </row>
    <row r="65" spans="1:27">
      <c r="A65" s="27" t="s">
        <v>7229</v>
      </c>
      <c r="B65" s="27" t="s">
        <v>7229</v>
      </c>
      <c r="C65" s="34" t="s">
        <v>1031</v>
      </c>
      <c r="D65" s="125"/>
      <c r="E65" s="125"/>
      <c r="F65" s="125"/>
      <c r="G65" s="125"/>
      <c r="H65" s="125"/>
      <c r="I65" s="125"/>
      <c r="J65" s="125"/>
      <c r="K65" s="125"/>
      <c r="L65" s="125"/>
      <c r="M65" s="125">
        <v>56700000</v>
      </c>
      <c r="N65" s="125">
        <v>-32600000</v>
      </c>
      <c r="O65" s="125">
        <v>11600000</v>
      </c>
      <c r="P65" s="13">
        <v>114400000</v>
      </c>
      <c r="Q65" s="13">
        <v>-35800000</v>
      </c>
      <c r="R65" s="125">
        <v>68700000</v>
      </c>
      <c r="S65" s="125">
        <v>212200000</v>
      </c>
      <c r="T65" s="125">
        <v>103700000</v>
      </c>
      <c r="U65" s="298">
        <v>0</v>
      </c>
      <c r="V65" s="298">
        <v>0</v>
      </c>
      <c r="W65" s="298">
        <v>0</v>
      </c>
      <c r="X65" s="28">
        <v>0</v>
      </c>
      <c r="Y65" s="2">
        <v>0</v>
      </c>
      <c r="Z65" s="2634">
        <v>0</v>
      </c>
    </row>
    <row r="66" spans="1:27">
      <c r="B66" s="27"/>
      <c r="C66" s="34"/>
      <c r="W66" s="28"/>
      <c r="X66" s="2"/>
    </row>
    <row r="67" spans="1: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1:27">
      <c r="B68" s="27"/>
      <c r="C68" s="34"/>
      <c r="W68" s="28"/>
      <c r="X68" s="2"/>
    </row>
    <row r="69" spans="1:27">
      <c r="B69" t="s">
        <v>2269</v>
      </c>
      <c r="C69" s="34"/>
      <c r="D69" s="21">
        <f>D6-D13-D7</f>
        <v>0</v>
      </c>
      <c r="E69" s="21">
        <f>E6-E13-E7</f>
        <v>0</v>
      </c>
      <c r="F69" s="21">
        <f t="shared" ref="F69:V69" si="21">F6-F13-F7</f>
        <v>0</v>
      </c>
      <c r="G69" s="21">
        <f t="shared" si="21"/>
        <v>0</v>
      </c>
      <c r="H69" s="21">
        <f t="shared" si="21"/>
        <v>0</v>
      </c>
      <c r="I69" s="21">
        <f t="shared" si="21"/>
        <v>0</v>
      </c>
      <c r="J69" s="21">
        <f t="shared" si="21"/>
        <v>0</v>
      </c>
      <c r="K69" s="21">
        <f>K6-K13-K7</f>
        <v>0</v>
      </c>
      <c r="L69" s="21">
        <f t="shared" si="21"/>
        <v>0</v>
      </c>
      <c r="M69" s="21">
        <f t="shared" si="21"/>
        <v>0</v>
      </c>
      <c r="N69" s="21">
        <f t="shared" si="21"/>
        <v>0</v>
      </c>
      <c r="O69" s="21">
        <f t="shared" si="21"/>
        <v>0</v>
      </c>
      <c r="P69" s="21">
        <f t="shared" si="21"/>
        <v>0</v>
      </c>
      <c r="Q69" s="21">
        <f t="shared" si="21"/>
        <v>0</v>
      </c>
      <c r="R69" s="21">
        <f t="shared" si="21"/>
        <v>0</v>
      </c>
      <c r="S69" s="21">
        <f t="shared" si="21"/>
        <v>0</v>
      </c>
      <c r="T69" s="21">
        <f t="shared" si="21"/>
        <v>0</v>
      </c>
      <c r="U69" s="21">
        <f>U6-U13-U7</f>
        <v>0</v>
      </c>
      <c r="V69" s="21">
        <f t="shared" si="21"/>
        <v>0</v>
      </c>
      <c r="W69" s="21">
        <f t="shared" ref="W69:Z69" si="22">W6-W13-W7</f>
        <v>0</v>
      </c>
      <c r="X69" s="21">
        <f t="shared" si="22"/>
        <v>0</v>
      </c>
      <c r="Y69" s="21">
        <f t="shared" si="22"/>
        <v>0</v>
      </c>
      <c r="Z69" s="21">
        <f t="shared" si="22"/>
        <v>0</v>
      </c>
    </row>
    <row r="70" spans="1:27">
      <c r="B70" t="s">
        <v>453</v>
      </c>
      <c r="C70" s="34"/>
      <c r="D70" s="131">
        <f>D7-D8-D14</f>
        <v>211400000</v>
      </c>
      <c r="E70" s="21">
        <f>E7-E8-E14</f>
        <v>0</v>
      </c>
      <c r="F70" s="21">
        <f t="shared" ref="F70:V70" si="23">F7-F8-F14</f>
        <v>0</v>
      </c>
      <c r="G70" s="21">
        <f t="shared" si="23"/>
        <v>100000</v>
      </c>
      <c r="H70" s="21">
        <f t="shared" si="23"/>
        <v>100000</v>
      </c>
      <c r="I70" s="21">
        <f t="shared" si="23"/>
        <v>0</v>
      </c>
      <c r="J70" s="21">
        <f t="shared" si="23"/>
        <v>0</v>
      </c>
      <c r="K70" s="21">
        <f t="shared" si="23"/>
        <v>2.9802322387695313E-8</v>
      </c>
      <c r="L70" s="21">
        <f>L7-L8-L14</f>
        <v>0</v>
      </c>
      <c r="M70" s="21">
        <f t="shared" si="23"/>
        <v>0</v>
      </c>
      <c r="N70" s="21">
        <f t="shared" si="23"/>
        <v>0</v>
      </c>
      <c r="O70" s="21">
        <f t="shared" si="23"/>
        <v>0</v>
      </c>
      <c r="P70" s="21">
        <f t="shared" si="23"/>
        <v>-100000</v>
      </c>
      <c r="Q70" s="21">
        <f t="shared" si="23"/>
        <v>100000</v>
      </c>
      <c r="R70" s="21">
        <f t="shared" si="23"/>
        <v>0</v>
      </c>
      <c r="S70" s="21">
        <f t="shared" si="23"/>
        <v>0</v>
      </c>
      <c r="T70" s="21">
        <f t="shared" si="23"/>
        <v>0</v>
      </c>
      <c r="U70" s="21">
        <f t="shared" si="23"/>
        <v>0</v>
      </c>
      <c r="V70" s="21">
        <f t="shared" si="23"/>
        <v>0</v>
      </c>
      <c r="W70" s="21">
        <f t="shared" ref="W70:Z70" si="24">W7-W8-W14</f>
        <v>100000</v>
      </c>
      <c r="X70" s="21">
        <f t="shared" si="24"/>
        <v>100000</v>
      </c>
      <c r="Y70" s="21">
        <f t="shared" si="24"/>
        <v>-100000</v>
      </c>
      <c r="Z70" s="21">
        <f t="shared" si="24"/>
        <v>0</v>
      </c>
    </row>
    <row r="71" spans="1:27">
      <c r="B71" t="s">
        <v>454</v>
      </c>
      <c r="D71" s="21">
        <f>D8-D9-D10-D11-D12</f>
        <v>0</v>
      </c>
      <c r="E71" s="21">
        <f>E8-E9-E10-E11-E12</f>
        <v>0</v>
      </c>
      <c r="F71" s="21">
        <f>F8-F9-F10-F11-F12</f>
        <v>0</v>
      </c>
      <c r="G71" s="131">
        <f t="shared" ref="G71:V71" si="25">G8-G9-G10-G11-G12</f>
        <v>167900000</v>
      </c>
      <c r="H71" s="131">
        <f t="shared" si="25"/>
        <v>193600000</v>
      </c>
      <c r="I71" s="131">
        <f>I8-I9-I10-I11-I12</f>
        <v>213300000</v>
      </c>
      <c r="J71" s="21">
        <f t="shared" si="25"/>
        <v>100000</v>
      </c>
      <c r="K71" s="21">
        <f t="shared" si="25"/>
        <v>0</v>
      </c>
      <c r="L71" s="21">
        <f t="shared" si="25"/>
        <v>0</v>
      </c>
      <c r="M71" s="21">
        <f t="shared" si="25"/>
        <v>-100000</v>
      </c>
      <c r="N71" s="21">
        <f t="shared" si="25"/>
        <v>0</v>
      </c>
      <c r="O71" s="21">
        <f t="shared" si="25"/>
        <v>0</v>
      </c>
      <c r="P71" s="21">
        <f t="shared" si="25"/>
        <v>100000</v>
      </c>
      <c r="Q71" s="21">
        <f t="shared" si="25"/>
        <v>-100000</v>
      </c>
      <c r="R71" s="21">
        <f t="shared" si="25"/>
        <v>0</v>
      </c>
      <c r="S71" s="21">
        <f>S8-S9-S10-S11-S12</f>
        <v>100000</v>
      </c>
      <c r="T71" s="21">
        <f t="shared" si="25"/>
        <v>-100000</v>
      </c>
      <c r="U71" s="21">
        <f t="shared" si="25"/>
        <v>0</v>
      </c>
      <c r="V71" s="21">
        <f t="shared" si="25"/>
        <v>0</v>
      </c>
      <c r="W71" s="21">
        <f t="shared" ref="W71:Z71" si="26">W8-W9-W10-W11-W12</f>
        <v>0</v>
      </c>
      <c r="X71" s="21">
        <f t="shared" si="26"/>
        <v>0</v>
      </c>
      <c r="Y71" s="21">
        <f t="shared" si="26"/>
        <v>0</v>
      </c>
      <c r="Z71" s="21">
        <f t="shared" si="26"/>
        <v>-100000</v>
      </c>
    </row>
    <row r="72" spans="1:27">
      <c r="B72" t="s">
        <v>1764</v>
      </c>
      <c r="D72" s="21">
        <f>D14-D15-D16-D17</f>
        <v>0</v>
      </c>
      <c r="E72" s="131">
        <f t="shared" ref="E72:V72" si="27">E14-E15-E16-E17</f>
        <v>31300000</v>
      </c>
      <c r="F72" s="131">
        <f t="shared" si="27"/>
        <v>36800000</v>
      </c>
      <c r="G72" s="131">
        <f t="shared" si="27"/>
        <v>23900000</v>
      </c>
      <c r="H72" s="131">
        <f t="shared" si="27"/>
        <v>28100000</v>
      </c>
      <c r="I72" s="131">
        <f t="shared" si="27"/>
        <v>32400000</v>
      </c>
      <c r="J72" s="131">
        <f t="shared" si="27"/>
        <v>23700000</v>
      </c>
      <c r="K72" s="131">
        <f t="shared" si="27"/>
        <v>27400000</v>
      </c>
      <c r="L72" s="131">
        <f>L14-L15-L16-L17</f>
        <v>27347000</v>
      </c>
      <c r="M72" s="21">
        <f t="shared" si="27"/>
        <v>0</v>
      </c>
      <c r="N72" s="21">
        <f t="shared" si="27"/>
        <v>0</v>
      </c>
      <c r="O72" s="21">
        <f t="shared" si="27"/>
        <v>10000</v>
      </c>
      <c r="P72" s="21">
        <f t="shared" si="27"/>
        <v>0</v>
      </c>
      <c r="Q72" s="21">
        <f t="shared" si="27"/>
        <v>0</v>
      </c>
      <c r="R72" s="21">
        <f t="shared" si="27"/>
        <v>0</v>
      </c>
      <c r="S72" s="21">
        <f t="shared" si="27"/>
        <v>100000</v>
      </c>
      <c r="T72" s="21">
        <f t="shared" si="27"/>
        <v>0</v>
      </c>
      <c r="U72" s="21">
        <f t="shared" si="27"/>
        <v>0</v>
      </c>
      <c r="V72" s="21">
        <f t="shared" si="27"/>
        <v>0</v>
      </c>
      <c r="W72" s="21">
        <f t="shared" ref="W72:Z72" si="28">W14-W15-W16-W17</f>
        <v>0</v>
      </c>
      <c r="X72" s="21">
        <f t="shared" si="28"/>
        <v>-100000</v>
      </c>
      <c r="Y72" s="21">
        <f t="shared" si="28"/>
        <v>0</v>
      </c>
      <c r="Z72" s="21">
        <f t="shared" si="28"/>
        <v>0</v>
      </c>
    </row>
    <row r="73" spans="1:27">
      <c r="B73" t="s">
        <v>2270</v>
      </c>
      <c r="D73" s="21">
        <f>D18-D20-D33-D34</f>
        <v>-100000</v>
      </c>
      <c r="E73" s="21">
        <f t="shared" ref="E73:V73" si="29">E18-E20-E33-E34</f>
        <v>0</v>
      </c>
      <c r="F73" s="21">
        <f t="shared" si="29"/>
        <v>0</v>
      </c>
      <c r="G73" s="21">
        <f t="shared" si="29"/>
        <v>0</v>
      </c>
      <c r="H73" s="21">
        <f t="shared" si="29"/>
        <v>0</v>
      </c>
      <c r="I73" s="21">
        <f>I18-I20-I33-I34</f>
        <v>0</v>
      </c>
      <c r="J73" s="21">
        <f t="shared" si="29"/>
        <v>-100000</v>
      </c>
      <c r="K73" s="21">
        <f t="shared" si="29"/>
        <v>0</v>
      </c>
      <c r="L73" s="21">
        <f t="shared" si="29"/>
        <v>0</v>
      </c>
      <c r="M73" s="21">
        <f t="shared" si="29"/>
        <v>0</v>
      </c>
      <c r="N73" s="21">
        <f t="shared" si="29"/>
        <v>0</v>
      </c>
      <c r="O73" s="21">
        <f t="shared" si="29"/>
        <v>0</v>
      </c>
      <c r="P73" s="21">
        <f t="shared" si="29"/>
        <v>0</v>
      </c>
      <c r="Q73" s="21">
        <f t="shared" si="29"/>
        <v>0</v>
      </c>
      <c r="R73" s="21">
        <f t="shared" si="29"/>
        <v>0</v>
      </c>
      <c r="S73" s="21">
        <f t="shared" si="29"/>
        <v>0</v>
      </c>
      <c r="T73" s="21">
        <f t="shared" si="29"/>
        <v>0</v>
      </c>
      <c r="U73" s="21">
        <f t="shared" si="29"/>
        <v>0</v>
      </c>
      <c r="V73" s="21">
        <f t="shared" si="29"/>
        <v>100000</v>
      </c>
      <c r="W73" s="21">
        <f t="shared" ref="W73:Z73" si="30">W18-W20-W33-W34</f>
        <v>0</v>
      </c>
      <c r="X73" s="21">
        <f t="shared" si="30"/>
        <v>100000</v>
      </c>
      <c r="Y73" s="21">
        <f t="shared" si="30"/>
        <v>0</v>
      </c>
      <c r="Z73" s="21">
        <f t="shared" si="30"/>
        <v>100000</v>
      </c>
    </row>
    <row r="74" spans="1:27">
      <c r="B74" t="s">
        <v>829</v>
      </c>
      <c r="D74" s="21">
        <f>D20-D21-D22-D23-D26-D32</f>
        <v>0</v>
      </c>
      <c r="E74" s="21">
        <f>E20-E21-E22-E23-E26-E32</f>
        <v>0</v>
      </c>
      <c r="F74" s="21">
        <f t="shared" ref="F74:V74" si="31">F20-F21-F22-F23-F26-F32</f>
        <v>0</v>
      </c>
      <c r="G74" s="21">
        <f t="shared" si="31"/>
        <v>100000</v>
      </c>
      <c r="H74" s="21">
        <f t="shared" si="31"/>
        <v>0</v>
      </c>
      <c r="I74" s="21">
        <f>I20-I21-I22-I23-I26-I32</f>
        <v>0</v>
      </c>
      <c r="J74" s="21">
        <f t="shared" si="31"/>
        <v>0</v>
      </c>
      <c r="K74" s="21">
        <f t="shared" si="31"/>
        <v>0</v>
      </c>
      <c r="L74" s="21">
        <f t="shared" si="31"/>
        <v>0</v>
      </c>
      <c r="M74" s="21">
        <f>M20-M21-M22-M23-M26-M32</f>
        <v>0</v>
      </c>
      <c r="N74" s="21">
        <f t="shared" si="31"/>
        <v>0</v>
      </c>
      <c r="O74" s="21">
        <f t="shared" si="31"/>
        <v>0</v>
      </c>
      <c r="P74" s="21">
        <f t="shared" si="31"/>
        <v>0</v>
      </c>
      <c r="Q74" s="21">
        <f t="shared" si="31"/>
        <v>0</v>
      </c>
      <c r="R74" s="21">
        <f t="shared" si="31"/>
        <v>0</v>
      </c>
      <c r="S74" s="21">
        <f t="shared" si="31"/>
        <v>0</v>
      </c>
      <c r="T74" s="21">
        <f t="shared" si="31"/>
        <v>0</v>
      </c>
      <c r="U74" s="21">
        <f t="shared" si="31"/>
        <v>0</v>
      </c>
      <c r="V74" s="21">
        <f t="shared" si="31"/>
        <v>0</v>
      </c>
      <c r="W74" s="21">
        <f t="shared" ref="W74:Z74" si="32">W20-W21-W22-W23-W26-W32</f>
        <v>0</v>
      </c>
      <c r="X74" s="21">
        <f t="shared" si="32"/>
        <v>0</v>
      </c>
      <c r="Y74" s="21">
        <f t="shared" si="32"/>
        <v>0</v>
      </c>
      <c r="Z74" s="21">
        <f t="shared" si="32"/>
        <v>0</v>
      </c>
    </row>
    <row r="75" spans="1:27">
      <c r="B75" t="s">
        <v>291</v>
      </c>
      <c r="D75" s="21">
        <f t="shared" ref="D75:V75" si="33">D23-D24-D25</f>
        <v>-100000</v>
      </c>
      <c r="E75" s="21">
        <f t="shared" si="33"/>
        <v>100000</v>
      </c>
      <c r="F75" s="21">
        <f t="shared" si="33"/>
        <v>100000</v>
      </c>
      <c r="G75" s="21">
        <f t="shared" si="33"/>
        <v>0</v>
      </c>
      <c r="H75" s="21">
        <f t="shared" si="33"/>
        <v>0</v>
      </c>
      <c r="I75" s="21">
        <f t="shared" si="33"/>
        <v>0</v>
      </c>
      <c r="J75" s="21">
        <f t="shared" si="33"/>
        <v>0</v>
      </c>
      <c r="K75" s="21">
        <f t="shared" si="33"/>
        <v>100000</v>
      </c>
      <c r="L75" s="131">
        <f t="shared" si="33"/>
        <v>22591000</v>
      </c>
      <c r="M75" s="131">
        <f t="shared" si="33"/>
        <v>21900000</v>
      </c>
      <c r="N75" s="131">
        <f t="shared" si="33"/>
        <v>17800000</v>
      </c>
      <c r="O75" s="131">
        <f t="shared" si="33"/>
        <v>20600000</v>
      </c>
      <c r="P75" s="131">
        <f t="shared" si="33"/>
        <v>26600000</v>
      </c>
      <c r="Q75" s="131">
        <f t="shared" si="33"/>
        <v>28100000</v>
      </c>
      <c r="R75" s="131">
        <f t="shared" si="33"/>
        <v>22800000</v>
      </c>
      <c r="S75" s="131">
        <f t="shared" si="33"/>
        <v>28400000</v>
      </c>
      <c r="T75" s="131">
        <f t="shared" si="33"/>
        <v>29400000</v>
      </c>
      <c r="U75" s="131">
        <f t="shared" si="33"/>
        <v>30400000</v>
      </c>
      <c r="V75" s="131">
        <f t="shared" si="33"/>
        <v>30400000</v>
      </c>
      <c r="W75" s="131">
        <f t="shared" ref="W75:Z75" si="34">W23-W24-W25</f>
        <v>31200000</v>
      </c>
      <c r="X75" s="131">
        <f t="shared" si="34"/>
        <v>31300000</v>
      </c>
      <c r="Y75" s="131">
        <f t="shared" si="34"/>
        <v>32600000</v>
      </c>
      <c r="Z75" s="131">
        <f t="shared" si="34"/>
        <v>32100000</v>
      </c>
    </row>
    <row r="76" spans="1:27">
      <c r="B76" t="s">
        <v>460</v>
      </c>
      <c r="D76" s="21">
        <f t="shared" ref="D76:U76" si="35">D44-D46-D50-D54</f>
        <v>0</v>
      </c>
      <c r="E76" s="21">
        <f t="shared" si="35"/>
        <v>0</v>
      </c>
      <c r="F76" s="21">
        <f t="shared" si="35"/>
        <v>0</v>
      </c>
      <c r="G76" s="21">
        <f t="shared" si="35"/>
        <v>0</v>
      </c>
      <c r="H76" s="21">
        <f t="shared" si="35"/>
        <v>-100000</v>
      </c>
      <c r="I76" s="21">
        <f>I44-I46-I50-I54</f>
        <v>0</v>
      </c>
      <c r="J76" s="21">
        <f t="shared" si="35"/>
        <v>0</v>
      </c>
      <c r="K76" s="21">
        <f t="shared" si="35"/>
        <v>-200000</v>
      </c>
      <c r="L76" s="21">
        <f t="shared" si="35"/>
        <v>0</v>
      </c>
      <c r="M76" s="21">
        <f t="shared" si="35"/>
        <v>56700000</v>
      </c>
      <c r="N76" s="21">
        <f t="shared" si="35"/>
        <v>-32500000</v>
      </c>
      <c r="O76" s="21">
        <f t="shared" si="35"/>
        <v>11600000</v>
      </c>
      <c r="P76" s="21">
        <f t="shared" si="35"/>
        <v>114400000</v>
      </c>
      <c r="Q76" s="21">
        <f>Q44-Q46-Q50-Q54</f>
        <v>-35800000</v>
      </c>
      <c r="R76" s="21">
        <f t="shared" si="35"/>
        <v>68700000</v>
      </c>
      <c r="S76" s="21">
        <f t="shared" si="35"/>
        <v>212200000</v>
      </c>
      <c r="T76" s="21">
        <f t="shared" si="35"/>
        <v>103700000</v>
      </c>
      <c r="U76" s="21">
        <f t="shared" si="35"/>
        <v>0</v>
      </c>
      <c r="V76" s="21">
        <f>V44-V46-V50-V54</f>
        <v>0</v>
      </c>
      <c r="W76" s="21">
        <f t="shared" ref="W76:Z76" si="36">W44-W46-W50-W54</f>
        <v>0</v>
      </c>
      <c r="X76" s="21">
        <f t="shared" si="36"/>
        <v>0</v>
      </c>
      <c r="Y76" s="21">
        <f t="shared" si="36"/>
        <v>0</v>
      </c>
      <c r="Z76" s="21">
        <f t="shared" si="36"/>
        <v>0</v>
      </c>
    </row>
    <row r="77" spans="1:27">
      <c r="B77" t="s">
        <v>1366</v>
      </c>
      <c r="D77" s="131">
        <f>D46-D47-D48-D49</f>
        <v>88000000</v>
      </c>
      <c r="E77" s="131">
        <f t="shared" ref="E77:U77" si="37">E46-E47-E48-E49</f>
        <v>42700000</v>
      </c>
      <c r="F77" s="131">
        <f>F46-F47-F48-F49</f>
        <v>25600000</v>
      </c>
      <c r="G77" s="21">
        <f t="shared" si="37"/>
        <v>-100000</v>
      </c>
      <c r="H77" s="21">
        <f t="shared" si="37"/>
        <v>0</v>
      </c>
      <c r="I77" s="21">
        <f t="shared" si="37"/>
        <v>0</v>
      </c>
      <c r="J77" s="21">
        <f t="shared" si="37"/>
        <v>0</v>
      </c>
      <c r="K77" s="21">
        <f t="shared" si="37"/>
        <v>0</v>
      </c>
      <c r="L77" s="131">
        <f t="shared" si="37"/>
        <v>-10701000.000000002</v>
      </c>
      <c r="M77" s="131">
        <f t="shared" si="37"/>
        <v>-12600000</v>
      </c>
      <c r="N77" s="131">
        <f t="shared" si="37"/>
        <v>18100000</v>
      </c>
      <c r="O77" s="131">
        <f t="shared" si="37"/>
        <v>54100000</v>
      </c>
      <c r="P77" s="131">
        <f t="shared" si="37"/>
        <v>40900000</v>
      </c>
      <c r="Q77" s="131">
        <f t="shared" si="37"/>
        <v>53200000</v>
      </c>
      <c r="R77" s="131">
        <f t="shared" si="37"/>
        <v>-7600000</v>
      </c>
      <c r="S77" s="131">
        <f t="shared" si="37"/>
        <v>1700000</v>
      </c>
      <c r="T77" s="131">
        <f t="shared" si="37"/>
        <v>13000000</v>
      </c>
      <c r="U77" s="131">
        <f t="shared" si="37"/>
        <v>-300000</v>
      </c>
      <c r="V77" s="131">
        <f>V46-V47-V48-V49</f>
        <v>200000</v>
      </c>
      <c r="W77" s="131">
        <f t="shared" ref="W77:Z77" si="38">W46-W47-W48-W49</f>
        <v>-2100000</v>
      </c>
      <c r="X77" s="131">
        <f t="shared" si="38"/>
        <v>-4600000</v>
      </c>
      <c r="Y77" s="131">
        <f t="shared" si="38"/>
        <v>-12300000</v>
      </c>
      <c r="Z77" s="131">
        <f t="shared" si="38"/>
        <v>-20100000</v>
      </c>
    </row>
    <row r="78" spans="1:27">
      <c r="B78" t="s">
        <v>362</v>
      </c>
      <c r="D78" s="21">
        <f>D50-D51-D52-D53</f>
        <v>0</v>
      </c>
      <c r="E78" s="21">
        <f t="shared" ref="E78:V78" si="39">E50-E51-E52-E53</f>
        <v>0</v>
      </c>
      <c r="F78" s="21">
        <f t="shared" si="39"/>
        <v>-100000</v>
      </c>
      <c r="G78" s="21">
        <f t="shared" si="39"/>
        <v>0</v>
      </c>
      <c r="H78" s="21">
        <f t="shared" si="39"/>
        <v>0</v>
      </c>
      <c r="I78" s="21">
        <f t="shared" si="39"/>
        <v>0</v>
      </c>
      <c r="J78" s="21">
        <f t="shared" si="39"/>
        <v>-1.862645149230957E-9</v>
      </c>
      <c r="K78" s="21">
        <f t="shared" si="39"/>
        <v>200000</v>
      </c>
      <c r="L78" s="131">
        <f>L50-L51-L52-L53</f>
        <v>-7134000</v>
      </c>
      <c r="M78" s="131">
        <f t="shared" si="39"/>
        <v>-53100000</v>
      </c>
      <c r="N78" s="131">
        <f t="shared" si="39"/>
        <v>18500000</v>
      </c>
      <c r="O78" s="131">
        <f t="shared" si="39"/>
        <v>-20300000</v>
      </c>
      <c r="P78" s="131">
        <f t="shared" si="39"/>
        <v>-83400000</v>
      </c>
      <c r="Q78" s="131">
        <f t="shared" si="39"/>
        <v>22200000</v>
      </c>
      <c r="R78" s="131">
        <f t="shared" si="39"/>
        <v>4900000</v>
      </c>
      <c r="S78" s="131">
        <f t="shared" si="39"/>
        <v>-200900000</v>
      </c>
      <c r="T78" s="131">
        <f t="shared" si="39"/>
        <v>-99000000</v>
      </c>
      <c r="U78" s="131">
        <f t="shared" si="39"/>
        <v>18700000</v>
      </c>
      <c r="V78" s="131">
        <f t="shared" si="39"/>
        <v>21800000</v>
      </c>
      <c r="W78" s="131">
        <f t="shared" ref="W78:Z78" si="40">W50-W51-W52-W53</f>
        <v>24200000</v>
      </c>
      <c r="X78" s="131">
        <f t="shared" si="40"/>
        <v>25000000</v>
      </c>
      <c r="Y78" s="131">
        <f t="shared" si="40"/>
        <v>24600000</v>
      </c>
      <c r="Z78" s="131">
        <f t="shared" si="40"/>
        <v>21700000</v>
      </c>
    </row>
    <row r="79" spans="1:27" ht="15.75" thickBot="1">
      <c r="C79" s="21"/>
    </row>
    <row r="80" spans="1: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41">(D6/D80)*100</f>
        <v>25.479603087100333</v>
      </c>
      <c r="E81" s="364">
        <f t="shared" si="41"/>
        <v>30.118790496760262</v>
      </c>
      <c r="F81" s="364">
        <f t="shared" si="41"/>
        <v>22.686403508771928</v>
      </c>
      <c r="G81" s="364">
        <f t="shared" si="41"/>
        <v>23.576719576719576</v>
      </c>
      <c r="H81" s="364">
        <f t="shared" si="41"/>
        <v>28.162055335968379</v>
      </c>
      <c r="I81" s="364">
        <f t="shared" si="41"/>
        <v>28.999999999999996</v>
      </c>
      <c r="J81" s="364">
        <f t="shared" si="41"/>
        <v>30.121042830540034</v>
      </c>
      <c r="K81" s="364">
        <f t="shared" si="41"/>
        <v>30.785837651122627</v>
      </c>
      <c r="L81" s="364">
        <f t="shared" si="41"/>
        <v>33.528672985781995</v>
      </c>
      <c r="M81" s="364">
        <f t="shared" si="41"/>
        <v>33.622865627319968</v>
      </c>
      <c r="N81" s="364">
        <f t="shared" si="41"/>
        <v>35.409466566491361</v>
      </c>
      <c r="O81" s="364">
        <f t="shared" si="41"/>
        <v>35.127458120903135</v>
      </c>
      <c r="P81" s="364">
        <f t="shared" si="41"/>
        <v>29.230215827338128</v>
      </c>
      <c r="Q81" s="364">
        <f t="shared" si="41"/>
        <v>30.582665695557175</v>
      </c>
      <c r="R81" s="364">
        <f t="shared" si="41"/>
        <v>27.279102384291726</v>
      </c>
      <c r="S81" s="364">
        <f t="shared" si="41"/>
        <v>32.892733564013845</v>
      </c>
      <c r="T81" s="364">
        <f t="shared" si="41"/>
        <v>34.420382165605098</v>
      </c>
      <c r="U81" s="364">
        <f t="shared" si="41"/>
        <v>36.655651024454727</v>
      </c>
      <c r="V81" s="364">
        <f>(V6/V80)*100</f>
        <v>41.549844236760123</v>
      </c>
      <c r="W81" s="364">
        <f t="shared" ref="W81:Z81" si="42">(W6/W80)*100</f>
        <v>36.734972677595628</v>
      </c>
      <c r="X81" s="364">
        <f t="shared" si="42"/>
        <v>34.523809523809526</v>
      </c>
      <c r="Y81" s="364">
        <f t="shared" si="42"/>
        <v>33.357100415923945</v>
      </c>
      <c r="Z81" s="364">
        <f t="shared" si="42"/>
        <v>32.873367404883588</v>
      </c>
    </row>
    <row r="82" spans="4:26">
      <c r="D82" s="364">
        <f t="shared" ref="D82:U82" si="43">(D18/D80)*100</f>
        <v>34.851157662624033</v>
      </c>
      <c r="E82" s="364">
        <f t="shared" si="43"/>
        <v>37.829373650107989</v>
      </c>
      <c r="F82" s="364">
        <f t="shared" si="43"/>
        <v>29.528508771929822</v>
      </c>
      <c r="G82" s="364">
        <f t="shared" si="43"/>
        <v>27.650793650793648</v>
      </c>
      <c r="H82" s="364">
        <f t="shared" si="43"/>
        <v>29.169960474308297</v>
      </c>
      <c r="I82" s="364">
        <f t="shared" si="43"/>
        <v>29.87</v>
      </c>
      <c r="J82" s="364">
        <f t="shared" si="43"/>
        <v>29.35754189944134</v>
      </c>
      <c r="K82" s="364">
        <f t="shared" si="43"/>
        <v>28.091537132987909</v>
      </c>
      <c r="L82" s="364">
        <f t="shared" si="43"/>
        <v>31.932069510268562</v>
      </c>
      <c r="M82" s="364">
        <f t="shared" si="43"/>
        <v>33.043801039346697</v>
      </c>
      <c r="N82" s="364">
        <f t="shared" si="43"/>
        <v>35.830202854996244</v>
      </c>
      <c r="O82" s="364">
        <f t="shared" si="43"/>
        <v>38.572469045884922</v>
      </c>
      <c r="P82" s="364">
        <f t="shared" si="43"/>
        <v>34.474820143884891</v>
      </c>
      <c r="Q82" s="364">
        <f t="shared" si="43"/>
        <v>33.47414420975965</v>
      </c>
      <c r="R82" s="364">
        <f t="shared" si="43"/>
        <v>31.928471248246844</v>
      </c>
      <c r="S82" s="364">
        <f t="shared" si="43"/>
        <v>33.813148788927336</v>
      </c>
      <c r="T82" s="364">
        <f t="shared" si="43"/>
        <v>35.547770700636946</v>
      </c>
      <c r="U82" s="364">
        <f t="shared" si="43"/>
        <v>36.391275611368137</v>
      </c>
      <c r="V82" s="364">
        <f>(V18/V80)*100</f>
        <v>41.433021806853581</v>
      </c>
      <c r="W82" s="364">
        <f t="shared" ref="W82:Z82" si="44">(W18/W80)*100</f>
        <v>36.571038251366126</v>
      </c>
      <c r="X82" s="364">
        <f t="shared" si="44"/>
        <v>34.223057644110277</v>
      </c>
      <c r="Y82" s="364">
        <f t="shared" si="44"/>
        <v>32.525252525252526</v>
      </c>
      <c r="Z82" s="364">
        <f t="shared" si="4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R6"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T6" activePane="bottomRight" state="frozen"/>
      <selection pane="topRight" activeCell="R7" sqref="R7"/>
      <selection pane="bottomLeft" activeCell="R7" sqref="R7"/>
      <selection pane="bottomRight" activeCell="U8" sqref="U8"/>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D6" activePane="bottomRight" state="frozen"/>
      <selection pane="topRight" activeCell="C1" sqref="C1"/>
      <selection pane="bottomLeft" activeCell="A6" sqref="A6"/>
      <selection pane="bottomRight" activeCell="H39" sqref="H39:I39"/>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f>H18-H6</f>
        <v>-8400000</v>
      </c>
      <c r="I39" s="1641">
        <f>I18-I6</f>
        <v>22300000</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f t="shared" si="17"/>
        <v>-8400000</v>
      </c>
      <c r="I86" s="1624">
        <f t="shared" si="17"/>
        <v>22300000</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A88"/>
  <sheetViews>
    <sheetView tabSelected="1" zoomScale="60" zoomScaleNormal="60" workbookViewId="0">
      <pane xSplit="3" ySplit="5" topLeftCell="M6" activePane="bottomRight" state="frozen"/>
      <selection pane="topRight" activeCell="D1" sqref="D1"/>
      <selection pane="bottomLeft" activeCell="A6" sqref="A6"/>
      <selection pane="bottomRight" activeCell="AB1" sqref="AB1:AL1048576"/>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23.7109375" style="972" bestFit="1" customWidth="1"/>
    <col min="27" max="27" width="8.85546875" style="972"/>
  </cols>
  <sheetData>
    <row r="1" spans="1:27">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27">
      <c r="B2" s="1087" t="s">
        <v>4336</v>
      </c>
      <c r="C2" s="973"/>
      <c r="D2" s="969"/>
      <c r="E2" s="969"/>
      <c r="F2" s="969"/>
      <c r="G2" s="969"/>
      <c r="H2" s="969"/>
      <c r="I2" s="969"/>
      <c r="J2" s="969"/>
      <c r="K2" s="969"/>
      <c r="L2" s="969"/>
      <c r="M2" s="969"/>
      <c r="N2" s="969"/>
      <c r="O2" s="969"/>
      <c r="P2" s="969"/>
      <c r="Q2" s="969"/>
      <c r="R2" s="974"/>
      <c r="S2" s="1046"/>
      <c r="T2" s="1047"/>
      <c r="U2" s="969"/>
      <c r="V2" s="969"/>
      <c r="W2" s="969"/>
    </row>
    <row r="3" spans="1:27">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27">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27">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27" s="848" customFormat="1">
      <c r="A6" s="1373" t="s">
        <v>33</v>
      </c>
      <c r="B6" s="1012" t="s">
        <v>452</v>
      </c>
      <c r="C6" s="1374" t="s">
        <v>35</v>
      </c>
      <c r="D6" s="1013"/>
      <c r="E6" s="1013"/>
      <c r="F6" s="1013"/>
      <c r="G6" s="1016">
        <f t="shared" ref="G6:P6" si="0">G7+G15</f>
        <v>119600000000</v>
      </c>
      <c r="H6" s="1016">
        <f t="shared" si="0"/>
        <v>130400000000</v>
      </c>
      <c r="I6" s="1016">
        <f t="shared" si="0"/>
        <v>131300000000</v>
      </c>
      <c r="J6" s="1016">
        <f t="shared" si="0"/>
        <v>406000000000</v>
      </c>
      <c r="K6" s="1016">
        <f t="shared" si="0"/>
        <v>185400000000</v>
      </c>
      <c r="L6" s="1016">
        <f t="shared" si="0"/>
        <v>189000000000</v>
      </c>
      <c r="M6" s="1016">
        <f t="shared" si="0"/>
        <v>188500000000</v>
      </c>
      <c r="N6" s="1016">
        <f t="shared" si="0"/>
        <v>250300000000</v>
      </c>
      <c r="O6" s="1016">
        <f t="shared" si="0"/>
        <v>301200000000</v>
      </c>
      <c r="P6" s="1016">
        <f t="shared" si="0"/>
        <v>465600000000</v>
      </c>
      <c r="Q6" s="1016">
        <v>422700000000</v>
      </c>
      <c r="R6" s="1016">
        <v>406000000000</v>
      </c>
      <c r="S6" s="1016">
        <v>460200000000</v>
      </c>
      <c r="T6" s="1016">
        <v>461300000000</v>
      </c>
      <c r="U6" s="1016">
        <v>491000000000</v>
      </c>
      <c r="V6" s="1016">
        <v>526299999999.99994</v>
      </c>
      <c r="W6" s="1016">
        <v>572600000000</v>
      </c>
      <c r="X6" s="1016">
        <v>631100000000</v>
      </c>
      <c r="Y6" s="1689">
        <v>707600000000</v>
      </c>
      <c r="Z6" s="1069">
        <v>784400000000</v>
      </c>
      <c r="AA6" s="1013"/>
    </row>
    <row r="7" spans="1:27">
      <c r="A7" s="981" t="s">
        <v>36</v>
      </c>
      <c r="B7" s="981" t="s">
        <v>3448</v>
      </c>
      <c r="C7" s="982" t="s">
        <v>38</v>
      </c>
      <c r="G7" s="978">
        <f>G8+G21+G18</f>
        <v>103900000000</v>
      </c>
      <c r="H7" s="978">
        <f t="shared" ref="H7:P7" si="1">H8+H21+H18</f>
        <v>117900000000</v>
      </c>
      <c r="I7" s="978">
        <f t="shared" si="1"/>
        <v>121000000000</v>
      </c>
      <c r="J7" s="978">
        <f t="shared" si="1"/>
        <v>153500000000</v>
      </c>
      <c r="K7" s="978">
        <f t="shared" si="1"/>
        <v>169100000000</v>
      </c>
      <c r="L7" s="978">
        <f t="shared" si="1"/>
        <v>182500000000</v>
      </c>
      <c r="M7" s="978">
        <f>M8+M21+M18</f>
        <v>182400000000</v>
      </c>
      <c r="N7" s="978">
        <f>N8+N21+N18</f>
        <v>238700000000</v>
      </c>
      <c r="O7" s="978">
        <f t="shared" si="1"/>
        <v>293500000000</v>
      </c>
      <c r="P7" s="978">
        <f t="shared" si="1"/>
        <v>397800000000</v>
      </c>
      <c r="Q7" s="978">
        <v>411400000000</v>
      </c>
      <c r="R7" s="978">
        <v>403800000000</v>
      </c>
      <c r="S7" s="978">
        <v>431900000000</v>
      </c>
      <c r="T7" s="978">
        <v>430000000000</v>
      </c>
      <c r="U7" s="978">
        <v>478200000000</v>
      </c>
      <c r="V7" s="978">
        <v>510500000000</v>
      </c>
      <c r="W7" s="978">
        <v>551800000000</v>
      </c>
      <c r="X7" s="978">
        <v>610900000000</v>
      </c>
      <c r="Y7" s="978">
        <v>692300000000</v>
      </c>
      <c r="Z7" s="1010">
        <v>767900000000</v>
      </c>
    </row>
    <row r="8" spans="1:27">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281700000000</v>
      </c>
      <c r="R8" s="978">
        <v>293900000000</v>
      </c>
      <c r="S8" s="978">
        <v>378300000000</v>
      </c>
      <c r="T8" s="978">
        <v>404900000000</v>
      </c>
      <c r="U8" s="978">
        <v>431800000000</v>
      </c>
      <c r="V8" s="978">
        <v>462800000000</v>
      </c>
      <c r="W8" s="978">
        <v>521500000000</v>
      </c>
      <c r="X8" s="978">
        <v>570800000000</v>
      </c>
      <c r="Y8" s="1685">
        <v>642100000000</v>
      </c>
      <c r="Z8" s="1010">
        <v>715200000000</v>
      </c>
    </row>
    <row r="9" spans="1:27">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203800000000</v>
      </c>
      <c r="R9" s="978">
        <v>222700000000</v>
      </c>
      <c r="S9" s="978">
        <v>237800000000</v>
      </c>
      <c r="T9" s="978">
        <v>272100000000</v>
      </c>
      <c r="U9" s="978">
        <v>299100000000</v>
      </c>
      <c r="V9" s="978">
        <v>325700000000</v>
      </c>
      <c r="W9" s="978">
        <v>368000000000</v>
      </c>
      <c r="X9" s="978">
        <v>414300000000</v>
      </c>
      <c r="Y9" s="1685">
        <v>464100000000</v>
      </c>
      <c r="Z9" s="1010">
        <v>519299999999.99994</v>
      </c>
    </row>
    <row r="10" spans="1:27">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27">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27">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27">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27">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77900000000</v>
      </c>
      <c r="R14" s="978">
        <v>71200000000</v>
      </c>
      <c r="S14" s="978">
        <v>140500000000</v>
      </c>
      <c r="T14" s="978">
        <v>132900000000</v>
      </c>
      <c r="U14" s="978">
        <v>132699999999.99998</v>
      </c>
      <c r="V14" s="978">
        <v>137100000000</v>
      </c>
      <c r="W14" s="978">
        <v>153500000000</v>
      </c>
      <c r="X14" s="978">
        <v>156600000000</v>
      </c>
      <c r="Y14" s="1685">
        <v>178000000000</v>
      </c>
      <c r="Z14" s="1010">
        <v>195900000000</v>
      </c>
    </row>
    <row r="15" spans="1:27"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11300000000</v>
      </c>
      <c r="R15" s="1016">
        <v>2200000000</v>
      </c>
      <c r="S15" s="1016">
        <v>28300000000</v>
      </c>
      <c r="T15" s="1016">
        <v>31300000000</v>
      </c>
      <c r="U15" s="1016">
        <v>12800000000</v>
      </c>
      <c r="V15" s="1016">
        <v>15900000000</v>
      </c>
      <c r="W15" s="1016">
        <v>20800000000</v>
      </c>
      <c r="X15" s="1016">
        <v>20200000000</v>
      </c>
      <c r="Y15" s="1689">
        <v>15200000000</v>
      </c>
      <c r="Z15" s="1069">
        <v>16600000000.000002</v>
      </c>
      <c r="AA15" s="1013"/>
    </row>
    <row r="16" spans="1:27">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1800000000</v>
      </c>
      <c r="R16" s="978">
        <v>1600000000</v>
      </c>
      <c r="S16" s="978">
        <v>7800000000</v>
      </c>
      <c r="T16" s="978">
        <v>6300000000</v>
      </c>
      <c r="U16" s="978">
        <v>4400000000</v>
      </c>
      <c r="V16" s="978">
        <v>3400000000</v>
      </c>
      <c r="W16" s="978">
        <v>3700000000</v>
      </c>
      <c r="X16" s="978">
        <v>4099999999.9999995</v>
      </c>
      <c r="Y16" s="1685">
        <v>4099999999.9999995</v>
      </c>
      <c r="Z16" s="1010">
        <v>4099999999.9999995</v>
      </c>
    </row>
    <row r="17" spans="1:27">
      <c r="A17" s="980" t="s">
        <v>50</v>
      </c>
      <c r="B17" s="988" t="s">
        <v>4940</v>
      </c>
      <c r="C17" s="1371" t="s">
        <v>57</v>
      </c>
      <c r="G17" s="987"/>
      <c r="H17" s="987"/>
      <c r="I17" s="987"/>
      <c r="J17" s="987"/>
      <c r="K17" s="978">
        <f>K15-K16</f>
        <v>6300000000</v>
      </c>
      <c r="L17" s="978">
        <f t="shared" ref="L17:P17" si="2">L15-L16</f>
        <v>2500000000</v>
      </c>
      <c r="M17" s="978">
        <f t="shared" si="2"/>
        <v>2400000000</v>
      </c>
      <c r="N17" s="978">
        <f t="shared" si="2"/>
        <v>11000000000</v>
      </c>
      <c r="O17" s="978">
        <f t="shared" si="2"/>
        <v>1000000000</v>
      </c>
      <c r="P17" s="978">
        <f t="shared" si="2"/>
        <v>64900000000</v>
      </c>
      <c r="Q17" s="978"/>
      <c r="R17" s="978"/>
      <c r="S17" s="978"/>
      <c r="T17" s="978"/>
      <c r="U17" s="978"/>
      <c r="V17" s="978"/>
      <c r="W17" s="978"/>
      <c r="X17" s="978"/>
      <c r="Y17" s="978"/>
      <c r="Z17" s="978"/>
    </row>
    <row r="18" spans="1:27">
      <c r="A18" s="972" t="s">
        <v>305</v>
      </c>
      <c r="B18" s="988" t="s">
        <v>4341</v>
      </c>
      <c r="C18" s="982" t="s">
        <v>41</v>
      </c>
      <c r="G18" s="987"/>
      <c r="H18" s="987"/>
      <c r="I18" s="987"/>
      <c r="J18" s="987"/>
      <c r="K18" s="987"/>
      <c r="L18" s="987"/>
      <c r="M18" s="987"/>
      <c r="N18" s="987"/>
      <c r="O18" s="987"/>
      <c r="P18" s="978">
        <v>157600000000</v>
      </c>
      <c r="Q18" s="978">
        <v>129699999999.99998</v>
      </c>
      <c r="R18" s="978">
        <v>109900000000</v>
      </c>
      <c r="S18" s="978">
        <v>53700000000</v>
      </c>
      <c r="T18" s="978">
        <v>25000000000</v>
      </c>
      <c r="U18" s="978">
        <v>46400000000</v>
      </c>
      <c r="V18" s="978">
        <v>47700000000</v>
      </c>
      <c r="W18" s="978">
        <v>30300000000</v>
      </c>
      <c r="X18" s="978">
        <v>40000000000</v>
      </c>
      <c r="Y18" s="1685">
        <v>50300000000</v>
      </c>
      <c r="Z18" s="1010">
        <v>52700000000</v>
      </c>
    </row>
    <row r="19" spans="1:27">
      <c r="A19" s="972" t="s">
        <v>1905</v>
      </c>
      <c r="B19" s="997" t="s">
        <v>4342</v>
      </c>
      <c r="C19" s="972" t="s">
        <v>1633</v>
      </c>
      <c r="G19" s="987"/>
      <c r="H19" s="987"/>
      <c r="I19" s="987"/>
      <c r="J19" s="987"/>
      <c r="K19" s="987"/>
      <c r="L19" s="987"/>
      <c r="M19" s="987"/>
      <c r="N19" s="987"/>
      <c r="O19" s="987"/>
      <c r="P19" s="978">
        <v>21500000000</v>
      </c>
      <c r="Q19" s="978">
        <v>20700000000</v>
      </c>
      <c r="R19" s="978">
        <v>6100000000</v>
      </c>
      <c r="S19" s="978">
        <v>13200000000</v>
      </c>
      <c r="T19" s="978">
        <v>10900000000</v>
      </c>
      <c r="U19" s="978">
        <v>20000000000</v>
      </c>
      <c r="V19" s="978">
        <v>15000000000</v>
      </c>
      <c r="W19" s="978">
        <v>2800000000</v>
      </c>
      <c r="X19" s="978">
        <v>2800000000</v>
      </c>
      <c r="Y19" s="1685">
        <v>2900000000</v>
      </c>
      <c r="Z19" s="1010">
        <v>2900000000</v>
      </c>
    </row>
    <row r="20" spans="1:27">
      <c r="A20" s="997" t="s">
        <v>4343</v>
      </c>
      <c r="B20" s="997" t="s">
        <v>4344</v>
      </c>
      <c r="C20" s="972" t="s">
        <v>1633</v>
      </c>
      <c r="G20" s="987"/>
      <c r="H20" s="987"/>
      <c r="I20" s="987"/>
      <c r="J20" s="987"/>
      <c r="K20" s="987"/>
      <c r="L20" s="987"/>
      <c r="M20" s="987"/>
      <c r="N20" s="987"/>
      <c r="O20" s="987"/>
      <c r="P20" s="978">
        <v>136100000000</v>
      </c>
      <c r="Q20" s="978">
        <v>108900000000</v>
      </c>
      <c r="R20" s="978">
        <v>103800000000</v>
      </c>
      <c r="S20" s="978">
        <v>40400000000</v>
      </c>
      <c r="T20" s="978">
        <v>14100000000</v>
      </c>
      <c r="U20" s="978">
        <v>26400000000</v>
      </c>
      <c r="V20" s="978">
        <v>32700000000.000004</v>
      </c>
      <c r="W20" s="978">
        <v>27500000000</v>
      </c>
      <c r="X20" s="978">
        <v>37200000000</v>
      </c>
      <c r="Y20" s="1685">
        <v>47400000000</v>
      </c>
      <c r="Z20" s="1010">
        <v>49800000000</v>
      </c>
    </row>
    <row r="21" spans="1:27">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27"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436700000000</v>
      </c>
      <c r="R22" s="1016">
        <v>479100000000</v>
      </c>
      <c r="S22" s="1016">
        <v>513700000000.00006</v>
      </c>
      <c r="T22" s="1016">
        <v>469800000000</v>
      </c>
      <c r="U22" s="1016">
        <v>493000000000</v>
      </c>
      <c r="V22" s="1016">
        <v>530100000000</v>
      </c>
      <c r="W22" s="1016">
        <v>572200000000</v>
      </c>
      <c r="X22" s="1016">
        <v>624000000000</v>
      </c>
      <c r="Y22" s="1689">
        <v>695600000000</v>
      </c>
      <c r="Z22" s="1069">
        <v>769800000000</v>
      </c>
      <c r="AA22" s="1013"/>
    </row>
    <row r="23" spans="1:27">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267200000000</v>
      </c>
      <c r="R23" s="978">
        <v>287600000000</v>
      </c>
      <c r="S23" s="978">
        <v>290900000000</v>
      </c>
      <c r="T23" s="978">
        <v>276400000000</v>
      </c>
      <c r="U23" s="978">
        <v>290600000000</v>
      </c>
      <c r="V23" s="978">
        <v>309600000000</v>
      </c>
      <c r="W23" s="978">
        <v>338900000000</v>
      </c>
      <c r="X23" s="978">
        <v>370100000000</v>
      </c>
      <c r="Y23" s="1685">
        <v>404000000000</v>
      </c>
      <c r="Z23" s="1010">
        <v>446700000000</v>
      </c>
    </row>
    <row r="24" spans="1:27">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103700000000</v>
      </c>
      <c r="R24" s="978">
        <v>110400000000</v>
      </c>
      <c r="S24" s="978">
        <v>119400000000</v>
      </c>
      <c r="T24" s="978">
        <v>123100000000</v>
      </c>
      <c r="U24" s="978">
        <v>131000000000</v>
      </c>
      <c r="V24" s="978">
        <v>145100000000</v>
      </c>
      <c r="W24" s="978">
        <v>156900000000</v>
      </c>
      <c r="X24" s="978">
        <v>170900000000</v>
      </c>
      <c r="Y24" s="1685">
        <v>186700000000</v>
      </c>
      <c r="Z24" s="1010">
        <v>205800000000</v>
      </c>
    </row>
    <row r="25" spans="1:27">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60100000000</v>
      </c>
      <c r="R25" s="978">
        <v>64700000000</v>
      </c>
      <c r="S25" s="978">
        <v>62400000000</v>
      </c>
      <c r="T25" s="978">
        <v>58700000000</v>
      </c>
      <c r="U25" s="978">
        <v>66300000000</v>
      </c>
      <c r="V25" s="978">
        <v>66000000000</v>
      </c>
      <c r="W25" s="978">
        <v>71600000000</v>
      </c>
      <c r="X25" s="978">
        <v>76600000000</v>
      </c>
      <c r="Y25" s="1685">
        <v>83800000000</v>
      </c>
      <c r="Z25" s="1010">
        <v>93800000000</v>
      </c>
    </row>
    <row r="26" spans="1:27">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70200000000</v>
      </c>
      <c r="R26" s="978">
        <v>72500000000</v>
      </c>
      <c r="S26" s="978">
        <v>67800000000</v>
      </c>
      <c r="T26" s="978">
        <v>55800000000</v>
      </c>
      <c r="U26" s="978">
        <v>56100000000</v>
      </c>
      <c r="V26" s="978">
        <v>58600000000</v>
      </c>
      <c r="W26" s="978">
        <v>63900000000</v>
      </c>
      <c r="X26" s="978">
        <v>70900000000</v>
      </c>
      <c r="Y26" s="1685">
        <v>78500000000</v>
      </c>
      <c r="Z26" s="1010">
        <v>88400000000</v>
      </c>
    </row>
    <row r="27" spans="1:27">
      <c r="A27" s="972" t="s">
        <v>76</v>
      </c>
      <c r="B27" s="997" t="s">
        <v>4348</v>
      </c>
      <c r="G27" s="987"/>
      <c r="H27" s="987"/>
      <c r="I27" s="987"/>
      <c r="J27" s="987"/>
      <c r="K27" s="987"/>
      <c r="L27" s="978">
        <v>11000000000</v>
      </c>
      <c r="M27" s="978">
        <v>0</v>
      </c>
      <c r="N27" s="978">
        <v>0</v>
      </c>
      <c r="O27" s="978">
        <v>8400000000</v>
      </c>
      <c r="P27" s="978">
        <v>32700000000.000004</v>
      </c>
      <c r="Q27" s="978">
        <v>12300000000</v>
      </c>
      <c r="R27" s="978">
        <v>18000000000</v>
      </c>
      <c r="S27" s="978">
        <v>21000000000</v>
      </c>
      <c r="T27" s="978">
        <v>16000000000</v>
      </c>
      <c r="U27" s="978">
        <v>16000000000</v>
      </c>
      <c r="V27" s="978">
        <v>22100000000</v>
      </c>
      <c r="W27" s="978">
        <v>24800000000</v>
      </c>
      <c r="X27" s="978">
        <v>27700000000</v>
      </c>
      <c r="Y27" s="1685">
        <v>30200000000</v>
      </c>
      <c r="Z27" s="1010">
        <v>32200000000.000004</v>
      </c>
    </row>
    <row r="28" spans="1:27">
      <c r="A28" s="972" t="s">
        <v>76</v>
      </c>
      <c r="B28" s="997" t="s">
        <v>4349</v>
      </c>
      <c r="G28" s="987"/>
      <c r="H28" s="987"/>
      <c r="I28" s="987"/>
      <c r="J28" s="987"/>
      <c r="K28" s="987"/>
      <c r="L28" s="978">
        <v>8000000000</v>
      </c>
      <c r="M28" s="978">
        <v>6400000000</v>
      </c>
      <c r="N28" s="978">
        <v>0</v>
      </c>
      <c r="O28" s="978">
        <v>19100000000</v>
      </c>
      <c r="P28" s="978">
        <v>24600000000</v>
      </c>
      <c r="Q28" s="978">
        <v>14100000000</v>
      </c>
      <c r="R28" s="978">
        <v>14000000000</v>
      </c>
      <c r="S28" s="978">
        <v>6900000000</v>
      </c>
      <c r="T28" s="978">
        <v>1900000000</v>
      </c>
      <c r="U28" s="978">
        <v>3500000000</v>
      </c>
      <c r="V28" s="978">
        <v>0</v>
      </c>
      <c r="W28" s="978">
        <v>0</v>
      </c>
      <c r="X28" s="978">
        <v>0</v>
      </c>
      <c r="Y28" s="1685">
        <v>0</v>
      </c>
      <c r="Z28" s="1010">
        <v>0</v>
      </c>
    </row>
    <row r="29" spans="1:27">
      <c r="A29" s="972" t="s">
        <v>76</v>
      </c>
      <c r="B29" s="997" t="s">
        <v>4350</v>
      </c>
      <c r="G29" s="987"/>
      <c r="H29" s="987"/>
      <c r="I29" s="987"/>
      <c r="J29" s="987"/>
      <c r="K29" s="987"/>
      <c r="L29" s="978">
        <v>0</v>
      </c>
      <c r="M29" s="978">
        <v>0</v>
      </c>
      <c r="N29" s="978">
        <v>0</v>
      </c>
      <c r="O29" s="978">
        <v>9800000000</v>
      </c>
      <c r="P29" s="978">
        <v>13600000000</v>
      </c>
      <c r="Q29" s="978">
        <v>13300000000</v>
      </c>
      <c r="R29" s="978">
        <v>3600000000</v>
      </c>
      <c r="S29" s="978">
        <v>3600000000</v>
      </c>
      <c r="T29" s="978">
        <v>3600000000</v>
      </c>
      <c r="U29" s="978">
        <v>3600000000</v>
      </c>
      <c r="V29" s="978">
        <v>0</v>
      </c>
      <c r="W29" s="978">
        <v>0</v>
      </c>
      <c r="X29" s="978">
        <v>0</v>
      </c>
      <c r="Y29" s="1685">
        <v>0</v>
      </c>
      <c r="Z29" s="1010">
        <v>0</v>
      </c>
    </row>
    <row r="30" spans="1:27">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15700000000</v>
      </c>
      <c r="R30" s="978">
        <v>15800000000</v>
      </c>
      <c r="S30" s="978">
        <v>17800000000</v>
      </c>
      <c r="T30" s="978">
        <v>17400000000</v>
      </c>
      <c r="U30" s="978">
        <v>18000000000</v>
      </c>
      <c r="V30" s="978">
        <v>25200000000</v>
      </c>
      <c r="W30" s="978">
        <v>30600000000</v>
      </c>
      <c r="X30" s="978">
        <v>32700000000.000004</v>
      </c>
      <c r="Y30" s="1685">
        <v>33700000000</v>
      </c>
      <c r="Z30" s="1010">
        <v>34000000000</v>
      </c>
    </row>
    <row r="31" spans="1:27">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12000000000</v>
      </c>
      <c r="R31" s="978">
        <v>11900000000</v>
      </c>
      <c r="S31" s="978">
        <v>12700000000</v>
      </c>
      <c r="T31" s="978">
        <v>13400000000</v>
      </c>
      <c r="U31" s="978">
        <v>14000000000</v>
      </c>
      <c r="V31" s="978">
        <v>17900000000</v>
      </c>
      <c r="W31" s="978">
        <v>20300000000</v>
      </c>
      <c r="X31" s="978">
        <v>22900000000</v>
      </c>
      <c r="Y31" s="1685">
        <v>24500000000</v>
      </c>
      <c r="Z31" s="1010">
        <v>26000000000</v>
      </c>
    </row>
    <row r="32" spans="1:27">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3600000000</v>
      </c>
      <c r="R32" s="978">
        <v>3900000000</v>
      </c>
      <c r="S32" s="978">
        <v>5100000000</v>
      </c>
      <c r="T32" s="978">
        <v>4000000000</v>
      </c>
      <c r="U32" s="978">
        <v>4000000000</v>
      </c>
      <c r="V32" s="978">
        <v>7200000000</v>
      </c>
      <c r="W32" s="978">
        <v>10300000000</v>
      </c>
      <c r="X32" s="978">
        <v>9800000000</v>
      </c>
      <c r="Y32" s="1685">
        <v>9200000000</v>
      </c>
      <c r="Z32" s="1010">
        <v>8100000000</v>
      </c>
    </row>
    <row r="33" spans="1:27">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v>6800000000</v>
      </c>
      <c r="R33" s="978">
        <v>10300000000</v>
      </c>
      <c r="S33" s="978">
        <v>3200000000</v>
      </c>
      <c r="T33" s="978">
        <v>9300000000</v>
      </c>
      <c r="U33" s="978">
        <v>7000000000</v>
      </c>
      <c r="V33" s="978">
        <v>2500000000</v>
      </c>
      <c r="W33" s="978">
        <v>2500000000</v>
      </c>
      <c r="X33" s="978">
        <v>2500000000</v>
      </c>
      <c r="Y33" s="1685">
        <v>2500000000</v>
      </c>
      <c r="Z33" s="1010">
        <v>2500000000</v>
      </c>
    </row>
    <row r="34" spans="1:27">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169600000000</v>
      </c>
      <c r="R34" s="978">
        <v>191500000000</v>
      </c>
      <c r="S34" s="978">
        <v>219900000000</v>
      </c>
      <c r="T34" s="978">
        <v>193700000000</v>
      </c>
      <c r="U34" s="978">
        <v>199400000000</v>
      </c>
      <c r="V34" s="978">
        <v>215900000000</v>
      </c>
      <c r="W34" s="978">
        <v>233300000000</v>
      </c>
      <c r="X34" s="978">
        <v>253900000000</v>
      </c>
      <c r="Y34" s="1685">
        <v>291600000000</v>
      </c>
      <c r="Z34" s="1010">
        <v>323100000000</v>
      </c>
    </row>
    <row r="35" spans="1:27">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48700000000</v>
      </c>
      <c r="R35" s="978">
        <v>57900000000</v>
      </c>
      <c r="S35" s="978">
        <v>78200000000</v>
      </c>
      <c r="T35" s="978">
        <v>44600000000</v>
      </c>
      <c r="U35" s="978">
        <v>52700000000</v>
      </c>
      <c r="V35" s="978">
        <v>74100000000</v>
      </c>
      <c r="W35" s="978">
        <v>78400000000</v>
      </c>
      <c r="X35" s="978">
        <v>84200000000</v>
      </c>
      <c r="Y35" s="1685">
        <v>84200000000</v>
      </c>
      <c r="Z35" s="1010">
        <v>93300000000</v>
      </c>
    </row>
    <row r="36" spans="1:27">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120900000000</v>
      </c>
      <c r="R36" s="978">
        <v>133600000000</v>
      </c>
      <c r="S36" s="978">
        <v>141700000000</v>
      </c>
      <c r="T36" s="978">
        <v>149100000000</v>
      </c>
      <c r="U36" s="978">
        <v>146700000000</v>
      </c>
      <c r="V36" s="978">
        <v>141800000000</v>
      </c>
      <c r="W36" s="978">
        <v>154900000000</v>
      </c>
      <c r="X36" s="978">
        <v>169700000000</v>
      </c>
      <c r="Y36" s="1685">
        <v>207400000000</v>
      </c>
      <c r="Z36" s="1010">
        <v>229800000000</v>
      </c>
    </row>
    <row r="37" spans="1:27">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2900000000</v>
      </c>
      <c r="T37" s="978">
        <v>-400000000</v>
      </c>
      <c r="U37" s="978">
        <v>3000000000</v>
      </c>
      <c r="V37" s="978">
        <v>4500000000</v>
      </c>
      <c r="W37" s="978">
        <v>0</v>
      </c>
      <c r="X37" s="978">
        <v>0</v>
      </c>
      <c r="Y37" s="1685">
        <v>0</v>
      </c>
      <c r="Z37" s="1010">
        <v>0</v>
      </c>
    </row>
    <row r="38" spans="1:27">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10700000000</v>
      </c>
      <c r="R38" s="978">
        <v>11300000000</v>
      </c>
      <c r="S38" s="978">
        <v>11900000000</v>
      </c>
      <c r="T38" s="978">
        <v>11400000000</v>
      </c>
      <c r="U38" s="978">
        <v>12200000000</v>
      </c>
      <c r="V38" s="978">
        <v>12200000000</v>
      </c>
      <c r="W38" s="978">
        <v>13300000000</v>
      </c>
      <c r="X38" s="978">
        <v>16600000000.000002</v>
      </c>
      <c r="Y38" s="1685">
        <v>18800000000</v>
      </c>
      <c r="Z38" s="1010">
        <v>22200000000</v>
      </c>
    </row>
    <row r="39" spans="1:27">
      <c r="A39" s="981" t="s">
        <v>391</v>
      </c>
      <c r="B39" s="981" t="s">
        <v>3726</v>
      </c>
      <c r="C39" s="982" t="s">
        <v>81</v>
      </c>
      <c r="G39" s="987"/>
      <c r="H39" s="987"/>
      <c r="I39" s="987"/>
      <c r="J39" s="987"/>
      <c r="K39" s="978"/>
      <c r="L39" s="978"/>
      <c r="M39" s="978"/>
      <c r="N39" s="978"/>
      <c r="O39" s="978"/>
      <c r="P39" s="978"/>
      <c r="Q39" s="978">
        <v>0</v>
      </c>
      <c r="R39" s="978">
        <v>2600000000</v>
      </c>
      <c r="S39" s="978">
        <v>8500000000</v>
      </c>
      <c r="T39" s="978">
        <v>800000000</v>
      </c>
      <c r="U39" s="978">
        <v>0</v>
      </c>
      <c r="V39" s="978">
        <v>0</v>
      </c>
      <c r="W39" s="978">
        <v>0</v>
      </c>
      <c r="X39" s="978">
        <v>0</v>
      </c>
      <c r="Y39" s="978">
        <v>0</v>
      </c>
      <c r="Z39" s="1010">
        <v>0</v>
      </c>
    </row>
    <row r="40" spans="1:27">
      <c r="A40" s="981"/>
      <c r="B40" s="981" t="s">
        <v>3624</v>
      </c>
      <c r="C40" s="982"/>
      <c r="G40" s="987"/>
      <c r="H40" s="987"/>
      <c r="I40" s="987"/>
      <c r="J40" s="987"/>
      <c r="K40" s="978"/>
      <c r="L40" s="978"/>
      <c r="M40" s="978"/>
      <c r="N40" s="978"/>
      <c r="O40" s="978"/>
      <c r="P40" s="978"/>
      <c r="Q40" s="978">
        <v>1600000000</v>
      </c>
      <c r="R40" s="978">
        <v>-57300000000</v>
      </c>
      <c r="S40" s="978">
        <v>-35700000000</v>
      </c>
      <c r="T40" s="978">
        <v>8900000000</v>
      </c>
      <c r="U40" s="978">
        <v>16000000000</v>
      </c>
      <c r="V40" s="978">
        <v>21400000000</v>
      </c>
      <c r="W40" s="978">
        <v>31000000000</v>
      </c>
      <c r="X40" s="978">
        <v>39700000000</v>
      </c>
      <c r="Y40" s="1685">
        <v>45600000000</v>
      </c>
      <c r="Z40" s="1010">
        <v>48700000000</v>
      </c>
    </row>
    <row r="41" spans="1:27">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-25400000000</v>
      </c>
      <c r="R41" s="978">
        <v>-75300000000</v>
      </c>
      <c r="S41" s="978">
        <v>-81800000000</v>
      </c>
      <c r="T41" s="978">
        <v>-39800000000</v>
      </c>
      <c r="U41" s="978">
        <v>-14800000000</v>
      </c>
      <c r="V41" s="978">
        <v>-19600000000</v>
      </c>
      <c r="W41" s="978">
        <v>-20500000000</v>
      </c>
      <c r="X41" s="978">
        <v>-13100000000</v>
      </c>
      <c r="Y41" s="1685">
        <v>-3300000000</v>
      </c>
      <c r="Z41" s="1010">
        <v>-1900000000</v>
      </c>
    </row>
    <row r="42" spans="1:27">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-14100000000</v>
      </c>
      <c r="R42" s="978">
        <v>-73200000000</v>
      </c>
      <c r="S42" s="978">
        <v>-53500000000</v>
      </c>
      <c r="T42" s="978">
        <v>-8500000000</v>
      </c>
      <c r="U42" s="978">
        <v>-2000000000</v>
      </c>
      <c r="V42" s="978">
        <v>-3700000000</v>
      </c>
      <c r="W42" s="978">
        <v>300000000</v>
      </c>
      <c r="X42" s="978">
        <v>7100000000</v>
      </c>
      <c r="Y42" s="1685">
        <v>11900000000</v>
      </c>
      <c r="Z42" s="1010">
        <v>14600000000</v>
      </c>
    </row>
    <row r="43" spans="1:27"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14100000000</v>
      </c>
      <c r="R43" s="1016">
        <v>73200000000</v>
      </c>
      <c r="S43" s="1016">
        <v>53500000000</v>
      </c>
      <c r="T43" s="1016">
        <v>8500000000</v>
      </c>
      <c r="U43" s="1016">
        <v>2000000000</v>
      </c>
      <c r="V43" s="1016">
        <v>3700000000</v>
      </c>
      <c r="W43" s="1016">
        <v>-300000000</v>
      </c>
      <c r="X43" s="1016">
        <v>-7100000000</v>
      </c>
      <c r="Y43" s="1689">
        <v>-11900000000</v>
      </c>
      <c r="Z43" s="1069">
        <v>-14600000000</v>
      </c>
      <c r="AA43" s="1013"/>
    </row>
    <row r="44" spans="1:27">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27">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-5500000000</v>
      </c>
      <c r="R45" s="978">
        <v>11000000000</v>
      </c>
      <c r="S45" s="978">
        <v>-1200000000</v>
      </c>
      <c r="T45" s="978">
        <v>-23800000000</v>
      </c>
      <c r="U45" s="978">
        <v>4400000000</v>
      </c>
      <c r="V45" s="978">
        <v>3500000000</v>
      </c>
      <c r="W45" s="978">
        <v>-3600000000</v>
      </c>
      <c r="X45" s="978">
        <v>-9000000000</v>
      </c>
      <c r="Y45" s="1685">
        <v>-16100000000.000002</v>
      </c>
      <c r="Z45" s="1010">
        <v>-28700000000</v>
      </c>
    </row>
    <row r="46" spans="1:27">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58100000000</v>
      </c>
      <c r="R46" s="978">
        <v>50000000000</v>
      </c>
      <c r="S46" s="978">
        <v>12200000000</v>
      </c>
      <c r="T46" s="978">
        <v>-16000000000</v>
      </c>
      <c r="U46" s="978">
        <v>-7600000000</v>
      </c>
      <c r="V46" s="978">
        <v>3500000000</v>
      </c>
      <c r="W46" s="978">
        <v>-3600000000</v>
      </c>
      <c r="X46" s="978">
        <v>-9000000000</v>
      </c>
      <c r="Y46" s="1685">
        <v>-4099999999.9999995</v>
      </c>
      <c r="Z46" s="1010">
        <v>-16700000000</v>
      </c>
    </row>
    <row r="47" spans="1:27">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83700000000</v>
      </c>
      <c r="R47" s="978">
        <v>49200000000</v>
      </c>
      <c r="S47" s="978">
        <v>36900000000</v>
      </c>
      <c r="T47" s="978">
        <v>-10100000000</v>
      </c>
      <c r="U47" s="978">
        <v>-7600000000</v>
      </c>
      <c r="V47" s="978">
        <v>3500000000</v>
      </c>
      <c r="W47" s="978">
        <v>-3600000000</v>
      </c>
      <c r="X47" s="978">
        <v>-9000000000</v>
      </c>
      <c r="Y47" s="1685">
        <v>900000000</v>
      </c>
      <c r="Z47" s="1010">
        <v>-8700000000</v>
      </c>
    </row>
    <row r="48" spans="1:27">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-25600000000</v>
      </c>
      <c r="R48" s="978">
        <v>900000000</v>
      </c>
      <c r="S48" s="978">
        <v>-24700000000</v>
      </c>
      <c r="T48" s="978">
        <v>-5900000000</v>
      </c>
      <c r="U48" s="978">
        <v>0</v>
      </c>
      <c r="V48" s="978">
        <v>0</v>
      </c>
      <c r="W48" s="978">
        <v>0</v>
      </c>
      <c r="X48" s="978">
        <v>0</v>
      </c>
      <c r="Y48" s="1685">
        <v>-5000000000</v>
      </c>
      <c r="Z48" s="1010">
        <v>-8000000000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8300000000.000001</v>
      </c>
      <c r="R49" s="978">
        <v>5300000000</v>
      </c>
      <c r="S49" s="978">
        <v>8900000000</v>
      </c>
      <c r="T49" s="978">
        <v>-7100000000</v>
      </c>
      <c r="U49" s="978">
        <v>12000000000</v>
      </c>
      <c r="V49" s="978">
        <v>0</v>
      </c>
      <c r="W49" s="978">
        <v>0</v>
      </c>
      <c r="X49" s="978">
        <v>0</v>
      </c>
      <c r="Y49" s="1685">
        <v>-12000000000</v>
      </c>
      <c r="Z49" s="1010">
        <v>-12000000000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v>0</v>
      </c>
      <c r="R50" s="978">
        <v>0</v>
      </c>
      <c r="S50" s="978">
        <v>0</v>
      </c>
      <c r="T50" s="978">
        <v>0</v>
      </c>
      <c r="U50" s="978">
        <v>0</v>
      </c>
      <c r="V50" s="978">
        <v>0</v>
      </c>
      <c r="W50" s="978">
        <v>0</v>
      </c>
      <c r="X50" s="978">
        <v>0</v>
      </c>
      <c r="Y50" s="1685">
        <v>0</v>
      </c>
      <c r="Z50" s="1010">
        <v>0</v>
      </c>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-5500000000</v>
      </c>
      <c r="R51" s="978">
        <v>-8800000000</v>
      </c>
      <c r="S51" s="978">
        <v>-1300000000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O52" si="3">N45-N46-N49-N50-N51</f>
        <v>0</v>
      </c>
      <c r="O52" s="978">
        <f t="shared" si="3"/>
        <v>1800000000</v>
      </c>
      <c r="P52" s="978">
        <f>P45-P46-P49-P50-P51</f>
        <v>66900000000</v>
      </c>
      <c r="Q52" s="978">
        <f>Q45-Q46-Q49-Q50-Q51</f>
        <v>-66400000000</v>
      </c>
      <c r="R52" s="978">
        <f t="shared" ref="R52:Z52" si="4">R45-R46-R49-R50-R51</f>
        <v>-35500000000</v>
      </c>
      <c r="S52" s="978">
        <f t="shared" si="4"/>
        <v>-21000000000</v>
      </c>
      <c r="T52" s="978">
        <f t="shared" si="4"/>
        <v>-700000000</v>
      </c>
      <c r="U52" s="978">
        <f t="shared" si="4"/>
        <v>0</v>
      </c>
      <c r="V52" s="978">
        <f t="shared" si="4"/>
        <v>0</v>
      </c>
      <c r="W52" s="978">
        <f t="shared" si="4"/>
        <v>0</v>
      </c>
      <c r="X52" s="978">
        <f t="shared" si="4"/>
        <v>0</v>
      </c>
      <c r="Y52" s="978">
        <f t="shared" si="4"/>
        <v>-1.9073486328125E-6</v>
      </c>
      <c r="Z52" s="978">
        <f t="shared" si="4"/>
        <v>0</v>
      </c>
    </row>
    <row r="53" spans="1:26" ht="14.25" customHeight="1">
      <c r="A53" s="988"/>
      <c r="B53" s="981" t="s">
        <v>4364</v>
      </c>
      <c r="C53" s="981"/>
      <c r="G53" s="978"/>
      <c r="H53" s="978"/>
      <c r="I53" s="978"/>
      <c r="J53" s="978"/>
      <c r="K53" s="978"/>
      <c r="L53" s="978"/>
      <c r="M53" s="978"/>
      <c r="N53" s="978"/>
      <c r="O53" s="978"/>
      <c r="P53" s="978"/>
      <c r="Q53" s="978">
        <v>0</v>
      </c>
      <c r="R53" s="978">
        <v>0</v>
      </c>
      <c r="S53" s="978">
        <v>0</v>
      </c>
      <c r="T53" s="978">
        <v>0</v>
      </c>
      <c r="U53" s="978">
        <v>0</v>
      </c>
      <c r="V53" s="978">
        <v>0</v>
      </c>
      <c r="W53" s="978">
        <v>0</v>
      </c>
      <c r="X53" s="978">
        <v>0</v>
      </c>
      <c r="Y53" s="1685">
        <v>0</v>
      </c>
      <c r="Z53" s="1010">
        <v>0</v>
      </c>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25800000000</v>
      </c>
      <c r="R54" s="978">
        <v>68200000000</v>
      </c>
      <c r="S54" s="978">
        <v>57100000000</v>
      </c>
      <c r="T54" s="978">
        <v>38100000000</v>
      </c>
      <c r="U54" s="978">
        <v>-2400000000</v>
      </c>
      <c r="V54" s="978">
        <v>200000000</v>
      </c>
      <c r="W54" s="978">
        <v>3200000000</v>
      </c>
      <c r="X54" s="978">
        <v>1900000000</v>
      </c>
      <c r="Y54" s="1685">
        <v>4200000000</v>
      </c>
      <c r="Z54" s="1010">
        <v>14000000000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-1300000000</v>
      </c>
      <c r="R55" s="978">
        <v>18900000000</v>
      </c>
      <c r="S55" s="978">
        <v>4800000000</v>
      </c>
      <c r="T55" s="978">
        <v>8500000000</v>
      </c>
      <c r="U55" s="978">
        <v>-2000000000</v>
      </c>
      <c r="V55" s="978">
        <v>-3400000000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-20700000000</v>
      </c>
      <c r="R56" s="978">
        <v>-6100000000</v>
      </c>
      <c r="S56" s="978">
        <v>-13200000000</v>
      </c>
      <c r="T56" s="978">
        <v>-10900000000</v>
      </c>
      <c r="U56" s="978">
        <v>-20000000000</v>
      </c>
      <c r="V56" s="978">
        <v>-15000000000</v>
      </c>
      <c r="W56" s="978">
        <v>-2800000000</v>
      </c>
      <c r="X56" s="978">
        <v>-2800000000</v>
      </c>
      <c r="Y56" s="1685">
        <v>-2900000000</v>
      </c>
      <c r="Z56" s="1010">
        <v>-2900000000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19400000000</v>
      </c>
      <c r="R57" s="978">
        <v>25000000000</v>
      </c>
      <c r="S57" s="978">
        <v>18000000000</v>
      </c>
      <c r="T57" s="978">
        <v>19400000000</v>
      </c>
      <c r="U57" s="978">
        <v>18000000000</v>
      </c>
      <c r="V57" s="978">
        <v>11600000000</v>
      </c>
      <c r="W57" s="978">
        <v>2800000000</v>
      </c>
      <c r="X57" s="978">
        <v>2800000000</v>
      </c>
      <c r="Y57" s="1685">
        <v>2900000000</v>
      </c>
      <c r="Z57" s="1010">
        <v>2900000000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27100000000</v>
      </c>
      <c r="R58" s="978">
        <v>49300000000</v>
      </c>
      <c r="S58" s="978">
        <v>52300000000</v>
      </c>
      <c r="T58" s="978">
        <v>29600000000</v>
      </c>
      <c r="U58" s="978">
        <v>-400000000</v>
      </c>
      <c r="V58" s="978">
        <v>3600000000</v>
      </c>
      <c r="W58" s="978">
        <v>3200000000</v>
      </c>
      <c r="X58" s="978">
        <v>1900000000</v>
      </c>
      <c r="Y58" s="1685">
        <v>4200000000</v>
      </c>
      <c r="Z58" s="1010">
        <v>14000000000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23800000000</v>
      </c>
      <c r="R59" s="978">
        <v>46100000000</v>
      </c>
      <c r="S59" s="978">
        <v>48700000000</v>
      </c>
      <c r="T59" s="978">
        <v>27700000000</v>
      </c>
      <c r="U59" s="978">
        <v>-400000000</v>
      </c>
      <c r="V59" s="978">
        <v>3600000000</v>
      </c>
      <c r="W59" s="978">
        <v>3200000000</v>
      </c>
      <c r="X59" s="978">
        <v>1900000000</v>
      </c>
      <c r="Y59" s="1685">
        <v>4200000000</v>
      </c>
      <c r="Z59" s="1010">
        <v>14000000000</v>
      </c>
    </row>
    <row r="60" spans="1:26">
      <c r="A60" s="972" t="s">
        <v>76</v>
      </c>
      <c r="B60" s="997" t="s">
        <v>418</v>
      </c>
      <c r="C60" s="981" t="s">
        <v>4375</v>
      </c>
      <c r="G60" s="978"/>
      <c r="H60" s="978"/>
      <c r="I60" s="978"/>
      <c r="J60" s="978"/>
      <c r="K60" s="978"/>
      <c r="L60" s="1050"/>
      <c r="M60" s="978"/>
      <c r="N60" s="978"/>
      <c r="O60" s="978"/>
      <c r="P60" s="978">
        <v>68400000000.000008</v>
      </c>
      <c r="Q60" s="978">
        <v>46900000000</v>
      </c>
      <c r="R60" s="978">
        <v>69900000000</v>
      </c>
      <c r="S60" s="978">
        <v>77000000000</v>
      </c>
      <c r="T60" s="978">
        <v>63400000000</v>
      </c>
      <c r="U60" s="978">
        <v>48300000000</v>
      </c>
      <c r="V60" s="978">
        <v>70700000000</v>
      </c>
      <c r="W60" s="978">
        <v>74700000000</v>
      </c>
      <c r="X60" s="978">
        <v>80100000000</v>
      </c>
      <c r="Y60" s="1685">
        <v>80100000000</v>
      </c>
      <c r="Z60" s="1010">
        <v>89200000000</v>
      </c>
    </row>
    <row r="61" spans="1:26">
      <c r="A61" s="972" t="s">
        <v>76</v>
      </c>
      <c r="B61" s="997" t="s">
        <v>258</v>
      </c>
      <c r="C61" s="981" t="s">
        <v>4375</v>
      </c>
      <c r="G61" s="978"/>
      <c r="H61" s="978"/>
      <c r="I61" s="978"/>
      <c r="J61" s="978"/>
      <c r="K61" s="978"/>
      <c r="L61" s="978"/>
      <c r="M61" s="978"/>
      <c r="N61" s="978"/>
      <c r="O61" s="978"/>
      <c r="P61" s="978">
        <v>-15400000000</v>
      </c>
      <c r="Q61" s="978">
        <v>-23100000000</v>
      </c>
      <c r="R61" s="978">
        <v>-23900000000</v>
      </c>
      <c r="S61" s="978">
        <v>-28300000000</v>
      </c>
      <c r="T61" s="978">
        <v>-35600000000</v>
      </c>
      <c r="U61" s="978">
        <v>-48700000000</v>
      </c>
      <c r="V61" s="978">
        <v>-67099999999.999992</v>
      </c>
      <c r="W61" s="978">
        <v>-71500000000</v>
      </c>
      <c r="X61" s="978">
        <v>-78100000000</v>
      </c>
      <c r="Y61" s="1685">
        <v>-75900000000</v>
      </c>
      <c r="Z61" s="1010">
        <v>-75200000000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3700000000</v>
      </c>
      <c r="R62" s="978">
        <v>3100000000</v>
      </c>
      <c r="S62" s="978">
        <v>3000000000</v>
      </c>
      <c r="T62" s="978">
        <v>2500000000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v>-400000000</v>
      </c>
      <c r="R63" s="978">
        <v>100000000</v>
      </c>
      <c r="S63" s="978">
        <v>600000000</v>
      </c>
      <c r="T63" s="978">
        <v>-600000000</v>
      </c>
      <c r="U63" s="978">
        <v>0</v>
      </c>
      <c r="V63" s="978">
        <v>0</v>
      </c>
      <c r="W63" s="978">
        <v>0</v>
      </c>
      <c r="X63" s="978">
        <v>0</v>
      </c>
      <c r="Y63" s="978">
        <v>0</v>
      </c>
      <c r="Z63" s="1010">
        <v>0</v>
      </c>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-6200000000</v>
      </c>
      <c r="R64" s="978">
        <v>-6100000000</v>
      </c>
      <c r="S64" s="978">
        <v>-2500000000</v>
      </c>
      <c r="T64" s="978">
        <v>-5800000000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5">G6-G7-G15</f>
        <v>0</v>
      </c>
      <c r="H68" s="1001">
        <f t="shared" si="5"/>
        <v>0</v>
      </c>
      <c r="I68" s="1001">
        <f t="shared" si="5"/>
        <v>0</v>
      </c>
      <c r="J68" s="1001">
        <f t="shared" si="5"/>
        <v>0</v>
      </c>
      <c r="K68" s="1001">
        <f t="shared" si="5"/>
        <v>0</v>
      </c>
      <c r="L68" s="1001">
        <f t="shared" si="5"/>
        <v>0</v>
      </c>
      <c r="M68" s="1001">
        <f t="shared" si="5"/>
        <v>0</v>
      </c>
      <c r="N68" s="1001">
        <f t="shared" si="5"/>
        <v>0</v>
      </c>
      <c r="O68" s="1001">
        <f t="shared" si="5"/>
        <v>0</v>
      </c>
      <c r="P68" s="1001">
        <f t="shared" si="5"/>
        <v>0</v>
      </c>
      <c r="Q68" s="1001">
        <f t="shared" si="5"/>
        <v>0</v>
      </c>
      <c r="R68" s="1001">
        <f t="shared" si="5"/>
        <v>0</v>
      </c>
      <c r="S68" s="1001">
        <f t="shared" si="5"/>
        <v>0</v>
      </c>
      <c r="T68" s="1001">
        <f t="shared" si="5"/>
        <v>0</v>
      </c>
      <c r="U68" s="1001">
        <f t="shared" si="5"/>
        <v>0</v>
      </c>
      <c r="V68" s="1001">
        <f t="shared" si="5"/>
        <v>-100000000.00006104</v>
      </c>
      <c r="W68" s="1001">
        <f t="shared" si="5"/>
        <v>0</v>
      </c>
      <c r="X68" s="1001">
        <f t="shared" si="5"/>
        <v>0</v>
      </c>
      <c r="Y68" s="1001">
        <f t="shared" si="5"/>
        <v>100000000</v>
      </c>
      <c r="Z68" s="1001">
        <f t="shared" ref="Z68" si="6">Z6-Z7-Z15</f>
        <v>-100000000.00000191</v>
      </c>
    </row>
    <row r="69" spans="2:26">
      <c r="B69" s="972" t="s">
        <v>141</v>
      </c>
      <c r="C69" s="1398"/>
      <c r="D69" s="983"/>
      <c r="E69" s="983"/>
      <c r="F69" s="983"/>
      <c r="G69" s="1001">
        <f t="shared" ref="G69:Y69" si="7">G7-G8-G18-G21</f>
        <v>0</v>
      </c>
      <c r="H69" s="1001">
        <f t="shared" si="7"/>
        <v>0</v>
      </c>
      <c r="I69" s="1001">
        <f t="shared" si="7"/>
        <v>0</v>
      </c>
      <c r="J69" s="1001">
        <f t="shared" si="7"/>
        <v>0</v>
      </c>
      <c r="K69" s="1001">
        <f t="shared" si="7"/>
        <v>0</v>
      </c>
      <c r="L69" s="1001">
        <f t="shared" si="7"/>
        <v>0</v>
      </c>
      <c r="M69" s="1001">
        <f t="shared" si="7"/>
        <v>0</v>
      </c>
      <c r="N69" s="1001">
        <f t="shared" si="7"/>
        <v>0</v>
      </c>
      <c r="O69" s="1001">
        <f t="shared" si="7"/>
        <v>0</v>
      </c>
      <c r="P69" s="1001">
        <f t="shared" si="7"/>
        <v>0</v>
      </c>
      <c r="Q69" s="1001">
        <f t="shared" si="7"/>
        <v>1.52587890625E-5</v>
      </c>
      <c r="R69" s="1001">
        <f t="shared" si="7"/>
        <v>0</v>
      </c>
      <c r="S69" s="1001">
        <f t="shared" si="7"/>
        <v>-100000000</v>
      </c>
      <c r="T69" s="1001">
        <f t="shared" si="7"/>
        <v>100000000</v>
      </c>
      <c r="U69" s="1001">
        <f t="shared" si="7"/>
        <v>0</v>
      </c>
      <c r="V69" s="1001">
        <f t="shared" si="7"/>
        <v>0</v>
      </c>
      <c r="W69" s="1001">
        <f t="shared" si="7"/>
        <v>0</v>
      </c>
      <c r="X69" s="1001">
        <f t="shared" si="7"/>
        <v>100000000</v>
      </c>
      <c r="Y69" s="1001">
        <f t="shared" si="7"/>
        <v>-100000000</v>
      </c>
      <c r="Z69" s="1001">
        <f t="shared" ref="Z69" si="8">Z7-Z8-Z18-Z21</f>
        <v>0</v>
      </c>
    </row>
    <row r="70" spans="2:26">
      <c r="B70" s="972" t="s">
        <v>4381</v>
      </c>
      <c r="C70" s="1398"/>
      <c r="D70" s="983"/>
      <c r="E70" s="983"/>
      <c r="F70" s="983"/>
      <c r="G70" s="1001">
        <f>G8-G9-G14</f>
        <v>-100000000</v>
      </c>
      <c r="H70" s="1001">
        <f t="shared" ref="H70:W70" si="9">H8-H9-H14</f>
        <v>0</v>
      </c>
      <c r="I70" s="1001">
        <f t="shared" si="9"/>
        <v>0</v>
      </c>
      <c r="J70" s="1001">
        <f t="shared" si="9"/>
        <v>0</v>
      </c>
      <c r="K70" s="1001">
        <f t="shared" si="9"/>
        <v>0</v>
      </c>
      <c r="L70" s="1001">
        <f t="shared" si="9"/>
        <v>0</v>
      </c>
      <c r="M70" s="1001">
        <f t="shared" si="9"/>
        <v>0</v>
      </c>
      <c r="N70" s="1001">
        <f>N8-N9-N14</f>
        <v>0</v>
      </c>
      <c r="O70" s="1001">
        <f t="shared" si="9"/>
        <v>0</v>
      </c>
      <c r="P70" s="1001">
        <f t="shared" si="9"/>
        <v>-100000000</v>
      </c>
      <c r="Q70" s="1001">
        <f t="shared" si="9"/>
        <v>0</v>
      </c>
      <c r="R70" s="1001">
        <f t="shared" si="9"/>
        <v>0</v>
      </c>
      <c r="S70" s="1001">
        <f t="shared" si="9"/>
        <v>0</v>
      </c>
      <c r="T70" s="1001">
        <f t="shared" si="9"/>
        <v>-100000000</v>
      </c>
      <c r="U70" s="1001">
        <f t="shared" si="9"/>
        <v>0</v>
      </c>
      <c r="V70" s="1001">
        <f t="shared" si="9"/>
        <v>0</v>
      </c>
      <c r="W70" s="1001">
        <f t="shared" si="9"/>
        <v>0</v>
      </c>
      <c r="X70" s="1001">
        <f>X8-X9-X14</f>
        <v>-100000000</v>
      </c>
      <c r="Y70" s="1001">
        <f>Y8-Y9-Y14</f>
        <v>0</v>
      </c>
      <c r="Z70" s="1001">
        <f>Z8-Z9-Z14</f>
        <v>0</v>
      </c>
    </row>
    <row r="71" spans="2:26">
      <c r="B71" s="972" t="s">
        <v>142</v>
      </c>
      <c r="C71" s="1398"/>
      <c r="D71" s="983"/>
      <c r="E71" s="983"/>
      <c r="F71" s="983"/>
      <c r="G71" s="1687">
        <f t="shared" ref="G71:Y71" si="10">G9-G10-G11-G12-G13</f>
        <v>44900000000</v>
      </c>
      <c r="H71" s="1687">
        <f t="shared" si="10"/>
        <v>59200000000</v>
      </c>
      <c r="I71" s="1687">
        <f t="shared" si="10"/>
        <v>76000000000</v>
      </c>
      <c r="J71" s="1687">
        <f t="shared" si="10"/>
        <v>97100000000</v>
      </c>
      <c r="K71" s="1001">
        <f t="shared" si="10"/>
        <v>100000000</v>
      </c>
      <c r="L71" s="1687">
        <f t="shared" si="10"/>
        <v>114700000000</v>
      </c>
      <c r="M71" s="1687">
        <f t="shared" si="10"/>
        <v>106600000000</v>
      </c>
      <c r="N71" s="1687">
        <f t="shared" si="10"/>
        <v>145600000000</v>
      </c>
      <c r="O71" s="1687">
        <f t="shared" si="10"/>
        <v>183700000000</v>
      </c>
      <c r="P71" s="1687">
        <f t="shared" si="10"/>
        <v>178100000000</v>
      </c>
      <c r="Q71" s="1687">
        <f t="shared" si="10"/>
        <v>203800000000</v>
      </c>
      <c r="R71" s="1687">
        <f t="shared" si="10"/>
        <v>222700000000</v>
      </c>
      <c r="S71" s="1687">
        <f t="shared" si="10"/>
        <v>237800000000</v>
      </c>
      <c r="T71" s="1687">
        <f t="shared" si="10"/>
        <v>272100000000</v>
      </c>
      <c r="U71" s="1687">
        <f t="shared" si="10"/>
        <v>299100000000</v>
      </c>
      <c r="V71" s="1687">
        <f t="shared" si="10"/>
        <v>325700000000</v>
      </c>
      <c r="W71" s="1687">
        <f t="shared" si="10"/>
        <v>368000000000</v>
      </c>
      <c r="X71" s="1687">
        <f t="shared" si="10"/>
        <v>414300000000</v>
      </c>
      <c r="Y71" s="1687">
        <f t="shared" si="10"/>
        <v>464100000000</v>
      </c>
      <c r="Z71" s="1687">
        <f t="shared" ref="Z71" si="11">Z9-Z10-Z11-Z12-Z13</f>
        <v>519299999999.99994</v>
      </c>
    </row>
    <row r="72" spans="2:26">
      <c r="B72" s="972" t="s">
        <v>4382</v>
      </c>
      <c r="G72" s="1001">
        <f t="shared" ref="G72:W72" si="12">G18-G19-G20</f>
        <v>0</v>
      </c>
      <c r="H72" s="1001">
        <f t="shared" si="12"/>
        <v>0</v>
      </c>
      <c r="I72" s="1001">
        <f t="shared" si="12"/>
        <v>0</v>
      </c>
      <c r="J72" s="1001">
        <f t="shared" si="12"/>
        <v>0</v>
      </c>
      <c r="K72" s="1001">
        <f t="shared" si="12"/>
        <v>0</v>
      </c>
      <c r="L72" s="1001">
        <f t="shared" si="12"/>
        <v>0</v>
      </c>
      <c r="M72" s="1001">
        <f t="shared" si="12"/>
        <v>0</v>
      </c>
      <c r="N72" s="1001">
        <f t="shared" si="12"/>
        <v>0</v>
      </c>
      <c r="O72" s="1001">
        <f t="shared" si="12"/>
        <v>0</v>
      </c>
      <c r="P72" s="1001">
        <f t="shared" si="12"/>
        <v>0</v>
      </c>
      <c r="Q72" s="1001">
        <f t="shared" si="12"/>
        <v>99999999.999984741</v>
      </c>
      <c r="R72" s="1001">
        <f t="shared" si="12"/>
        <v>0</v>
      </c>
      <c r="S72" s="1001">
        <f t="shared" si="12"/>
        <v>100000000</v>
      </c>
      <c r="T72" s="1001">
        <f t="shared" si="12"/>
        <v>0</v>
      </c>
      <c r="U72" s="1001">
        <f t="shared" si="12"/>
        <v>0</v>
      </c>
      <c r="V72" s="1001">
        <f t="shared" si="12"/>
        <v>0</v>
      </c>
      <c r="W72" s="1001">
        <f t="shared" si="12"/>
        <v>0</v>
      </c>
      <c r="X72" s="1001">
        <f>X18-X19-X20</f>
        <v>0</v>
      </c>
      <c r="Y72" s="1001">
        <f>Y18-Y19-Y20</f>
        <v>0</v>
      </c>
      <c r="Z72" s="1001">
        <f>Z18-Z19-Z20</f>
        <v>0</v>
      </c>
    </row>
    <row r="73" spans="2:26">
      <c r="B73" s="972" t="s">
        <v>145</v>
      </c>
      <c r="C73" s="1376"/>
      <c r="D73" s="1376"/>
      <c r="E73" s="1376"/>
      <c r="F73" s="1376"/>
      <c r="G73" s="995">
        <f>G22-G23-G34-G37</f>
        <v>0</v>
      </c>
      <c r="H73" s="995">
        <f t="shared" ref="H73:X73" si="13">H22-H23-H34-H37</f>
        <v>0</v>
      </c>
      <c r="I73" s="995">
        <f t="shared" si="13"/>
        <v>100000000</v>
      </c>
      <c r="J73" s="995">
        <f t="shared" si="13"/>
        <v>100000000</v>
      </c>
      <c r="K73" s="995">
        <f t="shared" si="13"/>
        <v>-100000000</v>
      </c>
      <c r="L73" s="995">
        <f t="shared" si="13"/>
        <v>0</v>
      </c>
      <c r="M73" s="995">
        <f t="shared" si="13"/>
        <v>0</v>
      </c>
      <c r="N73" s="995">
        <f t="shared" si="13"/>
        <v>0</v>
      </c>
      <c r="O73" s="995">
        <f t="shared" si="13"/>
        <v>0</v>
      </c>
      <c r="P73" s="995">
        <f t="shared" si="13"/>
        <v>100000000</v>
      </c>
      <c r="Q73" s="995">
        <f t="shared" si="13"/>
        <v>-100000000</v>
      </c>
      <c r="R73" s="995">
        <f t="shared" si="13"/>
        <v>0</v>
      </c>
      <c r="S73" s="995">
        <f t="shared" si="13"/>
        <v>6.103515625E-5</v>
      </c>
      <c r="T73" s="995">
        <f t="shared" si="13"/>
        <v>100000000</v>
      </c>
      <c r="U73" s="995">
        <f t="shared" si="13"/>
        <v>0</v>
      </c>
      <c r="V73" s="995">
        <f t="shared" si="13"/>
        <v>100000000</v>
      </c>
      <c r="W73" s="995">
        <f t="shared" si="13"/>
        <v>0</v>
      </c>
      <c r="X73" s="995">
        <f t="shared" si="13"/>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4">K23-K24-K25-K26-K30-K33-K38</f>
        <v>0</v>
      </c>
      <c r="L74" s="995">
        <f t="shared" si="14"/>
        <v>-100000000</v>
      </c>
      <c r="M74" s="995">
        <f t="shared" si="14"/>
        <v>99999999.999998093</v>
      </c>
      <c r="N74" s="995">
        <f t="shared" si="14"/>
        <v>0</v>
      </c>
      <c r="O74" s="995">
        <f t="shared" si="14"/>
        <v>0</v>
      </c>
      <c r="P74" s="995">
        <f t="shared" si="14"/>
        <v>0</v>
      </c>
      <c r="Q74" s="995">
        <f>Q23-Q24-Q25-Q26-Q30-Q33-Q38</f>
        <v>0</v>
      </c>
      <c r="R74" s="995">
        <f>R23-R24-R25-R26-R30-R33-R38-R39</f>
        <v>0</v>
      </c>
      <c r="S74" s="995">
        <f t="shared" ref="S74:Y74" si="15">S23-S24-S25-S26-S30-S33-S38-S39</f>
        <v>-100000000</v>
      </c>
      <c r="T74" s="995">
        <f t="shared" si="15"/>
        <v>-100000000</v>
      </c>
      <c r="U74" s="995">
        <f t="shared" si="15"/>
        <v>0</v>
      </c>
      <c r="V74" s="995">
        <f t="shared" si="15"/>
        <v>0</v>
      </c>
      <c r="W74" s="995">
        <f t="shared" si="15"/>
        <v>100000000</v>
      </c>
      <c r="X74" s="995">
        <f t="shared" si="15"/>
        <v>-100000000.00000572</v>
      </c>
      <c r="Y74" s="995">
        <f t="shared" si="15"/>
        <v>0</v>
      </c>
      <c r="Z74" s="995">
        <f t="shared" ref="Z74" si="16">Z23-Z24-Z25-Z26-Z30-Z33-Z38-Z39</f>
        <v>0</v>
      </c>
    </row>
    <row r="75" spans="2:26">
      <c r="B75" s="972" t="s">
        <v>879</v>
      </c>
      <c r="F75" s="1376"/>
      <c r="G75" s="995">
        <f t="shared" ref="G75:X75" si="17">G34-G35-G36</f>
        <v>0</v>
      </c>
      <c r="H75" s="995">
        <f t="shared" si="17"/>
        <v>-100000000</v>
      </c>
      <c r="I75" s="995">
        <f t="shared" si="17"/>
        <v>0</v>
      </c>
      <c r="J75" s="995">
        <f t="shared" si="17"/>
        <v>0</v>
      </c>
      <c r="K75" s="995">
        <f t="shared" si="17"/>
        <v>0</v>
      </c>
      <c r="L75" s="995">
        <f t="shared" si="17"/>
        <v>0</v>
      </c>
      <c r="M75" s="995">
        <f t="shared" si="17"/>
        <v>0</v>
      </c>
      <c r="N75" s="995">
        <f t="shared" si="17"/>
        <v>-100000000.00000763</v>
      </c>
      <c r="O75" s="995">
        <f t="shared" si="17"/>
        <v>0</v>
      </c>
      <c r="P75" s="995">
        <f t="shared" si="17"/>
        <v>0</v>
      </c>
      <c r="Q75" s="995">
        <f t="shared" si="17"/>
        <v>0</v>
      </c>
      <c r="R75" s="995">
        <f t="shared" si="17"/>
        <v>0</v>
      </c>
      <c r="S75" s="995">
        <f t="shared" si="17"/>
        <v>0</v>
      </c>
      <c r="T75" s="995">
        <f t="shared" si="17"/>
        <v>0</v>
      </c>
      <c r="U75" s="995">
        <f t="shared" si="17"/>
        <v>0</v>
      </c>
      <c r="V75" s="995">
        <f t="shared" si="17"/>
        <v>0</v>
      </c>
      <c r="W75" s="995">
        <f t="shared" si="17"/>
        <v>0</v>
      </c>
      <c r="X75" s="995">
        <f t="shared" si="17"/>
        <v>0</v>
      </c>
      <c r="Y75" s="995">
        <f>Y34-Y35-Y36</f>
        <v>0</v>
      </c>
      <c r="Z75" s="995">
        <f>Z34-Z35-Z36</f>
        <v>0</v>
      </c>
    </row>
    <row r="76" spans="2:26">
      <c r="B76" s="972" t="s">
        <v>939</v>
      </c>
      <c r="F76" s="1376"/>
      <c r="G76" s="995">
        <f>G30-G31-G32</f>
        <v>0</v>
      </c>
      <c r="H76" s="995">
        <f t="shared" ref="H76:X76" si="18">H30-H31-H32</f>
        <v>-100000000</v>
      </c>
      <c r="I76" s="995">
        <f t="shared" si="18"/>
        <v>0</v>
      </c>
      <c r="J76" s="995">
        <f t="shared" si="18"/>
        <v>0</v>
      </c>
      <c r="K76" s="995">
        <f t="shared" si="18"/>
        <v>0</v>
      </c>
      <c r="L76" s="995">
        <f t="shared" si="18"/>
        <v>0</v>
      </c>
      <c r="M76" s="995">
        <f t="shared" si="18"/>
        <v>0</v>
      </c>
      <c r="N76" s="995">
        <f t="shared" si="18"/>
        <v>0</v>
      </c>
      <c r="O76" s="995">
        <f t="shared" si="18"/>
        <v>0</v>
      </c>
      <c r="P76" s="995">
        <f t="shared" si="18"/>
        <v>0</v>
      </c>
      <c r="Q76" s="995">
        <f t="shared" si="18"/>
        <v>100000000</v>
      </c>
      <c r="R76" s="995">
        <f t="shared" si="18"/>
        <v>0</v>
      </c>
      <c r="S76" s="995">
        <f t="shared" si="18"/>
        <v>0</v>
      </c>
      <c r="T76" s="995">
        <f t="shared" si="18"/>
        <v>0</v>
      </c>
      <c r="U76" s="995">
        <f t="shared" si="18"/>
        <v>0</v>
      </c>
      <c r="V76" s="995">
        <f t="shared" si="18"/>
        <v>100000000</v>
      </c>
      <c r="W76" s="995">
        <f t="shared" si="18"/>
        <v>0</v>
      </c>
      <c r="X76" s="995">
        <f t="shared" si="18"/>
        <v>0</v>
      </c>
      <c r="Y76" s="995">
        <f>Y30-Y31-Y32</f>
        <v>0</v>
      </c>
      <c r="Z76" s="995">
        <f>Z30-Z31-Z32</f>
        <v>-100000000</v>
      </c>
    </row>
    <row r="77" spans="2:26">
      <c r="B77" s="972" t="s">
        <v>148</v>
      </c>
      <c r="F77" s="983"/>
      <c r="G77" s="1001">
        <f t="shared" ref="G77:X77" si="19">G43-G45-G54-G64</f>
        <v>0</v>
      </c>
      <c r="H77" s="1001">
        <f t="shared" si="19"/>
        <v>100000000</v>
      </c>
      <c r="I77" s="1001">
        <f t="shared" si="19"/>
        <v>-100000000</v>
      </c>
      <c r="J77" s="1001">
        <f t="shared" si="19"/>
        <v>-3.0517578125E-5</v>
      </c>
      <c r="K77" s="1001">
        <f t="shared" si="19"/>
        <v>0</v>
      </c>
      <c r="L77" s="1001">
        <f t="shared" si="19"/>
        <v>-100000000</v>
      </c>
      <c r="M77" s="1001">
        <f t="shared" si="19"/>
        <v>0</v>
      </c>
      <c r="N77" s="1001">
        <f t="shared" si="19"/>
        <v>0</v>
      </c>
      <c r="O77" s="1001">
        <f t="shared" si="19"/>
        <v>0</v>
      </c>
      <c r="P77" s="1001">
        <f t="shared" si="19"/>
        <v>-100000000</v>
      </c>
      <c r="Q77" s="1001">
        <f t="shared" si="19"/>
        <v>0</v>
      </c>
      <c r="R77" s="1001">
        <f t="shared" si="19"/>
        <v>100000000</v>
      </c>
      <c r="S77" s="1001">
        <f t="shared" si="19"/>
        <v>100000000</v>
      </c>
      <c r="T77" s="1001">
        <f t="shared" si="19"/>
        <v>0</v>
      </c>
      <c r="U77" s="1001">
        <f t="shared" si="19"/>
        <v>0</v>
      </c>
      <c r="V77" s="1001">
        <f t="shared" si="19"/>
        <v>0</v>
      </c>
      <c r="W77" s="1001">
        <f t="shared" si="19"/>
        <v>100000000</v>
      </c>
      <c r="X77" s="1001">
        <f t="shared" si="19"/>
        <v>0</v>
      </c>
      <c r="Y77" s="1001">
        <f>Y43-Y45-Y54-Y64</f>
        <v>1.9073486328125E-6</v>
      </c>
      <c r="Z77" s="1001">
        <f>Z43-Z45-Z54-Z64</f>
        <v>100000000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0">M45-M46-M49-M50-M51-M52</f>
        <v>0</v>
      </c>
      <c r="N78" s="995">
        <f t="shared" si="20"/>
        <v>0</v>
      </c>
      <c r="O78" s="995">
        <f t="shared" si="20"/>
        <v>0</v>
      </c>
      <c r="P78" s="995">
        <f t="shared" si="20"/>
        <v>0</v>
      </c>
      <c r="Q78" s="995">
        <f>Q45-Q46-Q49-Q50-Q51-Q52</f>
        <v>0</v>
      </c>
      <c r="R78" s="995">
        <f t="shared" si="20"/>
        <v>0</v>
      </c>
      <c r="S78" s="995">
        <f t="shared" si="20"/>
        <v>0</v>
      </c>
      <c r="T78" s="995">
        <f t="shared" si="20"/>
        <v>0</v>
      </c>
      <c r="U78" s="995">
        <f t="shared" si="20"/>
        <v>0</v>
      </c>
      <c r="V78" s="995">
        <f t="shared" si="20"/>
        <v>0</v>
      </c>
      <c r="W78" s="995">
        <f t="shared" si="20"/>
        <v>0</v>
      </c>
      <c r="X78" s="995">
        <f t="shared" si="20"/>
        <v>0</v>
      </c>
      <c r="Y78" s="995">
        <f>Y45-Y46-Y49-Y50-Y51-Y52</f>
        <v>0</v>
      </c>
      <c r="Z78" s="995">
        <f>Z45-Z46-Z49-Z50-Z51-Z52</f>
        <v>0</v>
      </c>
    </row>
    <row r="79" spans="2:26">
      <c r="B79" s="972" t="s">
        <v>531</v>
      </c>
      <c r="D79" s="1396"/>
      <c r="E79" s="1396"/>
      <c r="F79" s="1396"/>
      <c r="G79" s="995">
        <f t="shared" ref="G79:X79" si="21">G55+G58-G54</f>
        <v>0</v>
      </c>
      <c r="H79" s="995">
        <f t="shared" si="21"/>
        <v>0</v>
      </c>
      <c r="I79" s="995">
        <f t="shared" si="21"/>
        <v>0</v>
      </c>
      <c r="J79" s="995">
        <f t="shared" si="21"/>
        <v>0</v>
      </c>
      <c r="K79" s="995">
        <f t="shared" si="21"/>
        <v>-100000000</v>
      </c>
      <c r="L79" s="995">
        <f t="shared" si="21"/>
        <v>0</v>
      </c>
      <c r="M79" s="995">
        <f t="shared" si="21"/>
        <v>100000000</v>
      </c>
      <c r="N79" s="995">
        <f t="shared" si="21"/>
        <v>0</v>
      </c>
      <c r="O79" s="995">
        <f t="shared" si="21"/>
        <v>0</v>
      </c>
      <c r="P79" s="995">
        <f t="shared" si="21"/>
        <v>0</v>
      </c>
      <c r="Q79" s="995">
        <f t="shared" si="21"/>
        <v>0</v>
      </c>
      <c r="R79" s="995">
        <f t="shared" si="21"/>
        <v>0</v>
      </c>
      <c r="S79" s="995">
        <f t="shared" si="21"/>
        <v>0</v>
      </c>
      <c r="T79" s="995">
        <f t="shared" si="21"/>
        <v>0</v>
      </c>
      <c r="U79" s="995">
        <f t="shared" si="21"/>
        <v>0</v>
      </c>
      <c r="V79" s="995">
        <f t="shared" si="21"/>
        <v>0</v>
      </c>
      <c r="W79" s="995">
        <f t="shared" si="21"/>
        <v>0</v>
      </c>
      <c r="X79" s="995">
        <f t="shared" si="21"/>
        <v>0</v>
      </c>
      <c r="Y79" s="995">
        <f>Y55+Y58-Y54</f>
        <v>0</v>
      </c>
      <c r="Z79" s="995">
        <f>Z55+Z58-Z54</f>
        <v>0</v>
      </c>
    </row>
    <row r="80" spans="2:26">
      <c r="B80" s="972" t="s">
        <v>4383</v>
      </c>
      <c r="D80" s="1396"/>
      <c r="E80" s="1396"/>
      <c r="F80" s="1396"/>
      <c r="G80" s="995">
        <f>G55-G56-G57</f>
        <v>0</v>
      </c>
      <c r="H80" s="995">
        <f t="shared" ref="H80:X80" si="22">H55-H56-H57</f>
        <v>0</v>
      </c>
      <c r="I80" s="995">
        <f t="shared" si="22"/>
        <v>0</v>
      </c>
      <c r="J80" s="995">
        <f t="shared" si="22"/>
        <v>0</v>
      </c>
      <c r="K80" s="995">
        <f t="shared" si="22"/>
        <v>0</v>
      </c>
      <c r="L80" s="995">
        <f t="shared" si="22"/>
        <v>0</v>
      </c>
      <c r="M80" s="995">
        <f t="shared" si="22"/>
        <v>0</v>
      </c>
      <c r="N80" s="995">
        <f t="shared" si="22"/>
        <v>0</v>
      </c>
      <c r="O80" s="995">
        <f t="shared" si="22"/>
        <v>0</v>
      </c>
      <c r="P80" s="995">
        <f t="shared" si="22"/>
        <v>0</v>
      </c>
      <c r="Q80" s="995">
        <f t="shared" si="22"/>
        <v>0</v>
      </c>
      <c r="R80" s="995">
        <f t="shared" si="22"/>
        <v>0</v>
      </c>
      <c r="S80" s="995">
        <f t="shared" si="22"/>
        <v>0</v>
      </c>
      <c r="T80" s="995">
        <f t="shared" si="22"/>
        <v>0</v>
      </c>
      <c r="U80" s="995">
        <f t="shared" si="22"/>
        <v>0</v>
      </c>
      <c r="V80" s="995">
        <f t="shared" si="22"/>
        <v>0</v>
      </c>
      <c r="W80" s="995">
        <f t="shared" si="22"/>
        <v>0</v>
      </c>
      <c r="X80" s="995">
        <f t="shared" si="22"/>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3">K58-K59-K62-K63</f>
        <v>0</v>
      </c>
      <c r="L81" s="995">
        <f t="shared" si="23"/>
        <v>9.5367431640625E-7</v>
      </c>
      <c r="M81" s="995">
        <f t="shared" si="23"/>
        <v>0</v>
      </c>
      <c r="N81" s="995">
        <f t="shared" si="23"/>
        <v>0</v>
      </c>
      <c r="O81" s="995">
        <f t="shared" si="23"/>
        <v>4.76837158203125E-7</v>
      </c>
      <c r="P81" s="995">
        <f>P58-P59-P62-P63</f>
        <v>0</v>
      </c>
      <c r="Q81" s="995">
        <f t="shared" si="23"/>
        <v>0</v>
      </c>
      <c r="R81" s="995">
        <f t="shared" si="23"/>
        <v>0</v>
      </c>
      <c r="S81" s="995">
        <f t="shared" si="23"/>
        <v>0</v>
      </c>
      <c r="T81" s="995">
        <f t="shared" si="23"/>
        <v>0</v>
      </c>
      <c r="U81" s="995">
        <f t="shared" si="23"/>
        <v>0</v>
      </c>
      <c r="V81" s="995">
        <f t="shared" si="23"/>
        <v>0</v>
      </c>
      <c r="W81" s="995">
        <f t="shared" si="23"/>
        <v>0</v>
      </c>
      <c r="X81" s="995">
        <f t="shared" si="23"/>
        <v>0</v>
      </c>
      <c r="Y81" s="995">
        <f>Y58-Y59-Y62-Y63</f>
        <v>0</v>
      </c>
      <c r="Z81" s="995">
        <f>Z58-Z59-Z62-Z63</f>
        <v>0</v>
      </c>
    </row>
    <row r="82" spans="2:26">
      <c r="B82" s="972" t="s">
        <v>4385</v>
      </c>
      <c r="G82" s="1003">
        <f>G59-G60-G61</f>
        <v>700000000</v>
      </c>
      <c r="H82" s="1003">
        <f t="shared" ref="H82:X82" si="24">H59-H60-H61</f>
        <v>-100000000</v>
      </c>
      <c r="I82" s="1003">
        <f t="shared" si="24"/>
        <v>-3800000000</v>
      </c>
      <c r="J82" s="1003">
        <f t="shared" si="24"/>
        <v>6400000000</v>
      </c>
      <c r="K82" s="1003">
        <f t="shared" si="24"/>
        <v>9200000000</v>
      </c>
      <c r="L82" s="1003">
        <f t="shared" si="24"/>
        <v>1900000000</v>
      </c>
      <c r="M82" s="1003">
        <f t="shared" si="24"/>
        <v>9000000000</v>
      </c>
      <c r="N82" s="1003">
        <f t="shared" si="24"/>
        <v>3200000000</v>
      </c>
      <c r="O82" s="1003">
        <f t="shared" si="24"/>
        <v>30400000000</v>
      </c>
      <c r="P82" s="995">
        <f t="shared" si="24"/>
        <v>0</v>
      </c>
      <c r="Q82" s="995">
        <f t="shared" si="24"/>
        <v>0</v>
      </c>
      <c r="R82" s="995">
        <f t="shared" si="24"/>
        <v>100000000</v>
      </c>
      <c r="S82" s="995">
        <f>S59-S60-S61</f>
        <v>0</v>
      </c>
      <c r="T82" s="995">
        <f t="shared" si="24"/>
        <v>-100000000</v>
      </c>
      <c r="U82" s="995">
        <f t="shared" si="24"/>
        <v>0</v>
      </c>
      <c r="V82" s="995">
        <f t="shared" si="24"/>
        <v>0</v>
      </c>
      <c r="W82" s="995">
        <f t="shared" si="24"/>
        <v>0</v>
      </c>
      <c r="X82" s="995">
        <f t="shared" si="24"/>
        <v>-100000000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5">(G6/G86)*100</f>
        <v>35.380428351674361</v>
      </c>
      <c r="H87" s="1006">
        <f t="shared" si="25"/>
        <v>32.882626171947891</v>
      </c>
      <c r="I87" s="1006">
        <f t="shared" si="25"/>
        <v>26.61623164432768</v>
      </c>
      <c r="J87" s="1006">
        <f t="shared" si="25"/>
        <v>56.000000000000007</v>
      </c>
      <c r="K87" s="1006">
        <f t="shared" si="25"/>
        <v>25.2675305418209</v>
      </c>
      <c r="L87" s="1006">
        <f t="shared" si="25"/>
        <v>22.130447866402349</v>
      </c>
      <c r="M87" s="1006">
        <f t="shared" si="25"/>
        <v>23.734964183498345</v>
      </c>
      <c r="N87" s="1006">
        <f t="shared" si="25"/>
        <v>25.72287126026654</v>
      </c>
      <c r="O87" s="1006">
        <f t="shared" si="25"/>
        <v>25.894641820878199</v>
      </c>
      <c r="P87" s="1006">
        <f t="shared" si="25"/>
        <v>39.636765142802169</v>
      </c>
      <c r="Q87" s="1006">
        <f t="shared" si="25"/>
        <v>33.758502518510475</v>
      </c>
      <c r="R87" s="1006">
        <f t="shared" ref="R87:Y87" si="26">(R6/R86)*100</f>
        <v>25.390869293308317</v>
      </c>
      <c r="S87" s="1006">
        <f t="shared" si="26"/>
        <v>29.898648648648653</v>
      </c>
      <c r="T87" s="1006">
        <f t="shared" si="26"/>
        <v>29.242472266244057</v>
      </c>
      <c r="U87" s="1006">
        <f t="shared" si="26"/>
        <v>29.782846051194955</v>
      </c>
      <c r="V87" s="1006">
        <f t="shared" si="26"/>
        <v>29.884731133950371</v>
      </c>
      <c r="W87" s="1006">
        <f t="shared" si="26"/>
        <v>29.737730459620877</v>
      </c>
      <c r="X87" s="1006">
        <f t="shared" si="26"/>
        <v>30.142809380522522</v>
      </c>
      <c r="Y87" s="1006">
        <f t="shared" si="26"/>
        <v>31.352740484735698</v>
      </c>
    </row>
    <row r="88" spans="2:26">
      <c r="B88" s="972" t="s">
        <v>152</v>
      </c>
      <c r="G88" s="1006">
        <f t="shared" ref="G88:Q88" si="27">(G22/G86)*100</f>
        <v>47.213347532836352</v>
      </c>
      <c r="H88" s="1006">
        <f t="shared" si="27"/>
        <v>37.673806365713311</v>
      </c>
      <c r="I88" s="1006">
        <f t="shared" si="27"/>
        <v>33.711190574651127</v>
      </c>
      <c r="J88" s="1006">
        <f t="shared" si="27"/>
        <v>28.468965517241379</v>
      </c>
      <c r="K88" s="1006">
        <f t="shared" si="27"/>
        <v>29.615072204626113</v>
      </c>
      <c r="L88" s="1006">
        <f t="shared" si="27"/>
        <v>30.678186989404317</v>
      </c>
      <c r="M88" s="1006">
        <f t="shared" si="27"/>
        <v>30.584736340433675</v>
      </c>
      <c r="N88" s="1006">
        <f t="shared" si="27"/>
        <v>29.073113382059145</v>
      </c>
      <c r="O88" s="1006">
        <f t="shared" si="27"/>
        <v>29.350699593784253</v>
      </c>
      <c r="P88" s="1006">
        <f t="shared" si="27"/>
        <v>36.606119010749424</v>
      </c>
      <c r="Q88" s="1006">
        <f t="shared" si="27"/>
        <v>34.876598177983261</v>
      </c>
      <c r="R88" s="1006">
        <f t="shared" ref="R88:Y88" si="28">(R22/R86)*100</f>
        <v>29.962476547842403</v>
      </c>
      <c r="S88" s="1006">
        <f t="shared" si="28"/>
        <v>33.374480249480257</v>
      </c>
      <c r="T88" s="1006">
        <f t="shared" si="28"/>
        <v>29.781299524564186</v>
      </c>
      <c r="U88" s="1006">
        <f t="shared" si="28"/>
        <v>29.9041611063933</v>
      </c>
      <c r="V88" s="1006">
        <f t="shared" si="28"/>
        <v>30.100505365964452</v>
      </c>
      <c r="W88" s="1006">
        <f t="shared" si="28"/>
        <v>29.716956634640351</v>
      </c>
      <c r="X88" s="1006">
        <f t="shared" si="28"/>
        <v>29.803696804699818</v>
      </c>
      <c r="Y88" s="1006">
        <f t="shared" si="28"/>
        <v>30.821037706588683</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1625</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5585</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3643</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2348</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1210</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829</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5586</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5589</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5593</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f>K17+K27</f>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T6" activePane="bottomRight" state="frozen"/>
      <selection pane="topRight" activeCell="R7" sqref="R7"/>
      <selection pane="bottomLeft" activeCell="R7" sqref="R7"/>
      <selection pane="bottomRight" activeCell="T22" sqref="T22"/>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6"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I9+I10+I11+I12+I13+I14</f>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5657</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O43"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R33"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3"/>
  <sheetViews>
    <sheetView topLeftCell="B1" zoomScale="70" zoomScaleNormal="70" workbookViewId="0">
      <selection activeCell="G18" sqref="G18"/>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v>9.8864000000000001</v>
      </c>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row r="43" spans="2:26">
      <c r="N43" s="1570">
        <v>31000000</v>
      </c>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D6" activePane="bottomRight" state="frozen"/>
      <selection pane="topRight" activeCell="D1" sqref="D1"/>
      <selection pane="bottomLeft" activeCell="A6" sqref="A6"/>
      <selection pane="bottomRight" activeCell="M38" sqref="M38"/>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8" width="31.2851562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f>Q21+Q26</f>
        <v>1040000000000000</v>
      </c>
      <c r="R20" s="2400">
        <f t="shared" ref="R20:V20" si="7">R21+R26</f>
        <v>1056000000000000</v>
      </c>
      <c r="S20" s="2400">
        <f t="shared" si="7"/>
        <v>1143000000000000</v>
      </c>
      <c r="T20" s="2400">
        <f t="shared" si="7"/>
        <v>1199000000000000</v>
      </c>
      <c r="U20" s="2400">
        <f t="shared" si="7"/>
        <v>1307000000000000</v>
      </c>
      <c r="V20" s="2400">
        <f t="shared" si="7"/>
        <v>1427000000000000</v>
      </c>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8">R21-R22</f>
        <v>670000000000000</v>
      </c>
      <c r="S23" s="2079">
        <f t="shared" si="8"/>
        <v>744000000000000</v>
      </c>
      <c r="T23" s="2079">
        <f t="shared" si="8"/>
        <v>774000000000000</v>
      </c>
      <c r="U23" s="2079">
        <f t="shared" si="8"/>
        <v>839000000000000</v>
      </c>
      <c r="V23" s="2079">
        <f t="shared" si="8"/>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9">N37+N38</f>
        <v>61000000000000</v>
      </c>
      <c r="O36" s="2400">
        <f t="shared" si="9"/>
        <v>29000000000000</v>
      </c>
      <c r="P36" s="2400">
        <f t="shared" si="9"/>
        <v>222000000000000</v>
      </c>
      <c r="Q36" s="2400">
        <f t="shared" si="9"/>
        <v>267000000000000</v>
      </c>
      <c r="R36" s="2400">
        <f t="shared" si="9"/>
        <v>248000000000000</v>
      </c>
      <c r="S36" s="2400">
        <f t="shared" si="9"/>
        <v>231000000000000</v>
      </c>
      <c r="T36" s="2400">
        <f t="shared" si="9"/>
        <v>217000000000000</v>
      </c>
      <c r="U36" s="2400">
        <f t="shared" si="9"/>
        <v>227000000000000</v>
      </c>
      <c r="V36" s="2400">
        <f t="shared" si="9"/>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10">N41+N42+N46</f>
        <v>-28000000000000</v>
      </c>
      <c r="O37" s="2624">
        <f t="shared" si="10"/>
        <v>-27000000000000</v>
      </c>
      <c r="P37" s="2624">
        <f t="shared" si="10"/>
        <v>176000000000000</v>
      </c>
      <c r="Q37" s="2624">
        <f t="shared" si="10"/>
        <v>189000000000000</v>
      </c>
      <c r="R37" s="2624">
        <f t="shared" si="10"/>
        <v>151000000000000</v>
      </c>
      <c r="S37" s="2624">
        <f t="shared" si="10"/>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1">N43</f>
        <v>89000000000000</v>
      </c>
      <c r="O38" s="2624">
        <f t="shared" si="11"/>
        <v>56000000000000</v>
      </c>
      <c r="P38" s="2624">
        <f t="shared" ref="P38" si="12">P43</f>
        <v>46000000000000</v>
      </c>
      <c r="Q38" s="2624">
        <f>Q44+Q45</f>
        <v>78000000000000</v>
      </c>
      <c r="R38" s="2624">
        <f t="shared" ref="R38:V38" si="13">R44+R45</f>
        <v>97000000000000</v>
      </c>
      <c r="S38" s="2624">
        <f t="shared" si="13"/>
        <v>67000000000000</v>
      </c>
      <c r="T38" s="2624">
        <f t="shared" si="13"/>
        <v>53000000000000</v>
      </c>
      <c r="U38" s="2624">
        <f t="shared" si="13"/>
        <v>50000000000000</v>
      </c>
      <c r="V38" s="2624">
        <f t="shared" si="13"/>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4">R40-R41</f>
        <v>88000000000000</v>
      </c>
      <c r="S42" s="2079">
        <f t="shared" si="14"/>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5">I6-I7-I18</f>
        <v>0</v>
      </c>
      <c r="J52" s="2079">
        <f t="shared" si="15"/>
        <v>-3.125E-2</v>
      </c>
      <c r="K52" s="2079">
        <f t="shared" si="15"/>
        <v>-100000000000</v>
      </c>
      <c r="L52" s="2079">
        <f t="shared" si="15"/>
        <v>1000000000000</v>
      </c>
      <c r="M52" s="2079">
        <f t="shared" si="15"/>
        <v>0</v>
      </c>
      <c r="N52" s="2079">
        <f t="shared" si="15"/>
        <v>0</v>
      </c>
      <c r="O52" s="2079">
        <f t="shared" si="15"/>
        <v>-1000000000000</v>
      </c>
      <c r="P52" s="2079">
        <f t="shared" si="15"/>
        <v>0</v>
      </c>
      <c r="Q52" s="2079">
        <f t="shared" si="15"/>
        <v>0</v>
      </c>
      <c r="R52" s="2079">
        <f t="shared" si="15"/>
        <v>0</v>
      </c>
      <c r="S52" s="2079">
        <f t="shared" si="15"/>
        <v>0</v>
      </c>
      <c r="T52" s="2079">
        <f t="shared" si="15"/>
        <v>0</v>
      </c>
      <c r="U52" s="2079">
        <f t="shared" si="15"/>
        <v>0</v>
      </c>
      <c r="V52" s="2079">
        <f t="shared" si="15"/>
        <v>0</v>
      </c>
      <c r="W52" s="1605"/>
      <c r="X52" s="1605"/>
    </row>
    <row r="53" spans="2:24">
      <c r="B53" s="1602" t="s">
        <v>141</v>
      </c>
      <c r="C53" s="1611"/>
      <c r="D53" s="1605"/>
      <c r="E53" s="1605"/>
      <c r="F53" s="1605"/>
      <c r="G53" s="1605"/>
      <c r="H53" s="1605"/>
      <c r="I53" s="2079">
        <f t="shared" ref="I53:V53" si="16">I7-I8-I19</f>
        <v>0</v>
      </c>
      <c r="J53" s="2079">
        <f t="shared" si="16"/>
        <v>100000000000.03125</v>
      </c>
      <c r="K53" s="2079">
        <f t="shared" si="16"/>
        <v>0</v>
      </c>
      <c r="L53" s="2079">
        <f t="shared" si="16"/>
        <v>0</v>
      </c>
      <c r="M53" s="2079">
        <f t="shared" si="16"/>
        <v>0</v>
      </c>
      <c r="N53" s="2079">
        <f t="shared" si="16"/>
        <v>0</v>
      </c>
      <c r="O53" s="2079">
        <f t="shared" si="16"/>
        <v>0</v>
      </c>
      <c r="P53" s="2079">
        <f t="shared" si="16"/>
        <v>0</v>
      </c>
      <c r="Q53" s="2079">
        <f t="shared" si="16"/>
        <v>0</v>
      </c>
      <c r="R53" s="2079">
        <f t="shared" si="16"/>
        <v>0</v>
      </c>
      <c r="S53" s="2079">
        <f t="shared" si="16"/>
        <v>0</v>
      </c>
      <c r="T53" s="2079">
        <f t="shared" si="16"/>
        <v>0</v>
      </c>
      <c r="U53" s="2079">
        <f t="shared" si="16"/>
        <v>0</v>
      </c>
      <c r="V53" s="2079">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829</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880</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3">(I6/I62)*100</f>
        <v>24.97809523345525</v>
      </c>
      <c r="J63" s="2098">
        <f t="shared" si="23"/>
        <v>26.329063848449891</v>
      </c>
      <c r="K63" s="2098">
        <f t="shared" si="23"/>
        <v>25.337486477018921</v>
      </c>
      <c r="L63" s="2098">
        <f t="shared" si="23"/>
        <v>26.608134891838294</v>
      </c>
      <c r="M63" s="2098">
        <f t="shared" si="23"/>
        <v>25.592143753558823</v>
      </c>
      <c r="N63" s="2098">
        <f t="shared" si="23"/>
        <v>27.247451343836886</v>
      </c>
      <c r="O63" s="2098">
        <f t="shared" si="23"/>
        <v>25.863309352517987</v>
      </c>
      <c r="P63" s="2098">
        <f t="shared" si="23"/>
        <v>22.588597842835132</v>
      </c>
      <c r="Q63" s="2098">
        <f t="shared" si="23"/>
        <v>23.130580357142858</v>
      </c>
      <c r="R63" s="2098">
        <f t="shared" si="23"/>
        <v>22.24479431183342</v>
      </c>
      <c r="S63" s="2098">
        <f t="shared" si="23"/>
        <v>23.77772477939423</v>
      </c>
      <c r="T63" s="2098">
        <f t="shared" si="23"/>
        <v>24.072840328669777</v>
      </c>
      <c r="U63" s="2098">
        <f t="shared" si="23"/>
        <v>23.746223564954683</v>
      </c>
      <c r="V63" s="1636"/>
    </row>
    <row r="64" spans="2:24">
      <c r="B64" s="1602" t="s">
        <v>152</v>
      </c>
      <c r="I64" s="2098">
        <f t="shared" ref="I64:U64" si="24">(I20/I62)*100</f>
        <v>27.275686122209347</v>
      </c>
      <c r="J64" s="2098">
        <f t="shared" si="24"/>
        <v>26.131242617388189</v>
      </c>
      <c r="K64" s="2098">
        <f t="shared" si="24"/>
        <v>28.786400432421942</v>
      </c>
      <c r="L64" s="2098">
        <f t="shared" si="24"/>
        <v>27.103169959593426</v>
      </c>
      <c r="M64" s="2098">
        <f t="shared" si="24"/>
        <v>31.617076084310249</v>
      </c>
      <c r="N64" s="2098">
        <f t="shared" si="24"/>
        <v>30.027803521779429</v>
      </c>
      <c r="O64" s="2098">
        <f t="shared" si="24"/>
        <v>26.942446043165468</v>
      </c>
      <c r="P64" s="2098">
        <f t="shared" si="24"/>
        <v>29.460708782742678</v>
      </c>
      <c r="Q64" s="2098">
        <f t="shared" si="24"/>
        <v>29.017857142857146</v>
      </c>
      <c r="R64" s="2098">
        <f t="shared" si="24"/>
        <v>26.815642458100559</v>
      </c>
      <c r="S64" s="2098">
        <f t="shared" si="24"/>
        <v>27.259718578583353</v>
      </c>
      <c r="T64" s="2098">
        <f t="shared" si="24"/>
        <v>26.626693315567401</v>
      </c>
      <c r="U64" s="2098">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6929</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6930</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454</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2345</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5943</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1964</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460</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1835</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2018-10-08T11:02:13Z</dcterms:modified>
  <cp:category/>
  <cp:contentStatus/>
</cp:coreProperties>
</file>