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IPR-DC01\data\Company Data\Projects\GNR 2018\Project Content\Data\Country profile dataset\Country\"/>
    </mc:Choice>
  </mc:AlternateContent>
  <xr:revisionPtr revIDLastSave="0" documentId="13_ncr:1_{E8270BE6-78A6-4250-80F3-D0CB7386B109}" xr6:coauthVersionLast="37" xr6:coauthVersionMax="37" xr10:uidLastSave="{00000000-0000-0000-0000-000000000000}"/>
  <bookViews>
    <workbookView xWindow="0" yWindow="0" windowWidth="19200" windowHeight="7150" activeTab="7" xr2:uid="{1F3945E0-C308-481C-BD61-7BC1E119DF09}"/>
  </bookViews>
  <sheets>
    <sheet name="Table 3.1" sheetId="3" r:id="rId1"/>
    <sheet name="Coverag " sheetId="1" r:id="rId2"/>
    <sheet name="iodization" sheetId="2" state="hidden" r:id="rId3"/>
    <sheet name="Datacheck" sheetId="4" state="hidden" r:id="rId4"/>
    <sheet name="Datacheck2" sheetId="5" r:id="rId5"/>
    <sheet name="child Vitamin A" sheetId="6" r:id="rId6"/>
    <sheet name="child iron supp" sheetId="7" r:id="rId7"/>
    <sheet name="iodization (2)" sheetId="8" r:id="rId8"/>
  </sheets>
  <externalReferences>
    <externalReference r:id="rId9"/>
  </externalReferences>
  <definedNames>
    <definedName name="_xlnm._FilterDatabase" localSheetId="1" hidden="1">'Coverag '!$C$9:$S$76</definedName>
    <definedName name="_xlnm._FilterDatabase" localSheetId="2" hidden="1">iodization!$A$1:$C$55</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1" i="1" l="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1" i="1"/>
  <c r="F72" i="1"/>
  <c r="F73" i="1"/>
  <c r="F74" i="1"/>
  <c r="F75" i="1"/>
  <c r="F76" i="1"/>
  <c r="F10" i="1"/>
  <c r="N60" i="8" l="1"/>
  <c r="N59" i="8"/>
  <c r="N58" i="8"/>
  <c r="N57" i="8"/>
  <c r="N56" i="8"/>
  <c r="N55" i="8"/>
  <c r="N54" i="8"/>
  <c r="N53" i="8"/>
  <c r="N52" i="8"/>
  <c r="N51" i="8"/>
  <c r="N50" i="8"/>
  <c r="N49" i="8"/>
  <c r="N48" i="8"/>
  <c r="N47" i="8"/>
  <c r="N46" i="8"/>
  <c r="N45" i="8"/>
  <c r="N44" i="8"/>
  <c r="N43" i="8"/>
  <c r="N42" i="8"/>
  <c r="N41" i="8"/>
  <c r="N40" i="8"/>
  <c r="N39" i="8"/>
  <c r="N38" i="8"/>
  <c r="N37" i="8"/>
  <c r="N36" i="8"/>
  <c r="N35" i="8"/>
  <c r="N34" i="8"/>
  <c r="N33" i="8"/>
  <c r="N32" i="8"/>
  <c r="N31" i="8"/>
  <c r="N30" i="8"/>
  <c r="N29" i="8"/>
  <c r="N28" i="8"/>
  <c r="N27" i="8"/>
  <c r="N26" i="8"/>
  <c r="N25" i="8"/>
  <c r="N24" i="8"/>
  <c r="N23" i="8"/>
  <c r="N22" i="8"/>
  <c r="N21" i="8"/>
  <c r="N20" i="8"/>
  <c r="N19" i="8"/>
  <c r="N18" i="8"/>
  <c r="N17" i="8"/>
  <c r="N16" i="8"/>
  <c r="N15" i="8"/>
  <c r="N14" i="8"/>
  <c r="N13" i="8"/>
  <c r="N12" i="8"/>
  <c r="N11" i="8"/>
  <c r="N10" i="8"/>
  <c r="N9" i="8"/>
  <c r="N8" i="8"/>
  <c r="N7" i="8"/>
  <c r="N6" i="8"/>
  <c r="D11" i="4" l="1"/>
  <c r="G8" i="5" l="1"/>
  <c r="G13" i="5" s="1"/>
  <c r="G7" i="5"/>
  <c r="G12" i="5" s="1"/>
  <c r="G6" i="5"/>
  <c r="G11" i="5" s="1"/>
  <c r="G5" i="5"/>
  <c r="G10" i="5" s="1"/>
  <c r="G4" i="5"/>
  <c r="G9" i="5" s="1"/>
  <c r="F8" i="5"/>
  <c r="F13" i="5" s="1"/>
  <c r="F7" i="5"/>
  <c r="F12" i="5" s="1"/>
  <c r="F6" i="5"/>
  <c r="F11" i="5" s="1"/>
  <c r="F5" i="5"/>
  <c r="F10" i="5" s="1"/>
  <c r="F4" i="5"/>
  <c r="F9" i="5" s="1"/>
  <c r="E8" i="5"/>
  <c r="E13" i="5" s="1"/>
  <c r="E7" i="5"/>
  <c r="E12" i="5" s="1"/>
  <c r="E6" i="5"/>
  <c r="E11" i="5" s="1"/>
  <c r="E5" i="5"/>
  <c r="E10" i="5" s="1"/>
  <c r="E4" i="5"/>
  <c r="E9" i="5" s="1"/>
  <c r="D8" i="5"/>
  <c r="D13" i="5" s="1"/>
  <c r="G76" i="1" l="1"/>
  <c r="D4" i="5" s="1"/>
  <c r="D9" i="5" s="1"/>
  <c r="C4" i="5" l="1"/>
  <c r="C9" i="5" s="1"/>
  <c r="E14" i="4"/>
  <c r="D10" i="4"/>
  <c r="C11" i="4"/>
  <c r="E11" i="4"/>
  <c r="F11" i="4"/>
  <c r="G11" i="4"/>
  <c r="C12" i="4"/>
  <c r="D12" i="4"/>
  <c r="E12" i="4"/>
  <c r="F12" i="4"/>
  <c r="G12" i="4"/>
  <c r="C13" i="4"/>
  <c r="D13" i="4"/>
  <c r="E13" i="4"/>
  <c r="F13" i="4"/>
  <c r="G13" i="4"/>
  <c r="C14" i="4"/>
  <c r="D14" i="4"/>
  <c r="F14" i="4"/>
  <c r="G14" i="4"/>
  <c r="E10" i="4"/>
  <c r="F10" i="4"/>
  <c r="G10" i="4"/>
  <c r="C10" i="4"/>
  <c r="G7" i="4"/>
  <c r="G6" i="4"/>
  <c r="G5" i="4"/>
  <c r="G4" i="4"/>
  <c r="G3" i="4"/>
  <c r="F7" i="4"/>
  <c r="F6" i="4"/>
  <c r="F5" i="4"/>
  <c r="F4" i="4"/>
  <c r="F3" i="4"/>
  <c r="E7" i="4"/>
  <c r="E6" i="4"/>
  <c r="E5" i="4"/>
  <c r="E4" i="4"/>
  <c r="E3" i="4"/>
  <c r="D7" i="4"/>
  <c r="D6" i="4"/>
  <c r="D5" i="4"/>
  <c r="D4" i="4"/>
  <c r="D3" i="4"/>
  <c r="C7" i="4"/>
  <c r="C6" i="4"/>
  <c r="C5" i="4"/>
  <c r="C4" i="4"/>
  <c r="C3" i="4"/>
  <c r="C56" i="2" l="1"/>
  <c r="C55" i="2"/>
  <c r="C54" i="2"/>
  <c r="S76" i="1"/>
  <c r="C8" i="5" s="1"/>
  <c r="C13" i="5" s="1"/>
  <c r="P76" i="1"/>
  <c r="M76" i="1"/>
  <c r="J76" i="1"/>
  <c r="D5" i="5" l="1"/>
  <c r="D10" i="5" s="1"/>
  <c r="C5" i="5"/>
  <c r="C10" i="5" s="1"/>
  <c r="D6" i="5"/>
  <c r="D11" i="5" s="1"/>
  <c r="C6" i="5"/>
  <c r="C11" i="5" s="1"/>
  <c r="D7" i="5"/>
  <c r="D12" i="5" s="1"/>
  <c r="C7" i="5"/>
  <c r="C12" i="5" s="1"/>
  <c r="B1" i="5" l="1"/>
</calcChain>
</file>

<file path=xl/sharedStrings.xml><?xml version="1.0" encoding="utf-8"?>
<sst xmlns="http://schemas.openxmlformats.org/spreadsheetml/2006/main" count="1729" uniqueCount="250">
  <si>
    <t>Coverage/practice indicator</t>
  </si>
  <si>
    <t>Children 0–59 months with diarrhoea who received zinc treatment</t>
  </si>
  <si>
    <t>Children 6–59 months given iron supplements in past 7 days</t>
  </si>
  <si>
    <t>Women with a birth in last five years who received iron and folic acid during their most recent pregnancy</t>
  </si>
  <si>
    <t>Household consumption of adequately iodised salt</t>
  </si>
  <si>
    <t>Number of countries with data</t>
  </si>
  <si>
    <t>YEAR?</t>
  </si>
  <si>
    <t>2005-2017</t>
  </si>
  <si>
    <t>2000-2017</t>
  </si>
  <si>
    <t>Minimum %</t>
  </si>
  <si>
    <t>Maximum %</t>
  </si>
  <si>
    <t>Mean %</t>
  </si>
  <si>
    <t>Median % for countries with data</t>
  </si>
  <si>
    <t xml:space="preserve">country </t>
  </si>
  <si>
    <t>year</t>
  </si>
  <si>
    <t>%</t>
  </si>
  <si>
    <t>country</t>
  </si>
  <si>
    <t>Afghanistan</t>
  </si>
  <si>
    <t>2015 DHS</t>
  </si>
  <si>
    <t>Albania</t>
  </si>
  <si>
    <t>2008-09 DHS</t>
  </si>
  <si>
    <t>N/A</t>
  </si>
  <si>
    <t>Angola</t>
  </si>
  <si>
    <t>2015-16 DHS</t>
  </si>
  <si>
    <t>Armenia</t>
  </si>
  <si>
    <t>Armenia*</t>
  </si>
  <si>
    <t>Azerbaijan</t>
  </si>
  <si>
    <t>2006 DHS</t>
  </si>
  <si>
    <t>Bangladesh</t>
  </si>
  <si>
    <t>2014 DHS</t>
  </si>
  <si>
    <t>2011 DHS</t>
  </si>
  <si>
    <t>Benin</t>
  </si>
  <si>
    <t>2011-12 DHS</t>
  </si>
  <si>
    <t>Bolivia</t>
  </si>
  <si>
    <t>2008 DHS</t>
  </si>
  <si>
    <t>Burkina Faso</t>
  </si>
  <si>
    <t>2010 DHS</t>
  </si>
  <si>
    <t>Burundi</t>
  </si>
  <si>
    <t>2016-17 DHS</t>
  </si>
  <si>
    <t>Cambodia</t>
  </si>
  <si>
    <t>Cameroon</t>
  </si>
  <si>
    <t>Chad</t>
  </si>
  <si>
    <t>2014-15 DHS</t>
  </si>
  <si>
    <t>Colombia</t>
  </si>
  <si>
    <t>Comoros</t>
  </si>
  <si>
    <t>2012 DHS</t>
  </si>
  <si>
    <t>Congo</t>
  </si>
  <si>
    <t>Congo Democratic Republic</t>
  </si>
  <si>
    <t>2013-14 DHS</t>
  </si>
  <si>
    <t>Cote d'Ivoire</t>
  </si>
  <si>
    <t>Dominican Republic</t>
  </si>
  <si>
    <t>2013 DHS</t>
  </si>
  <si>
    <t>Egypt</t>
  </si>
  <si>
    <t>Eritrea</t>
  </si>
  <si>
    <t>2002 DHS</t>
  </si>
  <si>
    <t>Ethiopia</t>
  </si>
  <si>
    <t>2016 DHS</t>
  </si>
  <si>
    <t>Gabon</t>
  </si>
  <si>
    <t>Gambia</t>
  </si>
  <si>
    <t>Ghana</t>
  </si>
  <si>
    <t>Guatemala</t>
  </si>
  <si>
    <t>Guinea</t>
  </si>
  <si>
    <t>Guyana</t>
  </si>
  <si>
    <t>2009 DHS</t>
  </si>
  <si>
    <t>Haiti</t>
  </si>
  <si>
    <t>Honduras</t>
  </si>
  <si>
    <t>India</t>
  </si>
  <si>
    <t>Indonesia</t>
  </si>
  <si>
    <t>Jordan</t>
  </si>
  <si>
    <t>Kenya</t>
  </si>
  <si>
    <t>Kyrgyz Republic</t>
  </si>
  <si>
    <t>Lesotho</t>
  </si>
  <si>
    <t>Liberia</t>
  </si>
  <si>
    <t>Madagascar</t>
  </si>
  <si>
    <t>Malawi</t>
  </si>
  <si>
    <t>Maldives</t>
  </si>
  <si>
    <t>Mali</t>
  </si>
  <si>
    <t>2012-13 DHS</t>
  </si>
  <si>
    <t>Moldova</t>
  </si>
  <si>
    <t>2005 DHS</t>
  </si>
  <si>
    <t>Mozambique</t>
  </si>
  <si>
    <t>Myanmar</t>
  </si>
  <si>
    <t>Namibia</t>
  </si>
  <si>
    <t>2006-07 DHS</t>
  </si>
  <si>
    <t>Nepal</t>
  </si>
  <si>
    <t>Niger</t>
  </si>
  <si>
    <t>Nigeria</t>
  </si>
  <si>
    <t>Pakistan</t>
  </si>
  <si>
    <t>Peru</t>
  </si>
  <si>
    <t>Philippines</t>
  </si>
  <si>
    <t>Rwanda</t>
  </si>
  <si>
    <t>2007-08 DHS</t>
  </si>
  <si>
    <t>Sao Tome and Principe</t>
  </si>
  <si>
    <t>Senegal</t>
  </si>
  <si>
    <t>Sierra Leone</t>
  </si>
  <si>
    <t>Swaziland</t>
  </si>
  <si>
    <t>Tajikistan</t>
  </si>
  <si>
    <t>Tanzania</t>
  </si>
  <si>
    <t>Timor-Leste</t>
  </si>
  <si>
    <t>Togo</t>
  </si>
  <si>
    <t>Turkmenistan</t>
  </si>
  <si>
    <t>2000 DHS</t>
  </si>
  <si>
    <t>Uganda</t>
  </si>
  <si>
    <t>Ukraine</t>
  </si>
  <si>
    <t>2007 DHS</t>
  </si>
  <si>
    <t>Yemen</t>
  </si>
  <si>
    <t>Zambia</t>
  </si>
  <si>
    <t>Zimbabwe</t>
  </si>
  <si>
    <t>count</t>
  </si>
  <si>
    <t xml:space="preserve">Min </t>
  </si>
  <si>
    <t>Max</t>
  </si>
  <si>
    <t xml:space="preserve">median </t>
  </si>
  <si>
    <t>mean</t>
  </si>
  <si>
    <t>Children 6–59 months who received two doses of vitamin A supplements</t>
  </si>
  <si>
    <t>&lt;91 if 2005-2017 range is used</t>
  </si>
  <si>
    <t>&lt;52 if 2005-2017 range is used</t>
  </si>
  <si>
    <t>Median %</t>
  </si>
  <si>
    <t xml:space="preserve">Table 3.1 Coverage of micronutrient supplementation programmes and salt iodisation </t>
  </si>
  <si>
    <t>Chart Title:</t>
  </si>
  <si>
    <t>Source:</t>
  </si>
  <si>
    <t>Kothari M, 2016 and UNICEF global databases, 2018.</t>
  </si>
  <si>
    <t>Notes:</t>
  </si>
  <si>
    <t>Data is taken from country Demographic and Health Surveys over the period 2005-2017</t>
  </si>
  <si>
    <t>salt -2000/02</t>
  </si>
  <si>
    <t>Datacheck:</t>
  </si>
  <si>
    <t>Table Percentage of children 6- 59 months who received vitamin A supplements in last 6 months as reported in the DHS surveys conducted between 2005 -2017</t>
  </si>
  <si>
    <t/>
  </si>
  <si>
    <t xml:space="preserve">Number of children 6-59 months </t>
  </si>
  <si>
    <t>Sex</t>
  </si>
  <si>
    <t>Residence</t>
  </si>
  <si>
    <t>Wealth quintile</t>
  </si>
  <si>
    <t>Total</t>
  </si>
  <si>
    <t>Male</t>
  </si>
  <si>
    <t>Female</t>
  </si>
  <si>
    <t>Urban</t>
  </si>
  <si>
    <t>Rural</t>
  </si>
  <si>
    <t>Lowest</t>
  </si>
  <si>
    <t>Second</t>
  </si>
  <si>
    <t>Middle</t>
  </si>
  <si>
    <t>Fourth</t>
  </si>
  <si>
    <t>Highest</t>
  </si>
  <si>
    <t>Country</t>
  </si>
  <si>
    <t>Survey</t>
  </si>
  <si>
    <t>N</t>
  </si>
  <si>
    <t xml:space="preserve">Armenia did not collect Vitamin A data. </t>
  </si>
  <si>
    <t>Table. Percentage of children age 6-59 months who were given iron supplements in the seven days preceding the survey as reported in the DHS surveys conducted between 2005 -2017</t>
  </si>
  <si>
    <t>Number of children age 6-59 months</t>
  </si>
  <si>
    <t>Percent of children given iron supplements in past 7 days</t>
  </si>
  <si>
    <t>Childs age in months</t>
  </si>
  <si>
    <t>6-8</t>
  </si>
  <si>
    <t>9-11</t>
  </si>
  <si>
    <t>12-17</t>
  </si>
  <si>
    <t>18-23</t>
  </si>
  <si>
    <t>24-35</t>
  </si>
  <si>
    <t>36-47</t>
  </si>
  <si>
    <t>48-59</t>
  </si>
  <si>
    <t>ICF, 2015. The DHS Program STATcompiler. Funded by USAID. http://www.statcompiler.com. May 11 2018</t>
  </si>
  <si>
    <t>Household consumption of any iodised salt</t>
  </si>
  <si>
    <t>Table : Percentage of households in which salt testing was conducted, percentage of households with any iodized salt, women living in households with iodized salt, and children living in households with iodized salt as reported in the DHS surveys conducted between 2005 -2017</t>
  </si>
  <si>
    <t>Number of households in which salt testing was conducted</t>
  </si>
  <si>
    <t>Households with iodized salt</t>
  </si>
  <si>
    <r>
      <t>Households with adequately iodized salt (</t>
    </r>
    <r>
      <rPr>
        <b/>
        <sz val="12"/>
        <color theme="1"/>
        <rFont val="Calibri"/>
        <family val="2"/>
      </rPr>
      <t>≥15 ppm)</t>
    </r>
  </si>
  <si>
    <t>Number of women with a birth in the past five years living in households tested for iodized salt</t>
  </si>
  <si>
    <t>Women living in households using  iodized salt</t>
  </si>
  <si>
    <t>Children under 5 living in households where salt testing was conducted</t>
  </si>
  <si>
    <t>Children under five living in households using  iodized salt</t>
  </si>
  <si>
    <t xml:space="preserve">Disaggregated by: </t>
  </si>
  <si>
    <t>Education</t>
  </si>
  <si>
    <t>No education</t>
  </si>
  <si>
    <t>Primary</t>
  </si>
  <si>
    <t>Secondary</t>
  </si>
  <si>
    <t>Higher</t>
  </si>
  <si>
    <t>2010 MIS</t>
  </si>
  <si>
    <t>* Not from the Stat Compiler - but from the more recent DHS</t>
  </si>
  <si>
    <t>ICF, 2015. The DHS Program STATcompiler. Funded by USAID. http://www.statcompiler.com. May 17 2018</t>
  </si>
  <si>
    <t>COD</t>
  </si>
  <si>
    <t xml:space="preserve">2015-16  </t>
  </si>
  <si>
    <t xml:space="preserve">2011-12  </t>
  </si>
  <si>
    <t xml:space="preserve">2016-17  </t>
  </si>
  <si>
    <t xml:space="preserve">2014-15  </t>
  </si>
  <si>
    <t xml:space="preserve">2013-14  </t>
  </si>
  <si>
    <t xml:space="preserve">2008-09  </t>
  </si>
  <si>
    <t xml:space="preserve">2012-13  </t>
  </si>
  <si>
    <t xml:space="preserve">2006-07  </t>
  </si>
  <si>
    <t>year tidy</t>
  </si>
  <si>
    <t>AFG</t>
  </si>
  <si>
    <t>AGO</t>
  </si>
  <si>
    <t>AZE</t>
  </si>
  <si>
    <t>BGD</t>
  </si>
  <si>
    <t>BEN</t>
  </si>
  <si>
    <t>BOL</t>
  </si>
  <si>
    <t>BFA</t>
  </si>
  <si>
    <t>BDI</t>
  </si>
  <si>
    <t>KHM</t>
  </si>
  <si>
    <t>CMR</t>
  </si>
  <si>
    <t>TCD</t>
  </si>
  <si>
    <t>COM</t>
  </si>
  <si>
    <t>COG</t>
  </si>
  <si>
    <t>CIV</t>
  </si>
  <si>
    <t>DOM</t>
  </si>
  <si>
    <t>EGY</t>
  </si>
  <si>
    <t>ETH</t>
  </si>
  <si>
    <t>GAB</t>
  </si>
  <si>
    <t>GMB</t>
  </si>
  <si>
    <t>GHA</t>
  </si>
  <si>
    <t>GTM</t>
  </si>
  <si>
    <t>GIN</t>
  </si>
  <si>
    <t>HTI</t>
  </si>
  <si>
    <t>HND</t>
  </si>
  <si>
    <t>IND</t>
  </si>
  <si>
    <t>IDN</t>
  </si>
  <si>
    <t>JOR</t>
  </si>
  <si>
    <t>KEN</t>
  </si>
  <si>
    <t>KGZ</t>
  </si>
  <si>
    <t>LSO</t>
  </si>
  <si>
    <t>LBR</t>
  </si>
  <si>
    <t>MDG</t>
  </si>
  <si>
    <t>MWI</t>
  </si>
  <si>
    <t>MDV</t>
  </si>
  <si>
    <t>MLI</t>
  </si>
  <si>
    <t>MOZ</t>
  </si>
  <si>
    <t>MMR</t>
  </si>
  <si>
    <t>NAM</t>
  </si>
  <si>
    <t>NPL</t>
  </si>
  <si>
    <t>NER</t>
  </si>
  <si>
    <t>NGA</t>
  </si>
  <si>
    <t>PAK</t>
  </si>
  <si>
    <t>PER</t>
  </si>
  <si>
    <t>PHL</t>
  </si>
  <si>
    <t>RWA</t>
  </si>
  <si>
    <t>STP</t>
  </si>
  <si>
    <t>SEN</t>
  </si>
  <si>
    <t>SLE</t>
  </si>
  <si>
    <t>SWZ</t>
  </si>
  <si>
    <t>TJK</t>
  </si>
  <si>
    <t>TZA</t>
  </si>
  <si>
    <t>TLS</t>
  </si>
  <si>
    <t>TGO</t>
  </si>
  <si>
    <t>UGA</t>
  </si>
  <si>
    <t>YEM</t>
  </si>
  <si>
    <t>ZMB</t>
  </si>
  <si>
    <t>ZWE</t>
  </si>
  <si>
    <t>ALB</t>
  </si>
  <si>
    <t>ARM</t>
  </si>
  <si>
    <t>COL</t>
  </si>
  <si>
    <t>ERI</t>
  </si>
  <si>
    <t>GUY</t>
  </si>
  <si>
    <t>MDA</t>
  </si>
  <si>
    <t>TKM</t>
  </si>
  <si>
    <t>UKR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</si>
</sst>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2"/>
      <color theme="1"/>
      <name val="Calibri"/>
      <family val="2"/>
      <scheme val="minor"/>
    </font>
    <font>
      <sz val="10"/>
      <color theme="1"/>
      <name val="Calibri"/>
      <family val="2"/>
      <scheme val="minor"/>
    </font>
    <font>
      <b/>
      <sz val="10"/>
      <color rgb="FF000000"/>
      <name val="Calibri"/>
      <family val="2"/>
    </font>
    <font>
      <sz val="10"/>
      <color rgb="FF000000"/>
      <name val="Calibri"/>
      <family val="2"/>
    </font>
    <font>
      <sz val="10"/>
      <color rgb="FFFF0000"/>
      <name val="Calibri"/>
      <family val="2"/>
    </font>
    <font>
      <b/>
      <sz val="10"/>
      <color theme="1"/>
      <name val="Calibri"/>
      <family val="2"/>
      <scheme val="minor"/>
    </font>
    <font>
      <b/>
      <sz val="12"/>
      <color theme="1"/>
      <name val="Calibri"/>
      <family val="2"/>
      <scheme val="minor"/>
    </font>
    <font>
      <sz val="11"/>
      <color rgb="FF006100"/>
      <name val="Calibri"/>
      <family val="2"/>
      <scheme val="minor"/>
    </font>
    <font>
      <b/>
      <sz val="11"/>
      <color theme="1"/>
      <name val="Calibri"/>
      <family val="2"/>
      <scheme val="minor"/>
    </font>
    <font>
      <b/>
      <sz val="10"/>
      <color theme="1"/>
      <name val="Arial"/>
      <family val="2"/>
    </font>
    <font>
      <i/>
      <sz val="12"/>
      <color theme="1"/>
      <name val="Calibri"/>
      <family val="2"/>
      <scheme val="minor"/>
    </font>
    <font>
      <b/>
      <i/>
      <sz val="11"/>
      <color theme="1"/>
      <name val="Calibri"/>
      <family val="2"/>
      <scheme val="minor"/>
    </font>
    <font>
      <b/>
      <sz val="12"/>
      <color theme="1"/>
      <name val="Calibri"/>
      <family val="2"/>
    </font>
    <font>
      <b/>
      <i/>
      <sz val="12"/>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theme="7"/>
        <bgColor indexed="64"/>
      </patternFill>
    </fill>
    <fill>
      <patternFill patternType="solid">
        <fgColor rgb="FFC6EFCE"/>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2">
    <xf numFmtId="0" fontId="0" fillId="0" borderId="0"/>
    <xf numFmtId="0" fontId="7" fillId="5" borderId="0" applyNumberFormat="0" applyBorder="0" applyAlignment="0" applyProtection="0"/>
  </cellStyleXfs>
  <cellXfs count="177">
    <xf numFmtId="0" fontId="0" fillId="0" borderId="0" xfId="0"/>
    <xf numFmtId="0" fontId="1" fillId="0" borderId="1" xfId="0" applyFont="1" applyBorder="1"/>
    <xf numFmtId="0" fontId="1" fillId="0" borderId="1" xfId="0" applyFont="1" applyBorder="1" applyAlignment="1">
      <alignment horizontal="center" vertical="center"/>
    </xf>
    <xf numFmtId="0" fontId="1" fillId="0" borderId="0" xfId="0" applyFont="1" applyAlignment="1">
      <alignment wrapText="1"/>
    </xf>
    <xf numFmtId="0" fontId="2" fillId="0" borderId="1" xfId="0" applyFont="1" applyBorder="1" applyAlignment="1">
      <alignment vertical="center" wrapText="1"/>
    </xf>
    <xf numFmtId="0" fontId="2" fillId="0" borderId="1" xfId="0" applyFont="1" applyBorder="1" applyAlignment="1">
      <alignment vertical="center"/>
    </xf>
    <xf numFmtId="0" fontId="5" fillId="0" borderId="1" xfId="0" applyFont="1" applyBorder="1" applyAlignment="1">
      <alignment horizontal="center" vertical="center"/>
    </xf>
    <xf numFmtId="0" fontId="1" fillId="2" borderId="1" xfId="0" applyNumberFormat="1" applyFont="1" applyFill="1" applyBorder="1"/>
    <xf numFmtId="164" fontId="1" fillId="2" borderId="1" xfId="0" applyNumberFormat="1" applyFont="1" applyFill="1" applyBorder="1" applyAlignment="1">
      <alignment horizontal="center"/>
    </xf>
    <xf numFmtId="0" fontId="1" fillId="0" borderId="1" xfId="0" applyNumberFormat="1" applyFont="1" applyBorder="1"/>
    <xf numFmtId="164" fontId="1" fillId="0" borderId="1" xfId="0" applyNumberFormat="1" applyFont="1" applyBorder="1" applyAlignment="1">
      <alignment horizontal="center"/>
    </xf>
    <xf numFmtId="164" fontId="1" fillId="2"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xf>
    <xf numFmtId="0" fontId="1" fillId="0" borderId="1" xfId="0" applyNumberFormat="1" applyFont="1" applyFill="1" applyBorder="1"/>
    <xf numFmtId="164" fontId="1" fillId="0" borderId="1" xfId="0" applyNumberFormat="1" applyFont="1" applyFill="1" applyBorder="1" applyAlignment="1">
      <alignment horizontal="center"/>
    </xf>
    <xf numFmtId="164"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xf>
    <xf numFmtId="0" fontId="1" fillId="3" borderId="1" xfId="0" applyNumberFormat="1" applyFont="1" applyFill="1" applyBorder="1"/>
    <xf numFmtId="0" fontId="1" fillId="3" borderId="1" xfId="0" applyNumberFormat="1" applyFont="1" applyFill="1" applyBorder="1" applyAlignment="1">
      <alignment horizontal="center" vertical="center"/>
    </xf>
    <xf numFmtId="0" fontId="1" fillId="4" borderId="1" xfId="0" applyFont="1" applyFill="1" applyBorder="1"/>
    <xf numFmtId="0" fontId="1" fillId="4" borderId="1" xfId="0" applyFont="1" applyFill="1" applyBorder="1" applyAlignment="1">
      <alignment horizontal="center" vertical="center"/>
    </xf>
    <xf numFmtId="1" fontId="1" fillId="4" borderId="1" xfId="0" applyNumberFormat="1" applyFont="1" applyFill="1" applyBorder="1" applyAlignment="1">
      <alignment horizontal="center" vertical="center"/>
    </xf>
    <xf numFmtId="0" fontId="0" fillId="4" borderId="0" xfId="0" applyFill="1"/>
    <xf numFmtId="164" fontId="0" fillId="4" borderId="0" xfId="0" applyNumberFormat="1" applyFill="1"/>
    <xf numFmtId="0" fontId="1" fillId="4" borderId="1" xfId="0" applyNumberFormat="1" applyFont="1" applyFill="1" applyBorder="1"/>
    <xf numFmtId="0" fontId="1" fillId="4" borderId="1" xfId="0" applyNumberFormat="1" applyFont="1" applyFill="1" applyBorder="1" applyAlignment="1">
      <alignment horizontal="center" vertical="center"/>
    </xf>
    <xf numFmtId="0" fontId="0" fillId="0" borderId="7" xfId="0" applyFont="1" applyBorder="1"/>
    <xf numFmtId="0" fontId="0" fillId="0" borderId="8" xfId="0" applyFont="1" applyBorder="1"/>
    <xf numFmtId="0" fontId="6" fillId="0" borderId="2" xfId="0" applyFont="1" applyBorder="1"/>
    <xf numFmtId="0" fontId="6" fillId="0" borderId="9" xfId="0" applyFont="1" applyBorder="1"/>
    <xf numFmtId="0" fontId="6" fillId="0" borderId="10" xfId="0" applyFont="1" applyBorder="1"/>
    <xf numFmtId="1" fontId="0" fillId="0" borderId="0" xfId="0" applyNumberFormat="1" applyFont="1" applyBorder="1"/>
    <xf numFmtId="1" fontId="0" fillId="0" borderId="3" xfId="0" applyNumberFormat="1" applyFont="1" applyBorder="1"/>
    <xf numFmtId="1" fontId="0" fillId="0" borderId="5" xfId="0" applyNumberFormat="1" applyFont="1" applyBorder="1"/>
    <xf numFmtId="1" fontId="0" fillId="0" borderId="6" xfId="0" applyNumberFormat="1" applyFont="1" applyBorder="1"/>
    <xf numFmtId="164" fontId="0" fillId="0" borderId="5" xfId="0" applyNumberFormat="1" applyFont="1" applyBorder="1"/>
    <xf numFmtId="1" fontId="0" fillId="0" borderId="4" xfId="0" applyNumberFormat="1" applyFont="1" applyBorder="1"/>
    <xf numFmtId="164" fontId="0" fillId="0" borderId="3" xfId="0" applyNumberFormat="1" applyFont="1" applyBorder="1"/>
    <xf numFmtId="164" fontId="0" fillId="0" borderId="0" xfId="0" applyNumberFormat="1" applyFont="1" applyBorder="1"/>
    <xf numFmtId="164" fontId="0" fillId="0" borderId="6" xfId="0" applyNumberFormat="1" applyFont="1" applyBorder="1"/>
    <xf numFmtId="0" fontId="0" fillId="0" borderId="4" xfId="0" applyBorder="1"/>
    <xf numFmtId="0" fontId="0" fillId="0" borderId="5" xfId="0" applyBorder="1"/>
    <xf numFmtId="0" fontId="0" fillId="0" borderId="3" xfId="0" applyBorder="1"/>
    <xf numFmtId="0" fontId="0" fillId="0" borderId="6" xfId="0" applyBorder="1"/>
    <xf numFmtId="0" fontId="9" fillId="0" borderId="11" xfId="0" applyNumberFormat="1" applyFont="1" applyBorder="1" applyAlignment="1"/>
    <xf numFmtId="0" fontId="0" fillId="0" borderId="12" xfId="0" applyBorder="1" applyAlignment="1"/>
    <xf numFmtId="3" fontId="0" fillId="0" borderId="12" xfId="0" applyNumberFormat="1" applyBorder="1" applyAlignment="1">
      <alignment horizontal="center"/>
    </xf>
    <xf numFmtId="164" fontId="0" fillId="0" borderId="13" xfId="0" applyNumberFormat="1" applyBorder="1" applyAlignment="1">
      <alignment horizontal="center"/>
    </xf>
    <xf numFmtId="0" fontId="0" fillId="0" borderId="0" xfId="0" applyAlignment="1"/>
    <xf numFmtId="0" fontId="9" fillId="0" borderId="0" xfId="0" applyNumberFormat="1" applyFont="1" applyBorder="1" applyAlignment="1"/>
    <xf numFmtId="0" fontId="0" fillId="0" borderId="0" xfId="0" applyBorder="1" applyAlignment="1"/>
    <xf numFmtId="3" fontId="0" fillId="0" borderId="0" xfId="0" applyNumberFormat="1" applyBorder="1" applyAlignment="1">
      <alignment horizontal="center"/>
    </xf>
    <xf numFmtId="164" fontId="0" fillId="0" borderId="0" xfId="0" applyNumberFormat="1" applyBorder="1" applyAlignment="1">
      <alignment horizontal="center"/>
    </xf>
    <xf numFmtId="0" fontId="0" fillId="2" borderId="14" xfId="0" applyFont="1" applyFill="1" applyBorder="1"/>
    <xf numFmtId="0" fontId="6" fillId="0" borderId="15" xfId="0" applyNumberFormat="1" applyFont="1" applyBorder="1"/>
    <xf numFmtId="0" fontId="6" fillId="0" borderId="9" xfId="0" applyNumberFormat="1" applyFont="1" applyBorder="1"/>
    <xf numFmtId="3" fontId="6" fillId="0" borderId="9" xfId="0" applyNumberFormat="1" applyFont="1" applyBorder="1" applyAlignment="1">
      <alignment horizontal="center" wrapText="1"/>
    </xf>
    <xf numFmtId="164" fontId="6" fillId="0" borderId="9" xfId="0" applyNumberFormat="1" applyFont="1" applyBorder="1" applyAlignment="1">
      <alignment horizontal="center" wrapText="1"/>
    </xf>
    <xf numFmtId="0" fontId="0" fillId="0" borderId="0" xfId="0" applyNumberFormat="1"/>
    <xf numFmtId="0" fontId="0" fillId="2" borderId="16" xfId="0" applyFont="1" applyFill="1" applyBorder="1"/>
    <xf numFmtId="3" fontId="6" fillId="0" borderId="9" xfId="0" applyNumberFormat="1" applyFont="1" applyBorder="1" applyAlignment="1">
      <alignment horizontal="center"/>
    </xf>
    <xf numFmtId="164" fontId="6" fillId="0" borderId="9" xfId="0" applyNumberFormat="1" applyFont="1" applyBorder="1" applyAlignment="1">
      <alignment horizontal="center"/>
    </xf>
    <xf numFmtId="164" fontId="6" fillId="0" borderId="10" xfId="0" applyNumberFormat="1" applyFont="1" applyBorder="1" applyAlignment="1">
      <alignment horizontal="center"/>
    </xf>
    <xf numFmtId="0" fontId="6" fillId="0" borderId="0" xfId="0" applyNumberFormat="1" applyFont="1" applyBorder="1"/>
    <xf numFmtId="3" fontId="6" fillId="0" borderId="0" xfId="0" applyNumberFormat="1" applyFont="1" applyBorder="1" applyAlignment="1">
      <alignment horizontal="center"/>
    </xf>
    <xf numFmtId="164" fontId="6" fillId="0" borderId="0" xfId="0" applyNumberFormat="1" applyFont="1" applyBorder="1" applyAlignment="1">
      <alignment horizontal="center"/>
    </xf>
    <xf numFmtId="164" fontId="6" fillId="0" borderId="3" xfId="0" applyNumberFormat="1" applyFont="1" applyBorder="1" applyAlignment="1">
      <alignment horizontal="center"/>
    </xf>
    <xf numFmtId="0" fontId="6" fillId="2" borderId="16" xfId="0" applyFont="1" applyFill="1" applyBorder="1"/>
    <xf numFmtId="0" fontId="0" fillId="0" borderId="0" xfId="0" applyNumberFormat="1" applyBorder="1"/>
    <xf numFmtId="164" fontId="0" fillId="0" borderId="3" xfId="0" applyNumberFormat="1" applyBorder="1" applyAlignment="1">
      <alignment horizontal="center"/>
    </xf>
    <xf numFmtId="3" fontId="0" fillId="0" borderId="0" xfId="0" applyNumberFormat="1" applyFill="1" applyBorder="1" applyAlignment="1">
      <alignment horizontal="center"/>
    </xf>
    <xf numFmtId="164" fontId="0" fillId="0" borderId="0" xfId="0" applyNumberFormat="1" applyFill="1" applyBorder="1" applyAlignment="1">
      <alignment horizontal="center"/>
    </xf>
    <xf numFmtId="164" fontId="0" fillId="0" borderId="3" xfId="0" applyNumberFormat="1" applyFill="1" applyBorder="1" applyAlignment="1">
      <alignment horizontal="center"/>
    </xf>
    <xf numFmtId="0" fontId="0" fillId="0" borderId="5" xfId="0" applyNumberFormat="1" applyBorder="1"/>
    <xf numFmtId="3" fontId="0" fillId="0" borderId="5" xfId="0" applyNumberFormat="1" applyBorder="1" applyAlignment="1">
      <alignment horizontal="center"/>
    </xf>
    <xf numFmtId="164" fontId="0" fillId="0" borderId="5" xfId="0" applyNumberFormat="1" applyBorder="1" applyAlignment="1">
      <alignment horizontal="center"/>
    </xf>
    <xf numFmtId="164" fontId="0" fillId="0" borderId="6" xfId="0" applyNumberFormat="1" applyBorder="1" applyAlignment="1">
      <alignment horizontal="center"/>
    </xf>
    <xf numFmtId="3" fontId="0" fillId="0" borderId="0" xfId="0" applyNumberFormat="1" applyAlignment="1">
      <alignment horizontal="center"/>
    </xf>
    <xf numFmtId="164" fontId="0" fillId="0" borderId="0" xfId="0" applyNumberFormat="1" applyAlignment="1">
      <alignment horizontal="center"/>
    </xf>
    <xf numFmtId="0" fontId="0" fillId="2" borderId="0" xfId="0" applyNumberFormat="1" applyFill="1"/>
    <xf numFmtId="0" fontId="8" fillId="2" borderId="20" xfId="0" applyNumberFormat="1" applyFont="1" applyFill="1" applyBorder="1" applyAlignment="1">
      <alignment vertical="center" wrapText="1"/>
    </xf>
    <xf numFmtId="0" fontId="8" fillId="2" borderId="21" xfId="0" applyNumberFormat="1" applyFont="1" applyFill="1" applyBorder="1" applyAlignment="1">
      <alignment vertical="center" wrapText="1"/>
    </xf>
    <xf numFmtId="0" fontId="6" fillId="2" borderId="5" xfId="0" applyNumberFormat="1" applyFont="1" applyFill="1" applyBorder="1"/>
    <xf numFmtId="0" fontId="6" fillId="2" borderId="15" xfId="0" applyNumberFormat="1" applyFont="1" applyFill="1" applyBorder="1"/>
    <xf numFmtId="0" fontId="6" fillId="2" borderId="9" xfId="0" applyNumberFormat="1" applyFont="1" applyFill="1" applyBorder="1"/>
    <xf numFmtId="0" fontId="6" fillId="2" borderId="23" xfId="0" applyNumberFormat="1" applyFont="1" applyFill="1" applyBorder="1" applyAlignment="1">
      <alignment horizontal="center" vertical="center"/>
    </xf>
    <xf numFmtId="0" fontId="6" fillId="2" borderId="24" xfId="0" applyNumberFormat="1" applyFont="1" applyFill="1" applyBorder="1" applyAlignment="1">
      <alignment horizontal="center" vertical="center"/>
    </xf>
    <xf numFmtId="0" fontId="6" fillId="2" borderId="25" xfId="0" applyNumberFormat="1" applyFont="1" applyFill="1" applyBorder="1" applyAlignment="1">
      <alignment horizontal="center" vertical="center"/>
    </xf>
    <xf numFmtId="0" fontId="6" fillId="2" borderId="9" xfId="0" applyNumberFormat="1" applyFont="1" applyFill="1" applyBorder="1" applyAlignment="1">
      <alignment horizontal="center" vertical="center"/>
    </xf>
    <xf numFmtId="0" fontId="6" fillId="2" borderId="10" xfId="0" applyNumberFormat="1" applyFont="1" applyFill="1" applyBorder="1" applyAlignment="1">
      <alignment horizontal="center" vertical="center"/>
    </xf>
    <xf numFmtId="0" fontId="6" fillId="0" borderId="5" xfId="0" applyNumberFormat="1" applyFont="1" applyBorder="1"/>
    <xf numFmtId="0" fontId="6" fillId="2" borderId="0" xfId="0" applyNumberFormat="1" applyFont="1" applyFill="1"/>
    <xf numFmtId="0" fontId="0" fillId="2" borderId="26" xfId="0" applyNumberFormat="1" applyFill="1" applyBorder="1"/>
    <xf numFmtId="3" fontId="0" fillId="2" borderId="26" xfId="0" applyNumberFormat="1" applyFill="1" applyBorder="1" applyAlignment="1">
      <alignment horizontal="center" vertical="center"/>
    </xf>
    <xf numFmtId="164" fontId="0" fillId="2" borderId="26" xfId="0" applyNumberFormat="1" applyFill="1" applyBorder="1" applyAlignment="1">
      <alignment horizontal="center" vertical="center"/>
    </xf>
    <xf numFmtId="0" fontId="0" fillId="2" borderId="1" xfId="0" applyNumberFormat="1" applyFill="1" applyBorder="1"/>
    <xf numFmtId="3" fontId="0" fillId="2" borderId="1" xfId="0" applyNumberFormat="1" applyFill="1" applyBorder="1" applyAlignment="1">
      <alignment horizontal="center" vertical="center"/>
    </xf>
    <xf numFmtId="164" fontId="0" fillId="2" borderId="1" xfId="0" applyNumberFormat="1" applyFill="1" applyBorder="1" applyAlignment="1">
      <alignment horizontal="center" vertical="center"/>
    </xf>
    <xf numFmtId="0" fontId="6" fillId="0" borderId="0" xfId="0" applyNumberFormat="1" applyFont="1" applyFill="1"/>
    <xf numFmtId="0" fontId="0" fillId="0" borderId="1" xfId="0" applyNumberFormat="1" applyFill="1" applyBorder="1"/>
    <xf numFmtId="3" fontId="0" fillId="0" borderId="1" xfId="0" applyNumberFormat="1" applyFill="1" applyBorder="1" applyAlignment="1">
      <alignment horizontal="center" vertical="center"/>
    </xf>
    <xf numFmtId="164" fontId="0" fillId="0" borderId="1" xfId="0" applyNumberFormat="1" applyFill="1" applyBorder="1" applyAlignment="1">
      <alignment horizontal="center" vertical="center"/>
    </xf>
    <xf numFmtId="0" fontId="0" fillId="0" borderId="0" xfId="0" applyNumberFormat="1" applyFill="1"/>
    <xf numFmtId="0" fontId="10" fillId="0" borderId="0" xfId="0" applyNumberFormat="1" applyFont="1"/>
    <xf numFmtId="0" fontId="0" fillId="0" borderId="0" xfId="0" applyNumberFormat="1" applyAlignment="1">
      <alignment horizontal="center" vertical="center"/>
    </xf>
    <xf numFmtId="0" fontId="6" fillId="0" borderId="0" xfId="0" applyFont="1"/>
    <xf numFmtId="164" fontId="0" fillId="0" borderId="0" xfId="0" applyNumberFormat="1"/>
    <xf numFmtId="0" fontId="6" fillId="2" borderId="0" xfId="0" applyFont="1" applyFill="1"/>
    <xf numFmtId="0" fontId="6" fillId="2" borderId="14" xfId="0" applyNumberFormat="1" applyFont="1" applyFill="1" applyBorder="1"/>
    <xf numFmtId="0" fontId="6" fillId="2" borderId="12" xfId="0" applyNumberFormat="1" applyFont="1" applyFill="1" applyBorder="1"/>
    <xf numFmtId="0" fontId="0" fillId="2" borderId="0" xfId="0" applyFill="1"/>
    <xf numFmtId="0" fontId="0" fillId="2" borderId="0" xfId="0" applyNumberFormat="1" applyFill="1" applyBorder="1"/>
    <xf numFmtId="164" fontId="0" fillId="2" borderId="0" xfId="0" applyNumberFormat="1" applyFill="1" applyBorder="1"/>
    <xf numFmtId="0" fontId="0" fillId="2" borderId="30" xfId="0" applyNumberFormat="1" applyFill="1" applyBorder="1" applyAlignment="1">
      <alignment horizontal="center" vertical="center"/>
    </xf>
    <xf numFmtId="0" fontId="0" fillId="2" borderId="27" xfId="0" applyNumberFormat="1" applyFill="1" applyBorder="1" applyAlignment="1">
      <alignment horizontal="center" vertical="center"/>
    </xf>
    <xf numFmtId="164" fontId="7" fillId="5" borderId="27" xfId="1" applyNumberFormat="1" applyBorder="1"/>
    <xf numFmtId="164" fontId="6" fillId="2" borderId="27" xfId="0" applyNumberFormat="1" applyFont="1" applyFill="1" applyBorder="1"/>
    <xf numFmtId="164" fontId="0" fillId="2" borderId="27" xfId="0" applyNumberFormat="1" applyFill="1" applyBorder="1" applyAlignment="1">
      <alignment horizontal="center" vertical="center"/>
    </xf>
    <xf numFmtId="164" fontId="6" fillId="2" borderId="28" xfId="0" applyNumberFormat="1" applyFont="1" applyFill="1" applyBorder="1"/>
    <xf numFmtId="0" fontId="0" fillId="2" borderId="14" xfId="0" applyNumberFormat="1" applyFill="1" applyBorder="1"/>
    <xf numFmtId="0" fontId="0" fillId="2" borderId="12" xfId="0" applyNumberFormat="1" applyFill="1" applyBorder="1"/>
    <xf numFmtId="3" fontId="0" fillId="2" borderId="16" xfId="0" applyNumberFormat="1" applyFill="1" applyBorder="1" applyAlignment="1">
      <alignment horizontal="center" vertical="center"/>
    </xf>
    <xf numFmtId="0" fontId="0" fillId="2" borderId="0" xfId="0" applyNumberFormat="1" applyFill="1" applyBorder="1" applyAlignment="1">
      <alignment horizontal="center" vertical="center"/>
    </xf>
    <xf numFmtId="164" fontId="0" fillId="2" borderId="0" xfId="0" applyNumberFormat="1" applyFill="1" applyBorder="1" applyAlignment="1">
      <alignment horizontal="center" vertical="center"/>
    </xf>
    <xf numFmtId="164" fontId="0" fillId="2" borderId="3" xfId="0" applyNumberFormat="1" applyFill="1" applyBorder="1" applyAlignment="1">
      <alignment horizontal="center" vertical="center"/>
    </xf>
    <xf numFmtId="0" fontId="0" fillId="2" borderId="16" xfId="0" applyNumberFormat="1" applyFill="1" applyBorder="1"/>
    <xf numFmtId="0" fontId="0" fillId="2" borderId="3" xfId="0" applyNumberFormat="1" applyFill="1" applyBorder="1"/>
    <xf numFmtId="3" fontId="0" fillId="0" borderId="16" xfId="0" applyNumberFormat="1" applyFill="1" applyBorder="1" applyAlignment="1">
      <alignment horizontal="center" vertical="center"/>
    </xf>
    <xf numFmtId="0" fontId="0" fillId="0" borderId="0" xfId="0" applyNumberFormat="1" applyFill="1" applyBorder="1" applyAlignment="1">
      <alignment horizontal="center" vertical="center"/>
    </xf>
    <xf numFmtId="164" fontId="0" fillId="0" borderId="0" xfId="0" applyNumberFormat="1" applyFill="1" applyBorder="1" applyAlignment="1">
      <alignment horizontal="center" vertical="center"/>
    </xf>
    <xf numFmtId="164" fontId="0" fillId="0" borderId="3" xfId="0" applyNumberFormat="1" applyFill="1" applyBorder="1" applyAlignment="1">
      <alignment horizontal="center" vertical="center"/>
    </xf>
    <xf numFmtId="0" fontId="0" fillId="0" borderId="0" xfId="0" applyFill="1"/>
    <xf numFmtId="0" fontId="0" fillId="2" borderId="4" xfId="0" applyNumberFormat="1" applyFill="1" applyBorder="1"/>
    <xf numFmtId="0" fontId="0" fillId="2" borderId="6" xfId="0" applyNumberFormat="1" applyFill="1" applyBorder="1"/>
    <xf numFmtId="3" fontId="0" fillId="2" borderId="4" xfId="0" applyNumberFormat="1" applyFill="1" applyBorder="1" applyAlignment="1">
      <alignment horizontal="center" vertical="center"/>
    </xf>
    <xf numFmtId="0" fontId="0" fillId="2" borderId="5" xfId="0" applyNumberFormat="1" applyFill="1" applyBorder="1" applyAlignment="1">
      <alignment horizontal="center" vertical="center"/>
    </xf>
    <xf numFmtId="164" fontId="0" fillId="2" borderId="5" xfId="0" applyNumberFormat="1" applyFill="1" applyBorder="1" applyAlignment="1">
      <alignment horizontal="center" vertical="center"/>
    </xf>
    <xf numFmtId="164" fontId="0" fillId="2" borderId="6" xfId="0" applyNumberForma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4" fillId="0" borderId="1" xfId="0" applyFont="1" applyBorder="1" applyAlignment="1">
      <alignment horizontal="center" vertical="center"/>
    </xf>
    <xf numFmtId="164" fontId="6" fillId="0" borderId="9" xfId="0" applyNumberFormat="1" applyFont="1" applyBorder="1" applyAlignment="1">
      <alignment horizontal="center"/>
    </xf>
    <xf numFmtId="164" fontId="6" fillId="0" borderId="10" xfId="0" applyNumberFormat="1" applyFont="1" applyBorder="1" applyAlignment="1">
      <alignment horizontal="center"/>
    </xf>
    <xf numFmtId="0" fontId="6" fillId="2" borderId="17" xfId="0" applyNumberFormat="1" applyFont="1" applyFill="1" applyBorder="1" applyAlignment="1">
      <alignment horizontal="left"/>
    </xf>
    <xf numFmtId="0" fontId="6" fillId="2" borderId="18" xfId="0" applyNumberFormat="1" applyFont="1" applyFill="1" applyBorder="1" applyAlignment="1">
      <alignment horizontal="left"/>
    </xf>
    <xf numFmtId="0" fontId="6" fillId="2" borderId="19" xfId="0" applyNumberFormat="1" applyFont="1" applyFill="1" applyBorder="1" applyAlignment="1">
      <alignment horizontal="left"/>
    </xf>
    <xf numFmtId="0" fontId="6" fillId="2" borderId="22" xfId="0" applyNumberFormat="1" applyFont="1" applyFill="1" applyBorder="1" applyAlignment="1">
      <alignment horizontal="center" vertical="center"/>
    </xf>
    <xf numFmtId="0" fontId="6" fillId="2" borderId="21" xfId="0" applyNumberFormat="1" applyFont="1" applyFill="1" applyBorder="1" applyAlignment="1">
      <alignment horizontal="center" vertical="center"/>
    </xf>
    <xf numFmtId="0" fontId="6" fillId="2" borderId="13" xfId="0" applyNumberFormat="1" applyFont="1" applyFill="1" applyBorder="1" applyAlignment="1">
      <alignment horizontal="center" vertical="center"/>
    </xf>
    <xf numFmtId="0" fontId="6" fillId="2" borderId="12" xfId="0" applyNumberFormat="1" applyFont="1" applyFill="1" applyBorder="1" applyAlignment="1">
      <alignment horizontal="center" vertical="center"/>
    </xf>
    <xf numFmtId="164" fontId="6" fillId="2" borderId="18" xfId="0" applyNumberFormat="1" applyFont="1" applyFill="1" applyBorder="1" applyAlignment="1">
      <alignment horizontal="center"/>
    </xf>
    <xf numFmtId="164" fontId="6" fillId="2" borderId="29" xfId="0" applyNumberFormat="1" applyFont="1" applyFill="1" applyBorder="1" applyAlignment="1">
      <alignment horizontal="center"/>
    </xf>
    <xf numFmtId="164" fontId="6" fillId="2" borderId="13" xfId="0" applyNumberFormat="1" applyFont="1" applyFill="1" applyBorder="1" applyAlignment="1">
      <alignment horizontal="center"/>
    </xf>
    <xf numFmtId="164" fontId="6" fillId="2" borderId="12" xfId="0" applyNumberFormat="1" applyFont="1" applyFill="1" applyBorder="1" applyAlignment="1">
      <alignment horizontal="center"/>
    </xf>
    <xf numFmtId="0" fontId="6" fillId="2" borderId="16" xfId="0" applyNumberFormat="1" applyFont="1" applyFill="1" applyBorder="1" applyAlignment="1">
      <alignment horizontal="center" vertical="center"/>
    </xf>
    <xf numFmtId="0" fontId="6" fillId="2" borderId="4"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0" fontId="6" fillId="2" borderId="6" xfId="0" applyNumberFormat="1" applyFont="1" applyFill="1" applyBorder="1" applyAlignment="1">
      <alignment horizontal="center" vertical="center"/>
    </xf>
    <xf numFmtId="0" fontId="13" fillId="2" borderId="27" xfId="0" applyNumberFormat="1" applyFont="1" applyFill="1" applyBorder="1" applyAlignment="1">
      <alignment horizontal="center"/>
    </xf>
    <xf numFmtId="164" fontId="10" fillId="2" borderId="27" xfId="0" applyNumberFormat="1" applyFont="1" applyFill="1" applyBorder="1" applyAlignment="1">
      <alignment horizontal="center"/>
    </xf>
    <xf numFmtId="164" fontId="10" fillId="2" borderId="28" xfId="0" applyNumberFormat="1" applyFont="1" applyFill="1" applyBorder="1" applyAlignment="1">
      <alignment horizontal="center"/>
    </xf>
    <xf numFmtId="164" fontId="0" fillId="2" borderId="27" xfId="0" applyNumberFormat="1" applyFill="1" applyBorder="1" applyAlignment="1">
      <alignment horizontal="center"/>
    </xf>
    <xf numFmtId="164" fontId="0" fillId="2" borderId="28" xfId="0" applyNumberFormat="1" applyFill="1" applyBorder="1" applyAlignment="1">
      <alignment horizontal="center"/>
    </xf>
    <xf numFmtId="0" fontId="11" fillId="2" borderId="14" xfId="0" applyNumberFormat="1" applyFont="1" applyFill="1" applyBorder="1" applyAlignment="1">
      <alignment horizontal="center" vertical="center" wrapText="1"/>
    </xf>
    <xf numFmtId="0" fontId="11" fillId="2" borderId="16" xfId="0" applyNumberFormat="1" applyFont="1" applyFill="1" applyBorder="1" applyAlignment="1">
      <alignment horizontal="center" vertical="center" wrapText="1"/>
    </xf>
    <xf numFmtId="0" fontId="6" fillId="2" borderId="13" xfId="0" applyNumberFormat="1" applyFont="1" applyFill="1" applyBorder="1" applyAlignment="1">
      <alignment horizontal="center"/>
    </xf>
    <xf numFmtId="0" fontId="6" fillId="2" borderId="12" xfId="0" applyNumberFormat="1" applyFont="1" applyFill="1" applyBorder="1" applyAlignment="1">
      <alignment horizontal="center" wrapText="1"/>
    </xf>
    <xf numFmtId="0" fontId="6" fillId="2" borderId="3" xfId="0" applyNumberFormat="1" applyFont="1" applyFill="1" applyBorder="1" applyAlignment="1">
      <alignment horizontal="center" wrapText="1"/>
    </xf>
    <xf numFmtId="0" fontId="6" fillId="2" borderId="28" xfId="0" applyNumberFormat="1" applyFont="1" applyFill="1" applyBorder="1" applyAlignment="1">
      <alignment horizontal="center" wrapText="1"/>
    </xf>
    <xf numFmtId="0" fontId="5" fillId="2" borderId="14" xfId="0" applyNumberFormat="1" applyFont="1" applyFill="1" applyBorder="1" applyAlignment="1">
      <alignment horizontal="center" wrapText="1"/>
    </xf>
    <xf numFmtId="0" fontId="5" fillId="2" borderId="16" xfId="0" applyNumberFormat="1" applyFont="1" applyFill="1" applyBorder="1" applyAlignment="1">
      <alignment horizontal="center" wrapText="1"/>
    </xf>
    <xf numFmtId="0" fontId="13" fillId="2" borderId="14" xfId="0" applyNumberFormat="1" applyFont="1" applyFill="1" applyBorder="1" applyAlignment="1">
      <alignment horizontal="center" vertical="center" wrapText="1"/>
    </xf>
    <xf numFmtId="0" fontId="13" fillId="2" borderId="16" xfId="0" applyNumberFormat="1" applyFont="1" applyFill="1" applyBorder="1" applyAlignment="1">
      <alignment horizontal="center" vertical="center" wrapText="1"/>
    </xf>
    <xf numFmtId="0" fontId="7" fillId="5" borderId="1" xfId="1" applyBorder="1" applyAlignment="1">
      <alignment horizontal="center" vertical="center" wrapText="1"/>
    </xf>
    <xf numFmtId="0" fontId="0" fillId="2" borderId="0" xfId="0" applyFont="1" applyFill="1" applyBorder="1"/>
    <xf numFmtId="0" fontId="6" fillId="2" borderId="31" xfId="0" applyNumberFormat="1" applyFont="1" applyFill="1" applyBorder="1" applyAlignment="1">
      <alignment horizontal="center" vertical="center" wrapText="1"/>
    </xf>
    <xf numFmtId="0" fontId="6" fillId="2" borderId="32" xfId="0" applyNumberFormat="1" applyFont="1" applyFill="1" applyBorder="1" applyAlignment="1">
      <alignment horizontal="center" vertical="center" wrapText="1"/>
    </xf>
  </cellXfs>
  <cellStyles count="2">
    <cellStyle name="Good" xfId="1" builtinId="26"/>
    <cellStyle name="Normal" xfId="0" builtinId="0"/>
  </cellStyles>
  <dxfs count="6">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NTERVENTION%20_%20POSSIBLE%20DISAGG%20-%20Copy%20of%20Micronutritent%20Coverage%20Tables%20GNR_GNR_30%20ma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 summary"/>
      <sheetName val="Child diarrhoea "/>
      <sheetName val="zinc supplementation"/>
      <sheetName val="child iron supp"/>
      <sheetName val="child deworming"/>
      <sheetName val="child Vitamin A"/>
      <sheetName val="women deworming"/>
      <sheetName val="women iron suppl"/>
      <sheetName val="Women vitamin A"/>
      <sheetName val="iodization"/>
      <sheetName val="iodization_detail"/>
    </sheetNames>
    <sheetDataSet>
      <sheetData sheetId="0"/>
      <sheetData sheetId="1"/>
      <sheetData sheetId="2"/>
      <sheetData sheetId="3"/>
      <sheetData sheetId="4"/>
      <sheetData sheetId="5"/>
      <sheetData sheetId="6"/>
      <sheetData sheetId="7"/>
      <sheetData sheetId="8"/>
      <sheetData sheetId="9"/>
      <sheetData sheetId="10">
        <row r="1">
          <cell r="A1" t="str">
            <v xml:space="preserve">Country </v>
          </cell>
          <cell r="B1" t="str">
            <v>DHS</v>
          </cell>
          <cell r="C1" t="str">
            <v>Iodized Salt</v>
          </cell>
          <cell r="D1" t="str">
            <v>PPM</v>
          </cell>
          <cell r="E1" t="str">
            <v>&lt;15ppm (hh)</v>
          </cell>
          <cell r="F1" t="str">
            <v>15 + ppm (hh)</v>
          </cell>
        </row>
        <row r="2">
          <cell r="A2" t="str">
            <v>Afghanistan</v>
          </cell>
          <cell r="B2" t="str">
            <v>2015 DHS</v>
          </cell>
          <cell r="C2" t="str">
            <v>X</v>
          </cell>
          <cell r="D2"/>
          <cell r="E2"/>
          <cell r="F2"/>
        </row>
        <row r="3">
          <cell r="A3" t="str">
            <v>Albania</v>
          </cell>
          <cell r="B3" t="str">
            <v>2008-09 DHS</v>
          </cell>
          <cell r="C3"/>
          <cell r="D3" t="str">
            <v>X</v>
          </cell>
          <cell r="E3">
            <v>15.9</v>
          </cell>
          <cell r="F3">
            <v>75.599999999999994</v>
          </cell>
        </row>
        <row r="4">
          <cell r="A4" t="str">
            <v>Angola</v>
          </cell>
          <cell r="B4" t="str">
            <v>2015-16 DHS</v>
          </cell>
          <cell r="C4" t="str">
            <v>X</v>
          </cell>
          <cell r="D4"/>
          <cell r="E4"/>
          <cell r="F4"/>
        </row>
        <row r="5">
          <cell r="A5" t="str">
            <v>Armenia*</v>
          </cell>
          <cell r="B5" t="str">
            <v>2015-16 DHS</v>
          </cell>
          <cell r="C5"/>
          <cell r="D5" t="str">
            <v>X</v>
          </cell>
          <cell r="E5">
            <v>1.1000000000000001</v>
          </cell>
          <cell r="F5">
            <v>98.7</v>
          </cell>
        </row>
        <row r="6">
          <cell r="A6" t="str">
            <v>Azerbaijan</v>
          </cell>
          <cell r="B6" t="str">
            <v>2006 DHS</v>
          </cell>
          <cell r="C6"/>
          <cell r="D6" t="str">
            <v>X</v>
          </cell>
          <cell r="E6">
            <v>40.799999999999997</v>
          </cell>
          <cell r="F6">
            <v>53.8</v>
          </cell>
        </row>
        <row r="7">
          <cell r="A7" t="str">
            <v>Bangladesh</v>
          </cell>
          <cell r="B7" t="str">
            <v>2011 DHS</v>
          </cell>
          <cell r="C7" t="str">
            <v>X</v>
          </cell>
          <cell r="D7"/>
          <cell r="E7"/>
          <cell r="F7"/>
        </row>
        <row r="8">
          <cell r="A8" t="str">
            <v>Benin</v>
          </cell>
          <cell r="B8" t="str">
            <v>2011-12 DHS</v>
          </cell>
          <cell r="C8" t="str">
            <v>X</v>
          </cell>
          <cell r="D8"/>
          <cell r="E8"/>
          <cell r="F8"/>
        </row>
        <row r="9">
          <cell r="A9" t="str">
            <v>Burkina Faso</v>
          </cell>
          <cell r="B9" t="str">
            <v>2010 DHS</v>
          </cell>
          <cell r="C9" t="str">
            <v>X</v>
          </cell>
          <cell r="D9"/>
          <cell r="E9"/>
          <cell r="F9"/>
        </row>
        <row r="10">
          <cell r="A10" t="str">
            <v>Burundi</v>
          </cell>
          <cell r="B10" t="str">
            <v>2016-17 DHS</v>
          </cell>
          <cell r="C10" t="str">
            <v>X</v>
          </cell>
          <cell r="D10"/>
          <cell r="E10"/>
          <cell r="F10"/>
        </row>
        <row r="11">
          <cell r="A11" t="str">
            <v>Cambodia</v>
          </cell>
          <cell r="B11" t="str">
            <v>2014 DHS</v>
          </cell>
          <cell r="C11" t="str">
            <v>X</v>
          </cell>
          <cell r="D11"/>
          <cell r="E11"/>
          <cell r="F11"/>
        </row>
        <row r="12">
          <cell r="A12" t="str">
            <v>Cameroon</v>
          </cell>
          <cell r="B12" t="str">
            <v>2011 DHS</v>
          </cell>
          <cell r="C12" t="str">
            <v>X</v>
          </cell>
          <cell r="D12"/>
          <cell r="E12"/>
          <cell r="F12"/>
        </row>
        <row r="13">
          <cell r="A13" t="str">
            <v>Chad</v>
          </cell>
          <cell r="B13" t="str">
            <v>2014-15 DHS</v>
          </cell>
          <cell r="C13" t="str">
            <v>X</v>
          </cell>
          <cell r="D13"/>
          <cell r="E13"/>
          <cell r="F13"/>
        </row>
        <row r="14">
          <cell r="A14" t="str">
            <v>Comoros</v>
          </cell>
          <cell r="B14" t="str">
            <v>2012 DHS</v>
          </cell>
          <cell r="C14" t="str">
            <v>X</v>
          </cell>
          <cell r="D14"/>
          <cell r="E14"/>
          <cell r="F14"/>
        </row>
        <row r="15">
          <cell r="A15" t="str">
            <v>Congo</v>
          </cell>
          <cell r="B15" t="str">
            <v>2011-12 DHS</v>
          </cell>
          <cell r="C15" t="str">
            <v>X</v>
          </cell>
          <cell r="D15"/>
          <cell r="E15"/>
          <cell r="F15"/>
        </row>
        <row r="16">
          <cell r="A16" t="str">
            <v>Congo Democratic Republic</v>
          </cell>
          <cell r="B16" t="str">
            <v>2013-14 DHS</v>
          </cell>
          <cell r="C16" t="str">
            <v>X</v>
          </cell>
          <cell r="D16"/>
          <cell r="E16"/>
          <cell r="F16"/>
        </row>
        <row r="17">
          <cell r="A17" t="str">
            <v>Cote d'Ivoire</v>
          </cell>
          <cell r="B17" t="str">
            <v>2011-12 DHS</v>
          </cell>
          <cell r="C17" t="str">
            <v>X</v>
          </cell>
          <cell r="D17"/>
          <cell r="E17"/>
          <cell r="F17"/>
        </row>
        <row r="18">
          <cell r="A18" t="str">
            <v>Egypt</v>
          </cell>
          <cell r="B18" t="str">
            <v>2014 DHS</v>
          </cell>
          <cell r="C18" t="str">
            <v>X</v>
          </cell>
          <cell r="D18"/>
          <cell r="E18"/>
          <cell r="F18"/>
        </row>
        <row r="19">
          <cell r="A19" t="str">
            <v>Eritrea</v>
          </cell>
          <cell r="B19" t="str">
            <v>2002 DHS</v>
          </cell>
          <cell r="C19"/>
          <cell r="D19" t="str">
            <v>X</v>
          </cell>
          <cell r="E19">
            <v>6.4</v>
          </cell>
          <cell r="F19">
            <v>68</v>
          </cell>
        </row>
        <row r="20">
          <cell r="A20" t="str">
            <v>Ethiopia</v>
          </cell>
          <cell r="B20" t="str">
            <v>2016 DHS</v>
          </cell>
          <cell r="C20" t="str">
            <v>X</v>
          </cell>
          <cell r="D20"/>
          <cell r="E20"/>
          <cell r="F20"/>
        </row>
        <row r="21">
          <cell r="A21" t="str">
            <v>Gabon</v>
          </cell>
          <cell r="B21" t="str">
            <v>2012 DHS</v>
          </cell>
          <cell r="C21" t="str">
            <v>X</v>
          </cell>
          <cell r="D21"/>
          <cell r="E21"/>
          <cell r="F21"/>
        </row>
        <row r="22">
          <cell r="A22" t="str">
            <v>Gambia</v>
          </cell>
          <cell r="B22" t="str">
            <v>2013 DHS</v>
          </cell>
          <cell r="C22" t="str">
            <v>X</v>
          </cell>
          <cell r="D22"/>
          <cell r="E22"/>
          <cell r="F22"/>
        </row>
        <row r="23">
          <cell r="A23" t="str">
            <v>Ghana</v>
          </cell>
          <cell r="B23" t="str">
            <v>2014 DHS</v>
          </cell>
          <cell r="C23"/>
          <cell r="D23" t="str">
            <v>X</v>
          </cell>
          <cell r="E23">
            <v>27</v>
          </cell>
          <cell r="F23">
            <v>38.5</v>
          </cell>
        </row>
        <row r="24">
          <cell r="A24" t="str">
            <v>Guinea</v>
          </cell>
          <cell r="B24" t="str">
            <v>2012 DHS</v>
          </cell>
          <cell r="C24" t="str">
            <v>X</v>
          </cell>
          <cell r="D24"/>
          <cell r="E24"/>
          <cell r="F24"/>
        </row>
        <row r="25">
          <cell r="A25" t="str">
            <v>Guyana</v>
          </cell>
          <cell r="B25" t="str">
            <v>2009 DHS</v>
          </cell>
          <cell r="C25"/>
          <cell r="D25" t="str">
            <v>X</v>
          </cell>
          <cell r="E25">
            <v>9.6999999999999993</v>
          </cell>
          <cell r="F25">
            <v>10.5</v>
          </cell>
        </row>
        <row r="26">
          <cell r="A26" t="str">
            <v>Haiti</v>
          </cell>
          <cell r="B26" t="str">
            <v>2012 DHS</v>
          </cell>
          <cell r="C26" t="str">
            <v>X</v>
          </cell>
          <cell r="D26"/>
          <cell r="E26"/>
          <cell r="F26"/>
        </row>
        <row r="27">
          <cell r="A27" t="str">
            <v>India</v>
          </cell>
          <cell r="B27" t="str">
            <v>2015-16 DHS</v>
          </cell>
          <cell r="C27" t="str">
            <v>X</v>
          </cell>
          <cell r="D27"/>
          <cell r="E27"/>
          <cell r="F27"/>
        </row>
        <row r="28">
          <cell r="A28" t="str">
            <v>Kenya</v>
          </cell>
          <cell r="B28" t="str">
            <v>2014 DHS</v>
          </cell>
          <cell r="C28" t="str">
            <v>X</v>
          </cell>
          <cell r="D28"/>
          <cell r="E28"/>
          <cell r="F28"/>
        </row>
        <row r="29">
          <cell r="A29" t="str">
            <v>Kyrgyz Republic</v>
          </cell>
          <cell r="B29" t="str">
            <v>2012 DHS</v>
          </cell>
          <cell r="C29" t="str">
            <v>X</v>
          </cell>
          <cell r="D29"/>
          <cell r="E29"/>
          <cell r="F29"/>
        </row>
        <row r="30">
          <cell r="A30" t="str">
            <v>Lesotho</v>
          </cell>
          <cell r="B30" t="str">
            <v>2014 DHS</v>
          </cell>
          <cell r="C30" t="str">
            <v>X</v>
          </cell>
          <cell r="D30"/>
          <cell r="E30"/>
          <cell r="F30"/>
        </row>
        <row r="31">
          <cell r="A31" t="str">
            <v>Liberia</v>
          </cell>
          <cell r="B31" t="str">
            <v>2013 DHS</v>
          </cell>
          <cell r="C31" t="str">
            <v>X</v>
          </cell>
          <cell r="D31"/>
          <cell r="E31"/>
          <cell r="F31"/>
        </row>
        <row r="32">
          <cell r="A32" t="str">
            <v>Madagascar</v>
          </cell>
          <cell r="B32" t="str">
            <v>2008-09 DHS</v>
          </cell>
          <cell r="C32"/>
          <cell r="D32" t="str">
            <v>X</v>
          </cell>
          <cell r="E32">
            <v>18.899999999999999</v>
          </cell>
          <cell r="F32">
            <v>52.6</v>
          </cell>
        </row>
        <row r="33">
          <cell r="A33" t="str">
            <v>Malawi</v>
          </cell>
          <cell r="B33" t="str">
            <v>2015-16 DHS</v>
          </cell>
          <cell r="C33" t="str">
            <v>X</v>
          </cell>
          <cell r="D33"/>
          <cell r="E33"/>
          <cell r="F33"/>
        </row>
        <row r="34">
          <cell r="A34" t="str">
            <v>Mali</v>
          </cell>
          <cell r="B34" t="str">
            <v>2012-13 DHS</v>
          </cell>
          <cell r="C34" t="str">
            <v>X</v>
          </cell>
          <cell r="D34"/>
          <cell r="E34"/>
          <cell r="F34"/>
        </row>
        <row r="35">
          <cell r="A35" t="str">
            <v>Moldova</v>
          </cell>
          <cell r="B35" t="str">
            <v>2005 DHS</v>
          </cell>
          <cell r="C35"/>
          <cell r="D35" t="str">
            <v>X</v>
          </cell>
          <cell r="E35">
            <v>1.1000000000000001</v>
          </cell>
          <cell r="F35">
            <v>59.8</v>
          </cell>
        </row>
        <row r="36">
          <cell r="A36" t="str">
            <v>Mozambique</v>
          </cell>
          <cell r="B36" t="str">
            <v>2011 DHS</v>
          </cell>
          <cell r="C36" t="str">
            <v>X</v>
          </cell>
          <cell r="D36"/>
          <cell r="E36"/>
          <cell r="F36"/>
        </row>
        <row r="37">
          <cell r="A37" t="str">
            <v>Myanmar</v>
          </cell>
          <cell r="B37" t="str">
            <v>2015-16 DHS</v>
          </cell>
          <cell r="C37" t="str">
            <v>X</v>
          </cell>
          <cell r="D37"/>
          <cell r="E37"/>
          <cell r="F37"/>
        </row>
        <row r="38">
          <cell r="A38" t="str">
            <v>Namibia</v>
          </cell>
          <cell r="B38" t="str">
            <v>2013 DHS</v>
          </cell>
          <cell r="C38" t="str">
            <v>X</v>
          </cell>
          <cell r="D38"/>
          <cell r="E38"/>
          <cell r="F38"/>
        </row>
        <row r="39">
          <cell r="A39" t="str">
            <v>Nepal</v>
          </cell>
          <cell r="B39" t="str">
            <v>2016 DHS</v>
          </cell>
          <cell r="C39" t="str">
            <v>X</v>
          </cell>
          <cell r="D39"/>
          <cell r="E39"/>
          <cell r="F39"/>
        </row>
        <row r="40">
          <cell r="A40" t="str">
            <v>Niger</v>
          </cell>
          <cell r="B40" t="str">
            <v>2012 DHS</v>
          </cell>
          <cell r="C40"/>
          <cell r="D40" t="str">
            <v>X</v>
          </cell>
          <cell r="E40">
            <v>27.8</v>
          </cell>
          <cell r="F40">
            <v>13.9</v>
          </cell>
        </row>
        <row r="41">
          <cell r="A41" t="str">
            <v>Nigeria</v>
          </cell>
          <cell r="B41" t="str">
            <v>2010 MIS</v>
          </cell>
          <cell r="C41"/>
          <cell r="D41"/>
          <cell r="E41"/>
          <cell r="F41"/>
        </row>
        <row r="42">
          <cell r="A42" t="str">
            <v>Peru</v>
          </cell>
          <cell r="B42" t="str">
            <v>2012 DHS</v>
          </cell>
          <cell r="C42" t="str">
            <v>X</v>
          </cell>
          <cell r="D42"/>
          <cell r="E42"/>
          <cell r="F42"/>
        </row>
        <row r="43">
          <cell r="A43" t="str">
            <v>Rwanda</v>
          </cell>
          <cell r="B43" t="str">
            <v>2014-15 DHS</v>
          </cell>
          <cell r="C43" t="str">
            <v>X</v>
          </cell>
          <cell r="D43"/>
          <cell r="E43"/>
          <cell r="F43"/>
        </row>
        <row r="44">
          <cell r="A44" t="str">
            <v>Sao Tome and Principe</v>
          </cell>
          <cell r="B44" t="str">
            <v>2008-09 DHS</v>
          </cell>
          <cell r="C44"/>
          <cell r="D44" t="str">
            <v>X</v>
          </cell>
          <cell r="E44">
            <v>8.5</v>
          </cell>
          <cell r="F44">
            <v>85.6</v>
          </cell>
        </row>
        <row r="45">
          <cell r="A45" t="str">
            <v>Senegal</v>
          </cell>
          <cell r="B45" t="str">
            <v>2016 DHS</v>
          </cell>
          <cell r="C45" t="str">
            <v>X</v>
          </cell>
          <cell r="D45"/>
          <cell r="E45"/>
          <cell r="F45"/>
        </row>
        <row r="46">
          <cell r="A46" t="str">
            <v>Sierra Leone</v>
          </cell>
          <cell r="B46" t="str">
            <v>2013 DHS</v>
          </cell>
          <cell r="C46" t="str">
            <v>X</v>
          </cell>
          <cell r="D46"/>
          <cell r="E46"/>
          <cell r="F46"/>
        </row>
        <row r="47">
          <cell r="A47" t="str">
            <v>Swaziland</v>
          </cell>
          <cell r="B47" t="str">
            <v>2006-07 DHS</v>
          </cell>
          <cell r="C47"/>
          <cell r="D47" t="str">
            <v>X</v>
          </cell>
          <cell r="E47">
            <v>17.5</v>
          </cell>
          <cell r="F47">
            <v>79.900000000000006</v>
          </cell>
        </row>
        <row r="48">
          <cell r="A48" t="str">
            <v>Tajikistan</v>
          </cell>
          <cell r="B48" t="str">
            <v>2012 DHS</v>
          </cell>
          <cell r="C48"/>
          <cell r="D48" t="str">
            <v>X</v>
          </cell>
          <cell r="E48">
            <v>45.3</v>
          </cell>
          <cell r="F48">
            <v>38.799999999999997</v>
          </cell>
        </row>
        <row r="49">
          <cell r="A49" t="str">
            <v>Tanzania</v>
          </cell>
          <cell r="B49" t="str">
            <v>2015-16 DHS</v>
          </cell>
          <cell r="C49"/>
          <cell r="D49" t="str">
            <v>X</v>
          </cell>
          <cell r="E49">
            <v>35.799999999999997</v>
          </cell>
          <cell r="F49">
            <v>60.6</v>
          </cell>
        </row>
        <row r="50">
          <cell r="A50" t="str">
            <v>Timor-Leste</v>
          </cell>
          <cell r="B50" t="str">
            <v>2016 DHS</v>
          </cell>
          <cell r="C50" t="str">
            <v>X</v>
          </cell>
          <cell r="D50"/>
          <cell r="E50"/>
          <cell r="F50"/>
        </row>
        <row r="51">
          <cell r="A51" t="str">
            <v>Togo</v>
          </cell>
          <cell r="B51" t="str">
            <v>2013-14 DHS</v>
          </cell>
          <cell r="C51" t="str">
            <v>X</v>
          </cell>
          <cell r="D51"/>
          <cell r="E51"/>
          <cell r="F51"/>
        </row>
        <row r="52">
          <cell r="A52" t="str">
            <v>Turkmenistan</v>
          </cell>
          <cell r="B52" t="str">
            <v>2000 DHS</v>
          </cell>
          <cell r="C52"/>
          <cell r="D52" t="str">
            <v>X</v>
          </cell>
          <cell r="E52" t="str">
            <v xml:space="preserve">
 11.5</v>
          </cell>
          <cell r="F52" t="str">
            <v xml:space="preserve">
75.3</v>
          </cell>
        </row>
        <row r="53">
          <cell r="A53" t="str">
            <v>Uganda</v>
          </cell>
          <cell r="B53" t="str">
            <v>2016 DHS</v>
          </cell>
          <cell r="C53" t="str">
            <v>X</v>
          </cell>
          <cell r="D53"/>
          <cell r="E53"/>
          <cell r="F53"/>
        </row>
        <row r="54">
          <cell r="A54" t="str">
            <v>Yemen</v>
          </cell>
          <cell r="B54" t="str">
            <v>2013 DHS</v>
          </cell>
          <cell r="C54" t="str">
            <v>X</v>
          </cell>
          <cell r="D54"/>
          <cell r="E54"/>
          <cell r="F54"/>
        </row>
        <row r="55">
          <cell r="A55" t="str">
            <v>Zambia</v>
          </cell>
          <cell r="B55" t="str">
            <v>2013-14 DHS</v>
          </cell>
          <cell r="C55" t="str">
            <v>X</v>
          </cell>
          <cell r="D55"/>
          <cell r="E55"/>
          <cell r="F55"/>
        </row>
        <row r="56">
          <cell r="A56" t="str">
            <v>Zimbabwe</v>
          </cell>
          <cell r="B56" t="str">
            <v>2015 DHS</v>
          </cell>
          <cell r="C56" t="str">
            <v>X</v>
          </cell>
          <cell r="D56"/>
          <cell r="E56"/>
          <cell r="F56"/>
        </row>
        <row r="57">
          <cell r="B57"/>
          <cell r="F57"/>
        </row>
        <row r="58">
          <cell r="B58"/>
          <cell r="F58"/>
        </row>
        <row r="59">
          <cell r="B59"/>
          <cell r="F59"/>
        </row>
        <row r="60">
          <cell r="B60"/>
          <cell r="F60"/>
        </row>
        <row r="61">
          <cell r="B61"/>
          <cell r="F61"/>
        </row>
        <row r="62">
          <cell r="B62"/>
          <cell r="F62"/>
        </row>
        <row r="63">
          <cell r="B63"/>
          <cell r="F63"/>
        </row>
        <row r="64">
          <cell r="B64"/>
          <cell r="F64"/>
        </row>
        <row r="65">
          <cell r="B65"/>
          <cell r="F65"/>
        </row>
        <row r="66">
          <cell r="B66"/>
          <cell r="F66"/>
        </row>
        <row r="67">
          <cell r="B67"/>
          <cell r="F67"/>
        </row>
        <row r="68">
          <cell r="B68"/>
          <cell r="F68"/>
        </row>
        <row r="69">
          <cell r="B69"/>
          <cell r="F69"/>
        </row>
        <row r="70">
          <cell r="B70"/>
          <cell r="F70"/>
        </row>
        <row r="71">
          <cell r="B71"/>
          <cell r="F71"/>
        </row>
        <row r="72">
          <cell r="B72"/>
          <cell r="F72"/>
        </row>
        <row r="73">
          <cell r="B73"/>
          <cell r="F73"/>
        </row>
        <row r="74">
          <cell r="B74"/>
          <cell r="F74"/>
        </row>
        <row r="75">
          <cell r="B75"/>
          <cell r="F75"/>
        </row>
        <row r="76">
          <cell r="B76"/>
          <cell r="F76"/>
        </row>
        <row r="77">
          <cell r="B77"/>
          <cell r="F77"/>
        </row>
        <row r="78">
          <cell r="B78"/>
          <cell r="F78"/>
        </row>
        <row r="79">
          <cell r="B79"/>
          <cell r="F79"/>
        </row>
        <row r="80">
          <cell r="B80"/>
          <cell r="F80"/>
        </row>
        <row r="81">
          <cell r="B81"/>
          <cell r="F81"/>
        </row>
        <row r="82">
          <cell r="B82"/>
          <cell r="F82"/>
        </row>
        <row r="83">
          <cell r="B83"/>
          <cell r="F83"/>
        </row>
        <row r="84">
          <cell r="B84"/>
          <cell r="F84"/>
        </row>
        <row r="85">
          <cell r="B85"/>
          <cell r="F85"/>
        </row>
        <row r="86">
          <cell r="B86"/>
          <cell r="F86"/>
        </row>
        <row r="87">
          <cell r="B87"/>
          <cell r="F87"/>
        </row>
        <row r="88">
          <cell r="B88"/>
          <cell r="F88"/>
        </row>
        <row r="89">
          <cell r="B89"/>
          <cell r="F89"/>
        </row>
        <row r="90">
          <cell r="B90"/>
          <cell r="F90"/>
        </row>
        <row r="91">
          <cell r="B91"/>
          <cell r="F91"/>
        </row>
        <row r="92">
          <cell r="B92"/>
          <cell r="F92"/>
        </row>
        <row r="93">
          <cell r="B93"/>
          <cell r="F93"/>
        </row>
        <row r="94">
          <cell r="B94"/>
          <cell r="F94"/>
        </row>
        <row r="95">
          <cell r="B95"/>
          <cell r="F95"/>
        </row>
        <row r="96">
          <cell r="B96"/>
          <cell r="F96"/>
        </row>
        <row r="97">
          <cell r="B97"/>
          <cell r="F97"/>
        </row>
        <row r="98">
          <cell r="B98"/>
          <cell r="F98"/>
        </row>
        <row r="99">
          <cell r="B99"/>
          <cell r="F99"/>
        </row>
        <row r="100">
          <cell r="B100"/>
          <cell r="F100"/>
        </row>
        <row r="101">
          <cell r="B101"/>
          <cell r="F101"/>
        </row>
        <row r="102">
          <cell r="B102"/>
          <cell r="F102"/>
        </row>
        <row r="103">
          <cell r="B103"/>
          <cell r="F103"/>
        </row>
        <row r="104">
          <cell r="B104"/>
          <cell r="F104"/>
        </row>
        <row r="105">
          <cell r="B105"/>
          <cell r="F105"/>
        </row>
        <row r="106">
          <cell r="B106"/>
          <cell r="F106"/>
        </row>
        <row r="107">
          <cell r="B107"/>
          <cell r="F107"/>
        </row>
        <row r="108">
          <cell r="B108"/>
          <cell r="F108"/>
        </row>
        <row r="109">
          <cell r="B109"/>
          <cell r="F109"/>
        </row>
        <row r="110">
          <cell r="B110"/>
          <cell r="F110"/>
        </row>
        <row r="111">
          <cell r="B111"/>
          <cell r="F111"/>
        </row>
        <row r="112">
          <cell r="B112"/>
          <cell r="F112"/>
        </row>
        <row r="113">
          <cell r="B113"/>
          <cell r="F113"/>
        </row>
        <row r="114">
          <cell r="B114"/>
          <cell r="F114"/>
        </row>
        <row r="115">
          <cell r="B115"/>
          <cell r="F115"/>
        </row>
        <row r="116">
          <cell r="B116"/>
          <cell r="F116"/>
        </row>
        <row r="117">
          <cell r="B117"/>
          <cell r="F117"/>
        </row>
        <row r="118">
          <cell r="B118"/>
          <cell r="F118"/>
        </row>
        <row r="119">
          <cell r="B119"/>
          <cell r="F119"/>
        </row>
        <row r="120">
          <cell r="B120"/>
          <cell r="F120"/>
        </row>
        <row r="121">
          <cell r="B121"/>
          <cell r="F121"/>
        </row>
        <row r="122">
          <cell r="B122"/>
          <cell r="F122"/>
        </row>
        <row r="123">
          <cell r="B123"/>
          <cell r="F123"/>
        </row>
        <row r="124">
          <cell r="B124"/>
          <cell r="F124"/>
        </row>
        <row r="125">
          <cell r="B125"/>
          <cell r="F125"/>
        </row>
        <row r="126">
          <cell r="B126"/>
          <cell r="F126"/>
        </row>
        <row r="127">
          <cell r="B127"/>
          <cell r="F127"/>
        </row>
        <row r="128">
          <cell r="B128"/>
          <cell r="F128"/>
        </row>
        <row r="129">
          <cell r="B129"/>
          <cell r="F129"/>
        </row>
        <row r="130">
          <cell r="B130"/>
          <cell r="F130"/>
        </row>
        <row r="131">
          <cell r="B131"/>
          <cell r="F131"/>
        </row>
        <row r="132">
          <cell r="B132"/>
          <cell r="F132"/>
        </row>
        <row r="133">
          <cell r="B133"/>
          <cell r="F133"/>
        </row>
        <row r="134">
          <cell r="B134"/>
          <cell r="F134"/>
        </row>
        <row r="135">
          <cell r="B135"/>
          <cell r="F135"/>
        </row>
        <row r="136">
          <cell r="B136"/>
          <cell r="F136"/>
        </row>
        <row r="137">
          <cell r="B137"/>
          <cell r="F137"/>
        </row>
        <row r="138">
          <cell r="B138"/>
          <cell r="F138"/>
        </row>
        <row r="139">
          <cell r="B139"/>
          <cell r="F139"/>
        </row>
        <row r="140">
          <cell r="B140"/>
          <cell r="F140"/>
        </row>
        <row r="141">
          <cell r="B141"/>
          <cell r="F141"/>
        </row>
        <row r="142">
          <cell r="B142"/>
          <cell r="F142"/>
        </row>
        <row r="143">
          <cell r="B143"/>
          <cell r="F143"/>
        </row>
        <row r="144">
          <cell r="B144"/>
          <cell r="F144"/>
        </row>
        <row r="145">
          <cell r="B145"/>
          <cell r="F145"/>
        </row>
        <row r="146">
          <cell r="B146"/>
          <cell r="F146"/>
        </row>
        <row r="147">
          <cell r="B147"/>
          <cell r="F147"/>
        </row>
        <row r="148">
          <cell r="B148"/>
          <cell r="F148"/>
        </row>
        <row r="149">
          <cell r="B149"/>
          <cell r="F149"/>
        </row>
        <row r="150">
          <cell r="B150"/>
          <cell r="F150"/>
        </row>
        <row r="151">
          <cell r="B151"/>
          <cell r="F151"/>
        </row>
        <row r="152">
          <cell r="B152"/>
          <cell r="F152"/>
        </row>
        <row r="153">
          <cell r="B153"/>
          <cell r="F153"/>
        </row>
        <row r="154">
          <cell r="B154"/>
          <cell r="F154"/>
        </row>
        <row r="155">
          <cell r="B155"/>
          <cell r="F155"/>
        </row>
        <row r="156">
          <cell r="B156"/>
          <cell r="F156"/>
        </row>
        <row r="157">
          <cell r="B157"/>
          <cell r="F157"/>
        </row>
        <row r="158">
          <cell r="B158"/>
          <cell r="F158"/>
        </row>
        <row r="159">
          <cell r="B159"/>
          <cell r="F159"/>
        </row>
        <row r="160">
          <cell r="B160"/>
          <cell r="F160"/>
        </row>
        <row r="161">
          <cell r="B161"/>
          <cell r="F161"/>
        </row>
        <row r="162">
          <cell r="B162"/>
          <cell r="F162"/>
        </row>
        <row r="163">
          <cell r="B163"/>
          <cell r="F163"/>
        </row>
        <row r="164">
          <cell r="B164"/>
          <cell r="F164"/>
        </row>
        <row r="165">
          <cell r="B165"/>
          <cell r="F165"/>
        </row>
        <row r="166">
          <cell r="B166"/>
          <cell r="F166"/>
        </row>
        <row r="167">
          <cell r="B167"/>
          <cell r="F167"/>
        </row>
        <row r="168">
          <cell r="B168"/>
          <cell r="F168"/>
        </row>
        <row r="169">
          <cell r="B169"/>
          <cell r="F169"/>
        </row>
        <row r="170">
          <cell r="B170"/>
          <cell r="F170"/>
        </row>
        <row r="171">
          <cell r="B171"/>
          <cell r="F171"/>
        </row>
        <row r="172">
          <cell r="B172"/>
          <cell r="F172"/>
        </row>
        <row r="173">
          <cell r="B173"/>
          <cell r="F173"/>
        </row>
        <row r="174">
          <cell r="B174"/>
          <cell r="F174"/>
        </row>
        <row r="175">
          <cell r="B175"/>
          <cell r="F175"/>
        </row>
        <row r="176">
          <cell r="B176"/>
          <cell r="F176"/>
        </row>
        <row r="177">
          <cell r="B177"/>
          <cell r="F177"/>
        </row>
        <row r="178">
          <cell r="B178"/>
          <cell r="F178"/>
        </row>
        <row r="179">
          <cell r="B179"/>
          <cell r="F179"/>
        </row>
        <row r="180">
          <cell r="B180"/>
          <cell r="F180"/>
        </row>
        <row r="181">
          <cell r="B181"/>
          <cell r="F181"/>
        </row>
        <row r="182">
          <cell r="B182"/>
          <cell r="F182"/>
        </row>
        <row r="183">
          <cell r="B183"/>
          <cell r="F183"/>
        </row>
        <row r="184">
          <cell r="B184"/>
          <cell r="F184"/>
        </row>
        <row r="185">
          <cell r="B185"/>
          <cell r="F185"/>
        </row>
        <row r="186">
          <cell r="B186"/>
          <cell r="F186"/>
        </row>
        <row r="187">
          <cell r="B187"/>
          <cell r="F187"/>
        </row>
        <row r="188">
          <cell r="B188"/>
          <cell r="F188"/>
        </row>
        <row r="189">
          <cell r="B189"/>
          <cell r="F189"/>
        </row>
        <row r="190">
          <cell r="B190"/>
          <cell r="F190"/>
        </row>
        <row r="191">
          <cell r="B191"/>
          <cell r="F191"/>
        </row>
        <row r="192">
          <cell r="B192"/>
          <cell r="F192"/>
        </row>
        <row r="193">
          <cell r="B193"/>
          <cell r="F193"/>
        </row>
        <row r="194">
          <cell r="B194"/>
          <cell r="F194"/>
        </row>
        <row r="195">
          <cell r="B195"/>
          <cell r="F195"/>
        </row>
        <row r="196">
          <cell r="B196"/>
          <cell r="F196"/>
        </row>
        <row r="197">
          <cell r="B197"/>
          <cell r="F197"/>
        </row>
        <row r="198">
          <cell r="B198"/>
          <cell r="F198"/>
        </row>
        <row r="199">
          <cell r="B199"/>
          <cell r="F199"/>
        </row>
        <row r="200">
          <cell r="B200"/>
          <cell r="F200"/>
        </row>
        <row r="201">
          <cell r="B201"/>
          <cell r="F201"/>
        </row>
        <row r="202">
          <cell r="B202"/>
          <cell r="F202"/>
        </row>
        <row r="203">
          <cell r="B203"/>
          <cell r="F203"/>
        </row>
        <row r="204">
          <cell r="B204"/>
          <cell r="F204"/>
        </row>
        <row r="205">
          <cell r="B205"/>
          <cell r="F205"/>
        </row>
        <row r="206">
          <cell r="B206"/>
          <cell r="F206"/>
        </row>
        <row r="207">
          <cell r="B207"/>
          <cell r="F207"/>
        </row>
        <row r="208">
          <cell r="B208"/>
          <cell r="F208"/>
        </row>
        <row r="209">
          <cell r="B209"/>
          <cell r="F209"/>
        </row>
        <row r="210">
          <cell r="B210"/>
          <cell r="F210"/>
        </row>
        <row r="211">
          <cell r="B211"/>
          <cell r="F211"/>
        </row>
        <row r="212">
          <cell r="B212"/>
          <cell r="F212"/>
        </row>
        <row r="213">
          <cell r="B213"/>
          <cell r="F213"/>
        </row>
        <row r="214">
          <cell r="B214"/>
          <cell r="F214"/>
        </row>
        <row r="215">
          <cell r="B215"/>
          <cell r="F215"/>
        </row>
        <row r="216">
          <cell r="B216"/>
          <cell r="F216"/>
        </row>
        <row r="217">
          <cell r="B217"/>
          <cell r="F217"/>
        </row>
        <row r="218">
          <cell r="B218"/>
          <cell r="F218"/>
        </row>
        <row r="219">
          <cell r="B219"/>
          <cell r="F219"/>
        </row>
        <row r="220">
          <cell r="B220"/>
          <cell r="F220"/>
        </row>
        <row r="221">
          <cell r="B221"/>
          <cell r="F221"/>
        </row>
        <row r="222">
          <cell r="B222"/>
          <cell r="F222"/>
        </row>
        <row r="223">
          <cell r="B223"/>
          <cell r="F223"/>
        </row>
        <row r="224">
          <cell r="B224"/>
          <cell r="F224"/>
        </row>
        <row r="225">
          <cell r="B225"/>
          <cell r="F225"/>
        </row>
        <row r="226">
          <cell r="B226"/>
          <cell r="F226"/>
        </row>
        <row r="227">
          <cell r="B227"/>
          <cell r="F227"/>
        </row>
        <row r="228">
          <cell r="B228"/>
          <cell r="F228"/>
        </row>
        <row r="229">
          <cell r="B229"/>
          <cell r="F229"/>
        </row>
        <row r="230">
          <cell r="B230"/>
          <cell r="F230"/>
        </row>
        <row r="231">
          <cell r="B231"/>
          <cell r="F231"/>
        </row>
        <row r="232">
          <cell r="B232"/>
          <cell r="F232"/>
        </row>
        <row r="233">
          <cell r="B233"/>
          <cell r="F233"/>
        </row>
        <row r="234">
          <cell r="B234"/>
          <cell r="F234"/>
        </row>
        <row r="235">
          <cell r="B235"/>
          <cell r="F235"/>
        </row>
        <row r="236">
          <cell r="B236"/>
          <cell r="F236"/>
        </row>
        <row r="237">
          <cell r="B237"/>
          <cell r="F237"/>
        </row>
        <row r="238">
          <cell r="B238"/>
          <cell r="F238"/>
        </row>
        <row r="239">
          <cell r="B239"/>
          <cell r="F239"/>
        </row>
        <row r="240">
          <cell r="B240"/>
          <cell r="F240"/>
        </row>
        <row r="241">
          <cell r="B241"/>
          <cell r="F241"/>
        </row>
        <row r="242">
          <cell r="B242"/>
          <cell r="F242"/>
        </row>
        <row r="243">
          <cell r="B243"/>
          <cell r="F243"/>
        </row>
        <row r="244">
          <cell r="B244"/>
          <cell r="F244"/>
        </row>
        <row r="245">
          <cell r="B245"/>
          <cell r="F245"/>
        </row>
        <row r="246">
          <cell r="B246"/>
          <cell r="F246"/>
        </row>
        <row r="247">
          <cell r="B247"/>
          <cell r="F247"/>
        </row>
        <row r="248">
          <cell r="B248"/>
          <cell r="F248"/>
        </row>
        <row r="249">
          <cell r="B249"/>
          <cell r="F249"/>
        </row>
        <row r="250">
          <cell r="B250"/>
          <cell r="F250"/>
        </row>
        <row r="251">
          <cell r="B251"/>
          <cell r="F251"/>
        </row>
        <row r="252">
          <cell r="B252"/>
          <cell r="F252"/>
        </row>
        <row r="253">
          <cell r="B253"/>
          <cell r="F253"/>
        </row>
        <row r="254">
          <cell r="B254"/>
          <cell r="F254"/>
        </row>
        <row r="255">
          <cell r="B255"/>
          <cell r="F255"/>
        </row>
        <row r="256">
          <cell r="B256"/>
          <cell r="F256"/>
        </row>
        <row r="257">
          <cell r="B257"/>
          <cell r="F257"/>
        </row>
        <row r="258">
          <cell r="B258"/>
          <cell r="F258"/>
        </row>
        <row r="259">
          <cell r="B259"/>
          <cell r="F259"/>
        </row>
        <row r="260">
          <cell r="B260"/>
          <cell r="F260"/>
        </row>
        <row r="261">
          <cell r="B261"/>
          <cell r="F261"/>
        </row>
        <row r="262">
          <cell r="B262"/>
          <cell r="F262"/>
        </row>
        <row r="263">
          <cell r="B263"/>
          <cell r="F263"/>
        </row>
        <row r="264">
          <cell r="B264"/>
          <cell r="F264"/>
        </row>
        <row r="265">
          <cell r="B265"/>
          <cell r="F265"/>
        </row>
        <row r="266">
          <cell r="B266"/>
          <cell r="F266"/>
        </row>
        <row r="267">
          <cell r="B267"/>
          <cell r="F267"/>
        </row>
        <row r="268">
          <cell r="B268"/>
          <cell r="F268"/>
        </row>
        <row r="269">
          <cell r="B269"/>
          <cell r="F269"/>
        </row>
        <row r="270">
          <cell r="B270"/>
          <cell r="F270"/>
        </row>
        <row r="271">
          <cell r="B271"/>
          <cell r="F271"/>
        </row>
        <row r="272">
          <cell r="B272"/>
          <cell r="F272"/>
        </row>
        <row r="273">
          <cell r="B273"/>
          <cell r="F273"/>
        </row>
        <row r="274">
          <cell r="B274"/>
          <cell r="F274"/>
        </row>
        <row r="275">
          <cell r="B275"/>
          <cell r="F275"/>
        </row>
        <row r="276">
          <cell r="B276"/>
          <cell r="F276"/>
        </row>
        <row r="277">
          <cell r="B277"/>
          <cell r="F277"/>
        </row>
        <row r="278">
          <cell r="B278"/>
          <cell r="F278"/>
        </row>
        <row r="279">
          <cell r="B279"/>
          <cell r="F279"/>
        </row>
        <row r="280">
          <cell r="B280"/>
          <cell r="F280"/>
        </row>
        <row r="281">
          <cell r="B281"/>
          <cell r="F281"/>
        </row>
        <row r="282">
          <cell r="B282"/>
          <cell r="F282"/>
        </row>
        <row r="283">
          <cell r="B283"/>
          <cell r="F283"/>
        </row>
        <row r="284">
          <cell r="B284"/>
          <cell r="F284"/>
        </row>
        <row r="285">
          <cell r="B285"/>
          <cell r="F285"/>
        </row>
        <row r="286">
          <cell r="B286"/>
          <cell r="F286"/>
        </row>
        <row r="287">
          <cell r="B287"/>
          <cell r="F287"/>
        </row>
        <row r="288">
          <cell r="B288"/>
          <cell r="F288"/>
        </row>
        <row r="289">
          <cell r="B289"/>
          <cell r="F289"/>
        </row>
        <row r="290">
          <cell r="B290"/>
          <cell r="F290"/>
        </row>
        <row r="291">
          <cell r="B291"/>
          <cell r="F291"/>
        </row>
        <row r="292">
          <cell r="B292"/>
          <cell r="F292"/>
        </row>
        <row r="293">
          <cell r="B293"/>
          <cell r="F293"/>
        </row>
        <row r="294">
          <cell r="B294"/>
          <cell r="F294"/>
        </row>
        <row r="295">
          <cell r="B295"/>
          <cell r="F295"/>
        </row>
        <row r="296">
          <cell r="B296"/>
          <cell r="F296"/>
        </row>
        <row r="297">
          <cell r="B297"/>
          <cell r="F297"/>
        </row>
        <row r="298">
          <cell r="B298"/>
          <cell r="F298"/>
        </row>
        <row r="299">
          <cell r="B299"/>
          <cell r="F299"/>
        </row>
        <row r="300">
          <cell r="B300"/>
          <cell r="F300"/>
        </row>
        <row r="301">
          <cell r="B301"/>
          <cell r="F301"/>
        </row>
        <row r="302">
          <cell r="B302"/>
          <cell r="F302"/>
        </row>
        <row r="303">
          <cell r="B303"/>
          <cell r="F303"/>
        </row>
        <row r="304">
          <cell r="B304"/>
          <cell r="F304"/>
        </row>
        <row r="305">
          <cell r="B305"/>
          <cell r="F305"/>
        </row>
        <row r="306">
          <cell r="B306"/>
          <cell r="F306"/>
        </row>
        <row r="307">
          <cell r="B307"/>
          <cell r="F307"/>
        </row>
        <row r="308">
          <cell r="B308"/>
          <cell r="F308"/>
        </row>
        <row r="309">
          <cell r="B309"/>
          <cell r="F309"/>
        </row>
        <row r="310">
          <cell r="B310"/>
          <cell r="F310"/>
        </row>
        <row r="311">
          <cell r="B311"/>
          <cell r="F311"/>
        </row>
        <row r="312">
          <cell r="B312"/>
          <cell r="F312"/>
        </row>
        <row r="313">
          <cell r="B313"/>
          <cell r="F313"/>
        </row>
        <row r="314">
          <cell r="B314"/>
          <cell r="F314"/>
        </row>
        <row r="315">
          <cell r="B315"/>
          <cell r="F315"/>
        </row>
        <row r="316">
          <cell r="B316"/>
          <cell r="F316"/>
        </row>
        <row r="317">
          <cell r="B317"/>
          <cell r="F317"/>
        </row>
        <row r="318">
          <cell r="B318"/>
          <cell r="F318"/>
        </row>
        <row r="319">
          <cell r="B319"/>
          <cell r="F319"/>
        </row>
        <row r="320">
          <cell r="B320"/>
          <cell r="F320"/>
        </row>
        <row r="321">
          <cell r="B321"/>
          <cell r="F321"/>
        </row>
        <row r="322">
          <cell r="B322"/>
          <cell r="F322"/>
        </row>
        <row r="323">
          <cell r="B323"/>
          <cell r="F323"/>
        </row>
        <row r="324">
          <cell r="B324"/>
          <cell r="F324"/>
        </row>
        <row r="325">
          <cell r="B325"/>
          <cell r="F325"/>
        </row>
        <row r="326">
          <cell r="B326"/>
          <cell r="F326"/>
        </row>
        <row r="327">
          <cell r="B327"/>
          <cell r="F327"/>
        </row>
        <row r="328">
          <cell r="B328"/>
          <cell r="F328"/>
        </row>
        <row r="329">
          <cell r="B329"/>
          <cell r="F329"/>
        </row>
        <row r="330">
          <cell r="B330"/>
          <cell r="F330"/>
        </row>
        <row r="331">
          <cell r="B331"/>
          <cell r="F331"/>
        </row>
        <row r="332">
          <cell r="B332"/>
          <cell r="F332"/>
        </row>
        <row r="333">
          <cell r="B333"/>
          <cell r="F333"/>
        </row>
        <row r="334">
          <cell r="B334"/>
          <cell r="F334"/>
        </row>
        <row r="335">
          <cell r="B335"/>
          <cell r="F335"/>
        </row>
        <row r="336">
          <cell r="B336"/>
          <cell r="F336"/>
        </row>
        <row r="337">
          <cell r="B337"/>
          <cell r="F337"/>
        </row>
        <row r="338">
          <cell r="B338"/>
          <cell r="F338"/>
        </row>
        <row r="339">
          <cell r="B339"/>
          <cell r="F339"/>
        </row>
        <row r="340">
          <cell r="B340"/>
          <cell r="F340"/>
        </row>
        <row r="341">
          <cell r="B341"/>
          <cell r="F341"/>
        </row>
        <row r="342">
          <cell r="B342"/>
          <cell r="F342"/>
        </row>
        <row r="343">
          <cell r="B343"/>
          <cell r="F343"/>
        </row>
        <row r="344">
          <cell r="B344"/>
          <cell r="F344"/>
        </row>
        <row r="345">
          <cell r="B345"/>
          <cell r="F345"/>
        </row>
        <row r="346">
          <cell r="B346"/>
          <cell r="F346"/>
        </row>
        <row r="347">
          <cell r="B347"/>
          <cell r="F347"/>
        </row>
        <row r="348">
          <cell r="B348"/>
          <cell r="F348"/>
        </row>
        <row r="349">
          <cell r="B349"/>
          <cell r="F349"/>
        </row>
        <row r="350">
          <cell r="B350"/>
          <cell r="F350"/>
        </row>
        <row r="351">
          <cell r="B351"/>
          <cell r="F351"/>
        </row>
        <row r="352">
          <cell r="B352"/>
          <cell r="F352"/>
        </row>
        <row r="353">
          <cell r="B353"/>
          <cell r="F353"/>
        </row>
        <row r="354">
          <cell r="B354"/>
          <cell r="F354"/>
        </row>
        <row r="355">
          <cell r="B355"/>
          <cell r="F355"/>
        </row>
        <row r="356">
          <cell r="B356"/>
          <cell r="F356"/>
        </row>
        <row r="357">
          <cell r="B357"/>
          <cell r="F357"/>
        </row>
        <row r="358">
          <cell r="B358"/>
          <cell r="F358"/>
        </row>
        <row r="359">
          <cell r="B359"/>
          <cell r="F359"/>
        </row>
        <row r="360">
          <cell r="B360"/>
          <cell r="F360"/>
        </row>
        <row r="361">
          <cell r="B361"/>
          <cell r="F361"/>
        </row>
        <row r="362">
          <cell r="B362"/>
          <cell r="F362"/>
        </row>
        <row r="363">
          <cell r="B363"/>
          <cell r="F363"/>
        </row>
        <row r="364">
          <cell r="B364"/>
          <cell r="F364"/>
        </row>
        <row r="365">
          <cell r="B365"/>
          <cell r="F365"/>
        </row>
        <row r="366">
          <cell r="B366"/>
          <cell r="F366"/>
        </row>
        <row r="367">
          <cell r="B367"/>
          <cell r="F367"/>
        </row>
        <row r="368">
          <cell r="B368"/>
          <cell r="F368"/>
        </row>
        <row r="369">
          <cell r="B369"/>
          <cell r="F369"/>
        </row>
        <row r="370">
          <cell r="B370"/>
          <cell r="F370"/>
        </row>
        <row r="371">
          <cell r="B371"/>
          <cell r="F371"/>
        </row>
        <row r="372">
          <cell r="B372"/>
          <cell r="F372"/>
        </row>
        <row r="373">
          <cell r="B373"/>
          <cell r="F373"/>
        </row>
        <row r="374">
          <cell r="B374"/>
          <cell r="F374"/>
        </row>
        <row r="375">
          <cell r="B375"/>
          <cell r="F375"/>
        </row>
        <row r="376">
          <cell r="B376"/>
          <cell r="F376"/>
        </row>
        <row r="377">
          <cell r="B377"/>
          <cell r="F377"/>
        </row>
        <row r="378">
          <cell r="B378"/>
          <cell r="F378"/>
        </row>
        <row r="379">
          <cell r="B379"/>
          <cell r="F379"/>
        </row>
        <row r="380">
          <cell r="B380"/>
          <cell r="F380"/>
        </row>
        <row r="381">
          <cell r="B381"/>
          <cell r="F381"/>
        </row>
        <row r="382">
          <cell r="B382"/>
          <cell r="F382"/>
        </row>
        <row r="383">
          <cell r="B383"/>
          <cell r="F383"/>
        </row>
        <row r="384">
          <cell r="B384"/>
          <cell r="F384"/>
        </row>
        <row r="385">
          <cell r="B385"/>
          <cell r="F385"/>
        </row>
        <row r="386">
          <cell r="B386"/>
          <cell r="F386"/>
        </row>
        <row r="387">
          <cell r="B387"/>
          <cell r="F387"/>
        </row>
        <row r="388">
          <cell r="B388"/>
          <cell r="F388"/>
        </row>
        <row r="389">
          <cell r="B389"/>
          <cell r="F389"/>
        </row>
        <row r="390">
          <cell r="B390"/>
          <cell r="F390"/>
        </row>
        <row r="391">
          <cell r="B391"/>
          <cell r="F391"/>
        </row>
        <row r="392">
          <cell r="B392"/>
          <cell r="F392"/>
        </row>
        <row r="393">
          <cell r="B393"/>
          <cell r="F393"/>
        </row>
        <row r="394">
          <cell r="B394"/>
          <cell r="F394"/>
        </row>
        <row r="395">
          <cell r="B395"/>
          <cell r="F395"/>
        </row>
        <row r="396">
          <cell r="B396"/>
          <cell r="F396"/>
        </row>
        <row r="397">
          <cell r="B397"/>
          <cell r="F397"/>
        </row>
        <row r="398">
          <cell r="B398"/>
          <cell r="F398"/>
        </row>
        <row r="399">
          <cell r="B399"/>
          <cell r="F399"/>
        </row>
        <row r="400">
          <cell r="B400"/>
          <cell r="F400"/>
        </row>
        <row r="401">
          <cell r="B401"/>
          <cell r="F401"/>
        </row>
        <row r="402">
          <cell r="B402"/>
          <cell r="F402"/>
        </row>
        <row r="403">
          <cell r="B403"/>
          <cell r="F403"/>
        </row>
        <row r="404">
          <cell r="B404"/>
          <cell r="F404"/>
        </row>
        <row r="405">
          <cell r="B405"/>
          <cell r="F405"/>
        </row>
        <row r="406">
          <cell r="B406"/>
          <cell r="F406"/>
        </row>
        <row r="407">
          <cell r="B407"/>
          <cell r="F407"/>
        </row>
        <row r="408">
          <cell r="B408"/>
          <cell r="F408"/>
        </row>
        <row r="409">
          <cell r="B409"/>
          <cell r="F409"/>
        </row>
        <row r="410">
          <cell r="B410"/>
          <cell r="F410"/>
        </row>
        <row r="411">
          <cell r="B411"/>
          <cell r="F411"/>
        </row>
        <row r="412">
          <cell r="B412"/>
          <cell r="F412"/>
        </row>
        <row r="413">
          <cell r="B413"/>
          <cell r="F413"/>
        </row>
        <row r="414">
          <cell r="B414"/>
          <cell r="F414"/>
        </row>
        <row r="415">
          <cell r="B415"/>
          <cell r="F415"/>
        </row>
        <row r="416">
          <cell r="B416"/>
          <cell r="F416"/>
        </row>
        <row r="417">
          <cell r="B417"/>
          <cell r="F417"/>
        </row>
        <row r="418">
          <cell r="B418"/>
          <cell r="F418"/>
        </row>
        <row r="419">
          <cell r="B419"/>
          <cell r="F419"/>
        </row>
        <row r="420">
          <cell r="B420"/>
          <cell r="F420"/>
        </row>
        <row r="421">
          <cell r="B421"/>
          <cell r="F421"/>
        </row>
        <row r="422">
          <cell r="B422"/>
          <cell r="F422"/>
        </row>
        <row r="423">
          <cell r="B423"/>
          <cell r="F423"/>
        </row>
        <row r="424">
          <cell r="B424"/>
          <cell r="F424"/>
        </row>
        <row r="425">
          <cell r="B425"/>
          <cell r="F425"/>
        </row>
        <row r="426">
          <cell r="B426"/>
          <cell r="F426"/>
        </row>
        <row r="427">
          <cell r="B427"/>
          <cell r="F427"/>
        </row>
        <row r="428">
          <cell r="B428"/>
          <cell r="F428"/>
        </row>
        <row r="429">
          <cell r="B429"/>
          <cell r="F429"/>
        </row>
        <row r="430">
          <cell r="B430"/>
          <cell r="F430"/>
        </row>
        <row r="431">
          <cell r="B431"/>
          <cell r="F431"/>
        </row>
        <row r="432">
          <cell r="B432"/>
          <cell r="F432"/>
        </row>
        <row r="433">
          <cell r="B433"/>
          <cell r="F433"/>
        </row>
        <row r="434">
          <cell r="B434"/>
          <cell r="F434"/>
        </row>
        <row r="435">
          <cell r="B435"/>
          <cell r="F435"/>
        </row>
        <row r="436">
          <cell r="B436"/>
          <cell r="F436"/>
        </row>
        <row r="437">
          <cell r="B437"/>
          <cell r="F437"/>
        </row>
        <row r="438">
          <cell r="B438"/>
          <cell r="F438"/>
        </row>
        <row r="439">
          <cell r="B439"/>
          <cell r="F439"/>
        </row>
        <row r="440">
          <cell r="B440"/>
          <cell r="F440"/>
        </row>
        <row r="441">
          <cell r="B441"/>
          <cell r="F441"/>
        </row>
        <row r="442">
          <cell r="B442"/>
          <cell r="F442"/>
        </row>
        <row r="443">
          <cell r="B443"/>
          <cell r="F443"/>
        </row>
        <row r="444">
          <cell r="B444"/>
          <cell r="F444"/>
        </row>
        <row r="445">
          <cell r="B445"/>
          <cell r="F445"/>
        </row>
        <row r="446">
          <cell r="B446"/>
          <cell r="F446"/>
        </row>
        <row r="447">
          <cell r="B447"/>
          <cell r="F447"/>
        </row>
        <row r="448">
          <cell r="B448"/>
          <cell r="F448"/>
        </row>
        <row r="449">
          <cell r="B449"/>
          <cell r="F449"/>
        </row>
        <row r="450">
          <cell r="B450"/>
          <cell r="F450"/>
        </row>
        <row r="451">
          <cell r="B451"/>
          <cell r="F451"/>
        </row>
        <row r="452">
          <cell r="B452"/>
          <cell r="F452"/>
        </row>
        <row r="453">
          <cell r="B453"/>
          <cell r="F453"/>
        </row>
        <row r="454">
          <cell r="B454"/>
          <cell r="F454"/>
        </row>
        <row r="455">
          <cell r="B455"/>
          <cell r="F455"/>
        </row>
        <row r="456">
          <cell r="B456"/>
          <cell r="F456"/>
        </row>
        <row r="457">
          <cell r="B457"/>
          <cell r="F457"/>
        </row>
        <row r="458">
          <cell r="B458"/>
          <cell r="F458"/>
        </row>
        <row r="459">
          <cell r="B459"/>
          <cell r="F459"/>
        </row>
        <row r="460">
          <cell r="B460"/>
          <cell r="F460"/>
        </row>
        <row r="461">
          <cell r="B461"/>
          <cell r="F461"/>
        </row>
        <row r="462">
          <cell r="B462"/>
          <cell r="F462"/>
        </row>
        <row r="463">
          <cell r="B463"/>
          <cell r="F463"/>
        </row>
        <row r="464">
          <cell r="B464"/>
          <cell r="F464"/>
        </row>
        <row r="465">
          <cell r="B465"/>
          <cell r="F465"/>
        </row>
        <row r="466">
          <cell r="B466"/>
          <cell r="F466"/>
        </row>
        <row r="467">
          <cell r="B467"/>
          <cell r="F467"/>
        </row>
        <row r="468">
          <cell r="B468"/>
          <cell r="F468"/>
        </row>
        <row r="469">
          <cell r="B469"/>
          <cell r="F469"/>
        </row>
        <row r="470">
          <cell r="B470"/>
          <cell r="F470"/>
        </row>
        <row r="471">
          <cell r="B471"/>
          <cell r="F471"/>
        </row>
        <row r="472">
          <cell r="B472"/>
          <cell r="F472"/>
        </row>
        <row r="473">
          <cell r="B473"/>
          <cell r="F473"/>
        </row>
        <row r="474">
          <cell r="B474"/>
          <cell r="F474"/>
        </row>
        <row r="475">
          <cell r="B475"/>
          <cell r="F475"/>
        </row>
        <row r="476">
          <cell r="B476"/>
          <cell r="F476"/>
        </row>
        <row r="477">
          <cell r="B477"/>
          <cell r="F477"/>
        </row>
        <row r="478">
          <cell r="B478"/>
          <cell r="F478"/>
        </row>
        <row r="479">
          <cell r="B479"/>
          <cell r="F479"/>
        </row>
        <row r="480">
          <cell r="B480"/>
          <cell r="F480"/>
        </row>
        <row r="481">
          <cell r="B481"/>
          <cell r="F481"/>
        </row>
        <row r="482">
          <cell r="B482"/>
          <cell r="F482"/>
        </row>
        <row r="483">
          <cell r="B483"/>
          <cell r="F483"/>
        </row>
        <row r="484">
          <cell r="B484"/>
          <cell r="F484"/>
        </row>
        <row r="485">
          <cell r="B485"/>
          <cell r="F485"/>
        </row>
        <row r="486">
          <cell r="B486"/>
          <cell r="F486"/>
        </row>
        <row r="487">
          <cell r="B487"/>
          <cell r="F487"/>
        </row>
        <row r="488">
          <cell r="B488"/>
          <cell r="F488"/>
        </row>
        <row r="489">
          <cell r="B489"/>
          <cell r="F489"/>
        </row>
        <row r="490">
          <cell r="B490"/>
          <cell r="F490"/>
        </row>
        <row r="491">
          <cell r="B491"/>
          <cell r="F491"/>
        </row>
        <row r="492">
          <cell r="B492"/>
          <cell r="F492"/>
        </row>
        <row r="493">
          <cell r="B493"/>
          <cell r="F493"/>
        </row>
        <row r="494">
          <cell r="B494"/>
          <cell r="F494"/>
        </row>
        <row r="495">
          <cell r="B495"/>
          <cell r="F495"/>
        </row>
        <row r="496">
          <cell r="B496"/>
          <cell r="F496"/>
        </row>
        <row r="497">
          <cell r="B497"/>
          <cell r="F497"/>
        </row>
        <row r="498">
          <cell r="B498"/>
          <cell r="F498"/>
        </row>
        <row r="499">
          <cell r="B499"/>
          <cell r="F499"/>
        </row>
        <row r="500">
          <cell r="B500"/>
          <cell r="F500"/>
        </row>
        <row r="501">
          <cell r="B501"/>
          <cell r="F501"/>
        </row>
        <row r="502">
          <cell r="B502"/>
          <cell r="F502"/>
        </row>
        <row r="503">
          <cell r="B503"/>
          <cell r="F503"/>
        </row>
        <row r="504">
          <cell r="B504"/>
          <cell r="F504"/>
        </row>
        <row r="505">
          <cell r="B505"/>
          <cell r="F505"/>
        </row>
        <row r="506">
          <cell r="B506"/>
          <cell r="F506"/>
        </row>
        <row r="507">
          <cell r="B507"/>
          <cell r="F507"/>
        </row>
        <row r="508">
          <cell r="B508"/>
          <cell r="F508"/>
        </row>
        <row r="509">
          <cell r="B509"/>
          <cell r="F509"/>
        </row>
        <row r="510">
          <cell r="B510"/>
          <cell r="F510"/>
        </row>
        <row r="511">
          <cell r="B511"/>
          <cell r="F511"/>
        </row>
        <row r="512">
          <cell r="B512"/>
          <cell r="F512"/>
        </row>
        <row r="513">
          <cell r="B513"/>
          <cell r="F513"/>
        </row>
        <row r="514">
          <cell r="B514"/>
          <cell r="F514"/>
        </row>
        <row r="515">
          <cell r="B515"/>
          <cell r="F515"/>
        </row>
        <row r="516">
          <cell r="B516"/>
          <cell r="F516"/>
        </row>
        <row r="517">
          <cell r="B517"/>
          <cell r="F517"/>
        </row>
        <row r="518">
          <cell r="B518"/>
          <cell r="F518"/>
        </row>
        <row r="519">
          <cell r="B519"/>
          <cell r="F519"/>
        </row>
        <row r="520">
          <cell r="B520"/>
          <cell r="F520"/>
        </row>
        <row r="521">
          <cell r="B521"/>
          <cell r="F521"/>
        </row>
        <row r="522">
          <cell r="B522"/>
          <cell r="F522"/>
        </row>
        <row r="523">
          <cell r="B523"/>
          <cell r="F523"/>
        </row>
        <row r="524">
          <cell r="B524"/>
          <cell r="F524"/>
        </row>
        <row r="525">
          <cell r="B525"/>
          <cell r="F525"/>
        </row>
        <row r="526">
          <cell r="B526"/>
          <cell r="F526"/>
        </row>
        <row r="527">
          <cell r="B527"/>
          <cell r="F527"/>
        </row>
        <row r="528">
          <cell r="B528"/>
          <cell r="F528"/>
        </row>
        <row r="529">
          <cell r="B529"/>
          <cell r="F529"/>
        </row>
        <row r="530">
          <cell r="B530"/>
          <cell r="F530"/>
        </row>
        <row r="531">
          <cell r="B531"/>
          <cell r="F531"/>
        </row>
        <row r="532">
          <cell r="B532"/>
          <cell r="F532"/>
        </row>
        <row r="533">
          <cell r="B533"/>
          <cell r="F533"/>
        </row>
        <row r="534">
          <cell r="B534"/>
          <cell r="F534"/>
        </row>
        <row r="535">
          <cell r="B535"/>
          <cell r="F535"/>
        </row>
        <row r="536">
          <cell r="B536"/>
          <cell r="F536"/>
        </row>
        <row r="537">
          <cell r="B537"/>
          <cell r="F537"/>
        </row>
        <row r="538">
          <cell r="B538"/>
          <cell r="F538"/>
        </row>
        <row r="539">
          <cell r="B539"/>
          <cell r="F539"/>
        </row>
        <row r="540">
          <cell r="B540"/>
          <cell r="F540"/>
        </row>
        <row r="541">
          <cell r="B541"/>
          <cell r="F541"/>
        </row>
        <row r="542">
          <cell r="B542"/>
          <cell r="F542"/>
        </row>
        <row r="543">
          <cell r="B543"/>
          <cell r="F543"/>
        </row>
        <row r="544">
          <cell r="B544"/>
          <cell r="F544"/>
        </row>
        <row r="545">
          <cell r="B545"/>
          <cell r="F545"/>
        </row>
        <row r="546">
          <cell r="B546"/>
          <cell r="F546"/>
        </row>
        <row r="547">
          <cell r="B547"/>
          <cell r="F547"/>
        </row>
        <row r="548">
          <cell r="B548"/>
          <cell r="F548"/>
        </row>
        <row r="549">
          <cell r="B549"/>
          <cell r="F549"/>
        </row>
        <row r="550">
          <cell r="B550"/>
          <cell r="F550"/>
        </row>
        <row r="551">
          <cell r="B551"/>
          <cell r="F551"/>
        </row>
        <row r="552">
          <cell r="B552"/>
          <cell r="F552"/>
        </row>
        <row r="553">
          <cell r="B553"/>
          <cell r="F553"/>
        </row>
        <row r="554">
          <cell r="B554"/>
          <cell r="F554"/>
        </row>
        <row r="555">
          <cell r="B555"/>
          <cell r="F555"/>
        </row>
        <row r="556">
          <cell r="B556"/>
          <cell r="F556"/>
        </row>
        <row r="557">
          <cell r="B557"/>
          <cell r="F557"/>
        </row>
        <row r="558">
          <cell r="B558"/>
          <cell r="F558"/>
        </row>
        <row r="559">
          <cell r="B559"/>
          <cell r="F559"/>
        </row>
        <row r="560">
          <cell r="B560"/>
          <cell r="F560"/>
        </row>
        <row r="561">
          <cell r="B561"/>
          <cell r="F561"/>
        </row>
        <row r="562">
          <cell r="B562"/>
          <cell r="F562"/>
        </row>
        <row r="563">
          <cell r="B563"/>
          <cell r="F563"/>
        </row>
        <row r="564">
          <cell r="B564"/>
          <cell r="F564"/>
        </row>
        <row r="565">
          <cell r="B565"/>
          <cell r="F565"/>
        </row>
        <row r="566">
          <cell r="B566"/>
          <cell r="F566"/>
        </row>
        <row r="567">
          <cell r="B567"/>
          <cell r="F567"/>
        </row>
        <row r="568">
          <cell r="B568"/>
          <cell r="F568"/>
        </row>
        <row r="569">
          <cell r="B569"/>
          <cell r="F569"/>
        </row>
        <row r="570">
          <cell r="B570"/>
          <cell r="F570"/>
        </row>
        <row r="571">
          <cell r="B571"/>
          <cell r="F571"/>
        </row>
        <row r="572">
          <cell r="B572"/>
          <cell r="F572"/>
        </row>
        <row r="573">
          <cell r="B573"/>
          <cell r="F573"/>
        </row>
        <row r="574">
          <cell r="B574"/>
          <cell r="F574"/>
        </row>
        <row r="575">
          <cell r="B575"/>
          <cell r="F575"/>
        </row>
        <row r="576">
          <cell r="B576"/>
          <cell r="F576"/>
        </row>
        <row r="577">
          <cell r="B577"/>
          <cell r="F577"/>
        </row>
        <row r="578">
          <cell r="B578"/>
          <cell r="F578"/>
        </row>
        <row r="579">
          <cell r="B579"/>
          <cell r="F579"/>
        </row>
        <row r="580">
          <cell r="B580"/>
          <cell r="F580"/>
        </row>
        <row r="581">
          <cell r="B581"/>
          <cell r="F581"/>
        </row>
        <row r="582">
          <cell r="B582"/>
          <cell r="F582"/>
        </row>
        <row r="583">
          <cell r="B583"/>
          <cell r="F583"/>
        </row>
        <row r="584">
          <cell r="B584"/>
          <cell r="F584"/>
        </row>
        <row r="585">
          <cell r="B585"/>
          <cell r="F585"/>
        </row>
        <row r="586">
          <cell r="B586"/>
          <cell r="F586"/>
        </row>
        <row r="587">
          <cell r="B587"/>
          <cell r="F587"/>
        </row>
        <row r="588">
          <cell r="B588"/>
          <cell r="F588"/>
        </row>
        <row r="589">
          <cell r="B589"/>
          <cell r="F589"/>
        </row>
        <row r="590">
          <cell r="B590"/>
          <cell r="F590"/>
        </row>
        <row r="591">
          <cell r="B591"/>
          <cell r="F591"/>
        </row>
        <row r="592">
          <cell r="B592"/>
          <cell r="F592"/>
        </row>
        <row r="593">
          <cell r="B593"/>
          <cell r="F593"/>
        </row>
        <row r="594">
          <cell r="B594"/>
          <cell r="F594"/>
        </row>
        <row r="595">
          <cell r="B595"/>
          <cell r="F595"/>
        </row>
        <row r="596">
          <cell r="B596"/>
          <cell r="F596"/>
        </row>
        <row r="597">
          <cell r="B597"/>
          <cell r="F597"/>
        </row>
        <row r="598">
          <cell r="B598"/>
          <cell r="F598"/>
        </row>
        <row r="599">
          <cell r="B599"/>
          <cell r="F599"/>
        </row>
        <row r="600">
          <cell r="B600"/>
          <cell r="F600"/>
        </row>
        <row r="601">
          <cell r="B601"/>
          <cell r="F601"/>
        </row>
        <row r="602">
          <cell r="B602"/>
          <cell r="F602"/>
        </row>
        <row r="603">
          <cell r="B603"/>
          <cell r="F603"/>
        </row>
        <row r="604">
          <cell r="B604"/>
          <cell r="F604"/>
        </row>
        <row r="605">
          <cell r="B605"/>
          <cell r="F605"/>
        </row>
        <row r="606">
          <cell r="B606"/>
          <cell r="F606"/>
        </row>
        <row r="607">
          <cell r="B607"/>
          <cell r="F607"/>
        </row>
        <row r="608">
          <cell r="B608"/>
          <cell r="F608"/>
        </row>
        <row r="609">
          <cell r="B609"/>
          <cell r="F609"/>
        </row>
        <row r="610">
          <cell r="B610"/>
          <cell r="F610"/>
        </row>
        <row r="611">
          <cell r="B611"/>
          <cell r="F611"/>
        </row>
        <row r="612">
          <cell r="B612"/>
          <cell r="F612"/>
        </row>
        <row r="613">
          <cell r="B613"/>
          <cell r="F613"/>
        </row>
        <row r="614">
          <cell r="B614"/>
          <cell r="F614"/>
        </row>
        <row r="615">
          <cell r="B615"/>
          <cell r="F615"/>
        </row>
        <row r="616">
          <cell r="B616"/>
          <cell r="F616"/>
        </row>
        <row r="617">
          <cell r="B617"/>
          <cell r="F617"/>
        </row>
        <row r="618">
          <cell r="B618"/>
          <cell r="F618"/>
        </row>
        <row r="619">
          <cell r="B619"/>
          <cell r="F619"/>
        </row>
        <row r="620">
          <cell r="B620"/>
          <cell r="F620"/>
        </row>
        <row r="621">
          <cell r="B621"/>
          <cell r="F621"/>
        </row>
        <row r="622">
          <cell r="B622"/>
          <cell r="F622"/>
        </row>
        <row r="623">
          <cell r="B623"/>
          <cell r="F623"/>
        </row>
        <row r="624">
          <cell r="B624"/>
          <cell r="F624"/>
        </row>
        <row r="625">
          <cell r="B625"/>
          <cell r="F625"/>
        </row>
        <row r="626">
          <cell r="B626"/>
          <cell r="F626"/>
        </row>
        <row r="627">
          <cell r="B627"/>
          <cell r="F627"/>
        </row>
        <row r="628">
          <cell r="B628"/>
          <cell r="F628"/>
        </row>
        <row r="629">
          <cell r="B629"/>
          <cell r="F629"/>
        </row>
        <row r="630">
          <cell r="B630"/>
          <cell r="F630"/>
        </row>
        <row r="631">
          <cell r="B631"/>
          <cell r="F631"/>
        </row>
        <row r="632">
          <cell r="B632"/>
          <cell r="F632"/>
        </row>
        <row r="633">
          <cell r="B633"/>
          <cell r="F633"/>
        </row>
        <row r="634">
          <cell r="B634"/>
          <cell r="F634"/>
        </row>
        <row r="635">
          <cell r="B635"/>
          <cell r="F635"/>
        </row>
        <row r="636">
          <cell r="B636"/>
          <cell r="F636"/>
        </row>
        <row r="637">
          <cell r="B637"/>
          <cell r="F637"/>
        </row>
        <row r="638">
          <cell r="B638"/>
          <cell r="F638"/>
        </row>
        <row r="639">
          <cell r="B639"/>
          <cell r="F639"/>
        </row>
        <row r="640">
          <cell r="B640"/>
          <cell r="F640"/>
        </row>
        <row r="641">
          <cell r="B641"/>
          <cell r="F641"/>
        </row>
        <row r="642">
          <cell r="B642"/>
          <cell r="F642"/>
        </row>
        <row r="643">
          <cell r="B643"/>
          <cell r="F643"/>
        </row>
        <row r="644">
          <cell r="B644"/>
          <cell r="F644"/>
        </row>
        <row r="645">
          <cell r="B645"/>
          <cell r="F645"/>
        </row>
        <row r="646">
          <cell r="B646"/>
          <cell r="F646"/>
        </row>
        <row r="647">
          <cell r="B647"/>
          <cell r="F647"/>
        </row>
        <row r="648">
          <cell r="B648"/>
          <cell r="F648"/>
        </row>
        <row r="649">
          <cell r="B649"/>
          <cell r="F649"/>
        </row>
        <row r="650">
          <cell r="B650"/>
          <cell r="F650"/>
        </row>
        <row r="651">
          <cell r="B651"/>
          <cell r="F651"/>
        </row>
        <row r="652">
          <cell r="B652"/>
          <cell r="F652"/>
        </row>
        <row r="653">
          <cell r="B653"/>
          <cell r="F653"/>
        </row>
        <row r="654">
          <cell r="B654"/>
          <cell r="F654"/>
        </row>
        <row r="655">
          <cell r="B655"/>
          <cell r="F655"/>
        </row>
        <row r="656">
          <cell r="B656"/>
          <cell r="F656"/>
        </row>
        <row r="657">
          <cell r="B657"/>
          <cell r="F657"/>
        </row>
        <row r="658">
          <cell r="B658"/>
          <cell r="F658"/>
        </row>
        <row r="659">
          <cell r="B659"/>
          <cell r="F659"/>
        </row>
        <row r="660">
          <cell r="B660"/>
          <cell r="F660"/>
        </row>
        <row r="661">
          <cell r="B661"/>
          <cell r="F661"/>
        </row>
        <row r="662">
          <cell r="B662"/>
          <cell r="F662"/>
        </row>
        <row r="663">
          <cell r="B663"/>
          <cell r="F663"/>
        </row>
        <row r="664">
          <cell r="B664"/>
          <cell r="F664"/>
        </row>
        <row r="665">
          <cell r="B665"/>
          <cell r="F665"/>
        </row>
        <row r="666">
          <cell r="B666"/>
          <cell r="F666"/>
        </row>
        <row r="667">
          <cell r="B667"/>
          <cell r="F667"/>
        </row>
        <row r="668">
          <cell r="B668"/>
          <cell r="F668"/>
        </row>
        <row r="669">
          <cell r="B669"/>
          <cell r="F669"/>
        </row>
        <row r="670">
          <cell r="B670"/>
          <cell r="F670"/>
        </row>
        <row r="671">
          <cell r="B671"/>
          <cell r="F671"/>
        </row>
        <row r="672">
          <cell r="B672"/>
          <cell r="F672"/>
        </row>
        <row r="673">
          <cell r="B673"/>
          <cell r="F673"/>
        </row>
        <row r="674">
          <cell r="B674"/>
          <cell r="F674"/>
        </row>
        <row r="675">
          <cell r="B675"/>
          <cell r="F675"/>
        </row>
        <row r="676">
          <cell r="B676"/>
          <cell r="F676"/>
        </row>
        <row r="677">
          <cell r="B677"/>
          <cell r="F677"/>
        </row>
        <row r="678">
          <cell r="B678"/>
          <cell r="F678"/>
        </row>
        <row r="679">
          <cell r="B679"/>
          <cell r="F679"/>
        </row>
        <row r="680">
          <cell r="B680"/>
          <cell r="F680"/>
        </row>
        <row r="681">
          <cell r="B681"/>
          <cell r="F681"/>
        </row>
        <row r="682">
          <cell r="B682"/>
          <cell r="F682"/>
        </row>
        <row r="683">
          <cell r="B683"/>
          <cell r="F683"/>
        </row>
        <row r="684">
          <cell r="B684"/>
          <cell r="F684"/>
        </row>
        <row r="685">
          <cell r="B685"/>
          <cell r="F685"/>
        </row>
        <row r="686">
          <cell r="B686"/>
          <cell r="F686"/>
        </row>
        <row r="687">
          <cell r="B687"/>
          <cell r="F687"/>
        </row>
        <row r="688">
          <cell r="B688"/>
          <cell r="F688"/>
        </row>
        <row r="689">
          <cell r="B689"/>
          <cell r="F689"/>
        </row>
        <row r="690">
          <cell r="B690"/>
          <cell r="F690"/>
        </row>
        <row r="691">
          <cell r="B691"/>
          <cell r="F691"/>
        </row>
        <row r="692">
          <cell r="B692"/>
          <cell r="F692"/>
        </row>
        <row r="693">
          <cell r="B693"/>
          <cell r="F693"/>
        </row>
        <row r="694">
          <cell r="B694"/>
          <cell r="F694"/>
        </row>
        <row r="695">
          <cell r="B695"/>
          <cell r="F695"/>
        </row>
        <row r="696">
          <cell r="B696"/>
          <cell r="F696"/>
        </row>
        <row r="697">
          <cell r="B697"/>
          <cell r="F697"/>
        </row>
        <row r="698">
          <cell r="B698"/>
          <cell r="F698"/>
        </row>
        <row r="699">
          <cell r="B699"/>
          <cell r="F699"/>
        </row>
        <row r="700">
          <cell r="B700"/>
          <cell r="F700"/>
        </row>
        <row r="701">
          <cell r="B701"/>
          <cell r="F701"/>
        </row>
        <row r="702">
          <cell r="B702"/>
          <cell r="F702"/>
        </row>
        <row r="703">
          <cell r="B703"/>
          <cell r="F703"/>
        </row>
        <row r="704">
          <cell r="B704"/>
          <cell r="F704"/>
        </row>
        <row r="705">
          <cell r="B705"/>
          <cell r="F705"/>
        </row>
        <row r="706">
          <cell r="B706"/>
          <cell r="F706"/>
        </row>
        <row r="707">
          <cell r="B707"/>
          <cell r="F707"/>
        </row>
        <row r="708">
          <cell r="B708"/>
          <cell r="F708"/>
        </row>
        <row r="709">
          <cell r="B709"/>
          <cell r="F709"/>
        </row>
        <row r="710">
          <cell r="B710"/>
          <cell r="F710"/>
        </row>
        <row r="711">
          <cell r="B711"/>
          <cell r="F711"/>
        </row>
        <row r="712">
          <cell r="B712"/>
          <cell r="F712"/>
        </row>
        <row r="713">
          <cell r="B713"/>
          <cell r="F713"/>
        </row>
        <row r="714">
          <cell r="B714"/>
          <cell r="F714"/>
        </row>
        <row r="715">
          <cell r="B715"/>
          <cell r="F715"/>
        </row>
        <row r="716">
          <cell r="B716"/>
          <cell r="F716"/>
        </row>
        <row r="717">
          <cell r="B717"/>
          <cell r="F717"/>
        </row>
        <row r="718">
          <cell r="B718"/>
          <cell r="F718"/>
        </row>
        <row r="719">
          <cell r="B719"/>
          <cell r="F719"/>
        </row>
        <row r="720">
          <cell r="B720"/>
          <cell r="F720"/>
        </row>
        <row r="721">
          <cell r="B721"/>
          <cell r="F721"/>
        </row>
        <row r="722">
          <cell r="B722"/>
          <cell r="F722"/>
        </row>
        <row r="723">
          <cell r="B723"/>
          <cell r="F723"/>
        </row>
        <row r="724">
          <cell r="B724"/>
          <cell r="F724"/>
        </row>
        <row r="725">
          <cell r="B725"/>
          <cell r="F725"/>
        </row>
        <row r="726">
          <cell r="B726"/>
          <cell r="F726"/>
        </row>
        <row r="727">
          <cell r="B727"/>
          <cell r="F727"/>
        </row>
        <row r="728">
          <cell r="B728"/>
          <cell r="F728"/>
        </row>
        <row r="729">
          <cell r="B729"/>
          <cell r="F729"/>
        </row>
        <row r="730">
          <cell r="B730"/>
          <cell r="F730"/>
        </row>
        <row r="731">
          <cell r="B731"/>
          <cell r="F731"/>
        </row>
        <row r="732">
          <cell r="B732"/>
          <cell r="F732"/>
        </row>
        <row r="733">
          <cell r="B733"/>
          <cell r="F733"/>
        </row>
        <row r="734">
          <cell r="B734"/>
          <cell r="F734"/>
        </row>
        <row r="735">
          <cell r="B735"/>
          <cell r="F735"/>
        </row>
        <row r="736">
          <cell r="B736"/>
          <cell r="F736"/>
        </row>
        <row r="737">
          <cell r="B737"/>
          <cell r="F737"/>
        </row>
        <row r="738">
          <cell r="B738"/>
          <cell r="F738"/>
        </row>
        <row r="739">
          <cell r="B739"/>
          <cell r="F739"/>
        </row>
        <row r="740">
          <cell r="B740"/>
          <cell r="F740"/>
        </row>
        <row r="741">
          <cell r="B741"/>
          <cell r="F741"/>
        </row>
        <row r="742">
          <cell r="B742"/>
          <cell r="F742"/>
        </row>
        <row r="743">
          <cell r="B743"/>
          <cell r="F743"/>
        </row>
        <row r="744">
          <cell r="B744"/>
          <cell r="F744"/>
        </row>
        <row r="745">
          <cell r="B745"/>
          <cell r="F745"/>
        </row>
        <row r="746">
          <cell r="B746"/>
          <cell r="F746"/>
        </row>
        <row r="747">
          <cell r="B747"/>
          <cell r="F747"/>
        </row>
        <row r="748">
          <cell r="B748"/>
          <cell r="F748"/>
        </row>
        <row r="749">
          <cell r="B749"/>
          <cell r="F749"/>
        </row>
        <row r="750">
          <cell r="B750"/>
          <cell r="F750"/>
        </row>
        <row r="751">
          <cell r="B751"/>
          <cell r="F751"/>
        </row>
        <row r="752">
          <cell r="B752"/>
          <cell r="F752"/>
        </row>
        <row r="753">
          <cell r="B753"/>
          <cell r="F753"/>
        </row>
        <row r="754">
          <cell r="B754"/>
          <cell r="F754"/>
        </row>
        <row r="755">
          <cell r="B755"/>
          <cell r="F755"/>
        </row>
        <row r="756">
          <cell r="B756"/>
          <cell r="F756"/>
        </row>
        <row r="757">
          <cell r="B757"/>
          <cell r="F757"/>
        </row>
        <row r="758">
          <cell r="B758"/>
          <cell r="F758"/>
        </row>
        <row r="759">
          <cell r="B759"/>
          <cell r="F759"/>
        </row>
        <row r="760">
          <cell r="B760"/>
          <cell r="F760"/>
        </row>
        <row r="761">
          <cell r="B761"/>
          <cell r="F761"/>
        </row>
        <row r="762">
          <cell r="B762"/>
          <cell r="F762"/>
        </row>
        <row r="763">
          <cell r="B763"/>
          <cell r="F763"/>
        </row>
        <row r="764">
          <cell r="B764"/>
          <cell r="F764"/>
        </row>
        <row r="765">
          <cell r="B765"/>
          <cell r="F765"/>
        </row>
        <row r="766">
          <cell r="B766"/>
          <cell r="F766"/>
        </row>
        <row r="767">
          <cell r="B767"/>
          <cell r="F767"/>
        </row>
        <row r="768">
          <cell r="B768"/>
          <cell r="F768"/>
        </row>
        <row r="769">
          <cell r="B769"/>
          <cell r="F769"/>
        </row>
        <row r="770">
          <cell r="B770"/>
          <cell r="F770"/>
        </row>
        <row r="771">
          <cell r="B771"/>
          <cell r="F771"/>
        </row>
        <row r="772">
          <cell r="B772"/>
          <cell r="F772"/>
        </row>
        <row r="773">
          <cell r="B773"/>
          <cell r="F773"/>
        </row>
        <row r="774">
          <cell r="B774"/>
          <cell r="F774"/>
        </row>
        <row r="775">
          <cell r="B775"/>
          <cell r="F775"/>
        </row>
        <row r="776">
          <cell r="B776"/>
          <cell r="F776"/>
        </row>
        <row r="777">
          <cell r="B777"/>
          <cell r="F777"/>
        </row>
        <row r="778">
          <cell r="B778"/>
          <cell r="F778"/>
        </row>
        <row r="779">
          <cell r="B779"/>
          <cell r="F779"/>
        </row>
        <row r="780">
          <cell r="B780"/>
          <cell r="F780"/>
        </row>
        <row r="781">
          <cell r="B781"/>
          <cell r="F781"/>
        </row>
        <row r="782">
          <cell r="B782"/>
          <cell r="F782"/>
        </row>
        <row r="783">
          <cell r="B783"/>
          <cell r="F783"/>
        </row>
        <row r="784">
          <cell r="B784"/>
          <cell r="F784"/>
        </row>
        <row r="785">
          <cell r="B785"/>
          <cell r="F785"/>
        </row>
        <row r="786">
          <cell r="B786"/>
          <cell r="F786"/>
        </row>
        <row r="787">
          <cell r="B787"/>
          <cell r="F787"/>
        </row>
        <row r="788">
          <cell r="B788"/>
          <cell r="F788"/>
        </row>
        <row r="789">
          <cell r="B789"/>
          <cell r="F789"/>
        </row>
        <row r="790">
          <cell r="B790"/>
          <cell r="F790"/>
        </row>
        <row r="791">
          <cell r="B791"/>
          <cell r="F791"/>
        </row>
        <row r="792">
          <cell r="B792"/>
          <cell r="F792"/>
        </row>
        <row r="793">
          <cell r="B793"/>
          <cell r="F793"/>
        </row>
        <row r="794">
          <cell r="B794"/>
          <cell r="F794"/>
        </row>
        <row r="795">
          <cell r="B795"/>
          <cell r="F795"/>
        </row>
        <row r="796">
          <cell r="B796"/>
          <cell r="F796"/>
        </row>
        <row r="797">
          <cell r="B797"/>
          <cell r="F797"/>
        </row>
        <row r="798">
          <cell r="B798"/>
          <cell r="F798"/>
        </row>
        <row r="799">
          <cell r="B799"/>
          <cell r="F799"/>
        </row>
        <row r="800">
          <cell r="B800"/>
          <cell r="F800"/>
        </row>
        <row r="801">
          <cell r="B801"/>
          <cell r="F801"/>
        </row>
        <row r="802">
          <cell r="B802"/>
          <cell r="F802"/>
        </row>
        <row r="803">
          <cell r="B803"/>
          <cell r="F803"/>
        </row>
        <row r="804">
          <cell r="B804"/>
          <cell r="F804"/>
        </row>
        <row r="805">
          <cell r="B805"/>
          <cell r="F805"/>
        </row>
        <row r="806">
          <cell r="B806"/>
          <cell r="F806"/>
        </row>
        <row r="807">
          <cell r="B807"/>
          <cell r="F807"/>
        </row>
        <row r="808">
          <cell r="B808"/>
          <cell r="F808"/>
        </row>
        <row r="809">
          <cell r="B809"/>
          <cell r="F809"/>
        </row>
        <row r="810">
          <cell r="B810"/>
          <cell r="F810"/>
        </row>
        <row r="811">
          <cell r="B811"/>
          <cell r="F811"/>
        </row>
        <row r="812">
          <cell r="B812"/>
          <cell r="F812"/>
        </row>
        <row r="813">
          <cell r="B813"/>
          <cell r="F813"/>
        </row>
        <row r="814">
          <cell r="B814"/>
          <cell r="F814"/>
        </row>
        <row r="815">
          <cell r="B815"/>
          <cell r="F815"/>
        </row>
        <row r="816">
          <cell r="B816"/>
          <cell r="F816"/>
        </row>
        <row r="817">
          <cell r="B817"/>
          <cell r="F817"/>
        </row>
        <row r="818">
          <cell r="B818"/>
          <cell r="F818"/>
        </row>
        <row r="819">
          <cell r="B819"/>
          <cell r="F819"/>
        </row>
        <row r="820">
          <cell r="B820"/>
          <cell r="F820"/>
        </row>
        <row r="821">
          <cell r="B821"/>
          <cell r="F821"/>
        </row>
        <row r="822">
          <cell r="B822"/>
          <cell r="F822"/>
        </row>
        <row r="823">
          <cell r="B823"/>
          <cell r="F823"/>
        </row>
        <row r="824">
          <cell r="B824"/>
          <cell r="F824"/>
        </row>
        <row r="825">
          <cell r="B825"/>
          <cell r="F825"/>
        </row>
        <row r="826">
          <cell r="B826"/>
          <cell r="F826"/>
        </row>
        <row r="827">
          <cell r="B827"/>
          <cell r="F827"/>
        </row>
        <row r="828">
          <cell r="B828"/>
          <cell r="F828"/>
        </row>
        <row r="829">
          <cell r="B829"/>
          <cell r="F829"/>
        </row>
        <row r="830">
          <cell r="B830"/>
          <cell r="F830"/>
        </row>
        <row r="831">
          <cell r="B831"/>
          <cell r="F831"/>
        </row>
        <row r="832">
          <cell r="B832"/>
          <cell r="F832"/>
        </row>
        <row r="833">
          <cell r="B833"/>
          <cell r="F833"/>
        </row>
        <row r="834">
          <cell r="B834"/>
          <cell r="F834"/>
        </row>
        <row r="835">
          <cell r="B835"/>
          <cell r="F835"/>
        </row>
        <row r="836">
          <cell r="B836"/>
          <cell r="F836"/>
        </row>
        <row r="837">
          <cell r="B837"/>
          <cell r="F837"/>
        </row>
        <row r="838">
          <cell r="B838"/>
          <cell r="F838"/>
        </row>
        <row r="839">
          <cell r="B839"/>
          <cell r="F839"/>
        </row>
        <row r="840">
          <cell r="B840"/>
          <cell r="F840"/>
        </row>
        <row r="841">
          <cell r="B841"/>
          <cell r="F841"/>
        </row>
        <row r="842">
          <cell r="B842"/>
          <cell r="F842"/>
        </row>
        <row r="843">
          <cell r="B843"/>
          <cell r="F843"/>
        </row>
        <row r="844">
          <cell r="B844"/>
          <cell r="F844"/>
        </row>
        <row r="845">
          <cell r="B845"/>
          <cell r="F845"/>
        </row>
        <row r="846">
          <cell r="B846"/>
          <cell r="F846"/>
        </row>
        <row r="847">
          <cell r="B847"/>
          <cell r="F847"/>
        </row>
        <row r="848">
          <cell r="B848"/>
          <cell r="F848"/>
        </row>
        <row r="849">
          <cell r="B849"/>
          <cell r="F849"/>
        </row>
        <row r="850">
          <cell r="B850"/>
          <cell r="F850"/>
        </row>
        <row r="851">
          <cell r="B851"/>
          <cell r="F851"/>
        </row>
        <row r="852">
          <cell r="B852"/>
          <cell r="F852"/>
        </row>
        <row r="853">
          <cell r="B853"/>
          <cell r="F853"/>
        </row>
        <row r="854">
          <cell r="B854"/>
          <cell r="F854"/>
        </row>
        <row r="855">
          <cell r="B855"/>
          <cell r="F855"/>
        </row>
        <row r="856">
          <cell r="B856"/>
          <cell r="F856"/>
        </row>
        <row r="857">
          <cell r="B857"/>
          <cell r="F857"/>
        </row>
        <row r="858">
          <cell r="B858"/>
          <cell r="F858"/>
        </row>
        <row r="859">
          <cell r="B859"/>
          <cell r="F859"/>
        </row>
        <row r="860">
          <cell r="B860"/>
          <cell r="F860"/>
        </row>
        <row r="861">
          <cell r="B861"/>
          <cell r="F861"/>
        </row>
        <row r="862">
          <cell r="B862"/>
          <cell r="F862"/>
        </row>
        <row r="863">
          <cell r="B863"/>
          <cell r="F863"/>
        </row>
        <row r="864">
          <cell r="B864"/>
          <cell r="F864"/>
        </row>
        <row r="865">
          <cell r="B865"/>
          <cell r="F865"/>
        </row>
        <row r="866">
          <cell r="B866"/>
          <cell r="F866"/>
        </row>
        <row r="867">
          <cell r="B867"/>
          <cell r="F867"/>
        </row>
        <row r="868">
          <cell r="B868"/>
          <cell r="F868"/>
        </row>
        <row r="869">
          <cell r="B869"/>
          <cell r="F869"/>
        </row>
        <row r="870">
          <cell r="B870"/>
          <cell r="F870"/>
        </row>
        <row r="871">
          <cell r="B871"/>
          <cell r="F871"/>
        </row>
        <row r="872">
          <cell r="B872"/>
          <cell r="F872"/>
        </row>
        <row r="873">
          <cell r="B873"/>
          <cell r="F873"/>
        </row>
        <row r="874">
          <cell r="B874"/>
          <cell r="F874"/>
        </row>
        <row r="875">
          <cell r="B875"/>
          <cell r="F875"/>
        </row>
        <row r="876">
          <cell r="B876"/>
          <cell r="F876"/>
        </row>
        <row r="877">
          <cell r="B877"/>
          <cell r="F877"/>
        </row>
        <row r="878">
          <cell r="B878"/>
          <cell r="F878"/>
        </row>
        <row r="879">
          <cell r="B879"/>
          <cell r="F879"/>
        </row>
        <row r="880">
          <cell r="B880"/>
          <cell r="F880"/>
        </row>
        <row r="881">
          <cell r="B881"/>
          <cell r="F881"/>
        </row>
        <row r="882">
          <cell r="B882"/>
          <cell r="F882"/>
        </row>
        <row r="883">
          <cell r="B883"/>
          <cell r="F883"/>
        </row>
        <row r="884">
          <cell r="B884"/>
          <cell r="F884"/>
        </row>
        <row r="885">
          <cell r="B885"/>
          <cell r="F885"/>
        </row>
        <row r="886">
          <cell r="B886"/>
          <cell r="F886"/>
        </row>
        <row r="887">
          <cell r="B887"/>
          <cell r="F887"/>
        </row>
        <row r="888">
          <cell r="B888"/>
          <cell r="F888"/>
        </row>
        <row r="889">
          <cell r="B889"/>
          <cell r="F889"/>
        </row>
        <row r="890">
          <cell r="B890"/>
          <cell r="F890"/>
        </row>
        <row r="891">
          <cell r="B891"/>
          <cell r="F891"/>
        </row>
        <row r="892">
          <cell r="B892"/>
          <cell r="F892"/>
        </row>
        <row r="893">
          <cell r="B893"/>
          <cell r="F893"/>
        </row>
        <row r="894">
          <cell r="B894"/>
          <cell r="F894"/>
        </row>
        <row r="895">
          <cell r="B895"/>
          <cell r="F895"/>
        </row>
        <row r="896">
          <cell r="B896"/>
          <cell r="F896"/>
        </row>
        <row r="897">
          <cell r="B897"/>
          <cell r="F897"/>
        </row>
        <row r="898">
          <cell r="B898"/>
          <cell r="F898"/>
        </row>
        <row r="899">
          <cell r="B899"/>
          <cell r="F899"/>
        </row>
        <row r="900">
          <cell r="B900"/>
          <cell r="F900"/>
        </row>
        <row r="901">
          <cell r="B901"/>
          <cell r="F901"/>
        </row>
        <row r="902">
          <cell r="B902"/>
          <cell r="F902"/>
        </row>
        <row r="903">
          <cell r="B903"/>
          <cell r="F903"/>
        </row>
        <row r="904">
          <cell r="B904"/>
          <cell r="F904"/>
        </row>
        <row r="905">
          <cell r="B905"/>
          <cell r="F905"/>
        </row>
        <row r="906">
          <cell r="B906"/>
          <cell r="F906"/>
        </row>
        <row r="907">
          <cell r="B907"/>
          <cell r="F907"/>
        </row>
        <row r="908">
          <cell r="B908"/>
          <cell r="F908"/>
        </row>
        <row r="909">
          <cell r="B909"/>
          <cell r="F909"/>
        </row>
        <row r="910">
          <cell r="B910"/>
          <cell r="F910"/>
        </row>
        <row r="911">
          <cell r="B911"/>
          <cell r="F911"/>
        </row>
        <row r="912">
          <cell r="B912"/>
          <cell r="F912"/>
        </row>
        <row r="913">
          <cell r="B913"/>
          <cell r="F913"/>
        </row>
        <row r="914">
          <cell r="B914"/>
          <cell r="F914"/>
        </row>
        <row r="915">
          <cell r="B915"/>
          <cell r="F915"/>
        </row>
        <row r="916">
          <cell r="B916"/>
          <cell r="F916"/>
        </row>
        <row r="917">
          <cell r="B917"/>
          <cell r="F917"/>
        </row>
        <row r="918">
          <cell r="B918"/>
          <cell r="F918"/>
        </row>
        <row r="919">
          <cell r="B919"/>
          <cell r="F919"/>
        </row>
        <row r="920">
          <cell r="B920"/>
          <cell r="F920"/>
        </row>
        <row r="921">
          <cell r="B921"/>
          <cell r="F921"/>
        </row>
        <row r="922">
          <cell r="B922"/>
          <cell r="F922"/>
        </row>
        <row r="923">
          <cell r="B923"/>
          <cell r="F923"/>
        </row>
        <row r="924">
          <cell r="B924"/>
          <cell r="F924"/>
        </row>
        <row r="925">
          <cell r="B925"/>
          <cell r="F925"/>
        </row>
        <row r="926">
          <cell r="B926"/>
          <cell r="F926"/>
        </row>
        <row r="927">
          <cell r="B927"/>
          <cell r="F927"/>
        </row>
        <row r="928">
          <cell r="B928"/>
          <cell r="F928"/>
        </row>
        <row r="929">
          <cell r="B929"/>
          <cell r="F929"/>
        </row>
        <row r="930">
          <cell r="B930"/>
          <cell r="F930"/>
        </row>
        <row r="931">
          <cell r="B931"/>
          <cell r="F931"/>
        </row>
        <row r="932">
          <cell r="B932"/>
          <cell r="F932"/>
        </row>
        <row r="933">
          <cell r="B933"/>
          <cell r="F933"/>
        </row>
        <row r="934">
          <cell r="B934"/>
          <cell r="F934"/>
        </row>
        <row r="935">
          <cell r="B935"/>
          <cell r="F935"/>
        </row>
        <row r="936">
          <cell r="B936"/>
          <cell r="F936"/>
        </row>
        <row r="937">
          <cell r="B937"/>
          <cell r="F937"/>
        </row>
        <row r="938">
          <cell r="B938"/>
          <cell r="F938"/>
        </row>
        <row r="939">
          <cell r="B939"/>
          <cell r="F939"/>
        </row>
        <row r="940">
          <cell r="B940"/>
          <cell r="F940"/>
        </row>
        <row r="941">
          <cell r="B941"/>
          <cell r="F941"/>
        </row>
        <row r="942">
          <cell r="B942"/>
          <cell r="F942"/>
        </row>
        <row r="943">
          <cell r="B943"/>
          <cell r="F943"/>
        </row>
        <row r="944">
          <cell r="B944"/>
          <cell r="F944"/>
        </row>
        <row r="945">
          <cell r="B945"/>
          <cell r="F945"/>
        </row>
        <row r="946">
          <cell r="B946"/>
          <cell r="F946"/>
        </row>
        <row r="947">
          <cell r="B947"/>
          <cell r="F947"/>
        </row>
        <row r="948">
          <cell r="B948"/>
          <cell r="F948"/>
        </row>
        <row r="949">
          <cell r="B949"/>
          <cell r="F949"/>
        </row>
        <row r="950">
          <cell r="B950"/>
          <cell r="F950"/>
        </row>
        <row r="951">
          <cell r="B951"/>
          <cell r="F951"/>
        </row>
        <row r="952">
          <cell r="B952"/>
          <cell r="F952"/>
        </row>
        <row r="953">
          <cell r="B953"/>
          <cell r="F953"/>
        </row>
        <row r="954">
          <cell r="B954"/>
          <cell r="F954"/>
        </row>
        <row r="955">
          <cell r="B955"/>
          <cell r="F955"/>
        </row>
        <row r="956">
          <cell r="B956"/>
          <cell r="F956"/>
        </row>
        <row r="957">
          <cell r="B957"/>
          <cell r="F957"/>
        </row>
        <row r="958">
          <cell r="B958"/>
          <cell r="F958"/>
        </row>
        <row r="959">
          <cell r="B959"/>
          <cell r="F959"/>
        </row>
        <row r="960">
          <cell r="B960"/>
          <cell r="F960"/>
        </row>
        <row r="961">
          <cell r="B961"/>
          <cell r="F961"/>
        </row>
        <row r="962">
          <cell r="B962"/>
          <cell r="F962"/>
        </row>
        <row r="963">
          <cell r="B963"/>
          <cell r="F963"/>
        </row>
        <row r="964">
          <cell r="B964"/>
          <cell r="F964"/>
        </row>
        <row r="965">
          <cell r="B965"/>
          <cell r="F965"/>
        </row>
        <row r="966">
          <cell r="B966"/>
          <cell r="F966"/>
        </row>
        <row r="967">
          <cell r="B967"/>
          <cell r="F967"/>
        </row>
        <row r="968">
          <cell r="B968"/>
          <cell r="F968"/>
        </row>
        <row r="969">
          <cell r="B969"/>
          <cell r="F969"/>
        </row>
        <row r="970">
          <cell r="B970"/>
          <cell r="F970"/>
        </row>
        <row r="971">
          <cell r="B971"/>
          <cell r="F971"/>
        </row>
        <row r="972">
          <cell r="B972"/>
          <cell r="F972"/>
        </row>
        <row r="973">
          <cell r="B973"/>
          <cell r="F973"/>
        </row>
        <row r="974">
          <cell r="B974"/>
          <cell r="F974"/>
        </row>
        <row r="975">
          <cell r="B975"/>
          <cell r="F975"/>
        </row>
        <row r="976">
          <cell r="B976"/>
          <cell r="F976"/>
        </row>
        <row r="977">
          <cell r="B977"/>
          <cell r="F977"/>
        </row>
        <row r="978">
          <cell r="B978"/>
          <cell r="F978"/>
        </row>
        <row r="979">
          <cell r="B979"/>
          <cell r="F979"/>
        </row>
        <row r="980">
          <cell r="B980"/>
          <cell r="F980"/>
        </row>
        <row r="981">
          <cell r="B981"/>
          <cell r="F981"/>
        </row>
        <row r="982">
          <cell r="B982"/>
          <cell r="F982"/>
        </row>
        <row r="983">
          <cell r="B983"/>
          <cell r="F983"/>
        </row>
        <row r="984">
          <cell r="B984"/>
          <cell r="F984"/>
        </row>
        <row r="985">
          <cell r="B985"/>
          <cell r="F985"/>
        </row>
        <row r="986">
          <cell r="B986"/>
          <cell r="F986"/>
        </row>
        <row r="987">
          <cell r="B987"/>
          <cell r="F987"/>
        </row>
        <row r="988">
          <cell r="B988"/>
          <cell r="F988"/>
        </row>
        <row r="989">
          <cell r="B989"/>
          <cell r="F989"/>
        </row>
        <row r="990">
          <cell r="B990"/>
          <cell r="F990"/>
        </row>
        <row r="991">
          <cell r="B991"/>
          <cell r="F991"/>
        </row>
        <row r="992">
          <cell r="B992"/>
          <cell r="F992"/>
        </row>
        <row r="993">
          <cell r="B993"/>
          <cell r="F993"/>
        </row>
        <row r="994">
          <cell r="B994"/>
          <cell r="F994"/>
        </row>
        <row r="995">
          <cell r="B995"/>
          <cell r="F995"/>
        </row>
        <row r="996">
          <cell r="B996"/>
          <cell r="F996"/>
        </row>
        <row r="997">
          <cell r="B997"/>
          <cell r="F997"/>
        </row>
        <row r="998">
          <cell r="B998"/>
          <cell r="F998"/>
        </row>
        <row r="999">
          <cell r="B999"/>
          <cell r="F999"/>
        </row>
        <row r="1000">
          <cell r="B1000"/>
          <cell r="F1000"/>
        </row>
        <row r="1001">
          <cell r="B1001"/>
          <cell r="F1001"/>
        </row>
        <row r="1002">
          <cell r="B1002"/>
          <cell r="F1002"/>
        </row>
        <row r="1003">
          <cell r="B1003"/>
          <cell r="F1003"/>
        </row>
        <row r="1004">
          <cell r="B1004"/>
          <cell r="F1004"/>
        </row>
        <row r="1005">
          <cell r="B1005"/>
          <cell r="F1005"/>
        </row>
        <row r="1006">
          <cell r="B1006"/>
          <cell r="F1006"/>
        </row>
        <row r="1007">
          <cell r="B1007"/>
          <cell r="F1007"/>
        </row>
        <row r="1008">
          <cell r="B1008"/>
          <cell r="F1008"/>
        </row>
        <row r="1009">
          <cell r="B1009"/>
          <cell r="F1009"/>
        </row>
        <row r="1010">
          <cell r="B1010"/>
          <cell r="F1010"/>
        </row>
        <row r="1011">
          <cell r="B1011"/>
          <cell r="F1011"/>
        </row>
        <row r="1012">
          <cell r="B1012"/>
          <cell r="F1012"/>
        </row>
        <row r="1013">
          <cell r="B1013"/>
          <cell r="F1013"/>
        </row>
        <row r="1014">
          <cell r="B1014"/>
          <cell r="F1014"/>
        </row>
        <row r="1015">
          <cell r="B1015"/>
          <cell r="F1015"/>
        </row>
        <row r="1016">
          <cell r="B1016"/>
          <cell r="F1016"/>
        </row>
        <row r="1017">
          <cell r="B1017"/>
          <cell r="F1017"/>
        </row>
        <row r="1018">
          <cell r="B1018"/>
          <cell r="F1018"/>
        </row>
        <row r="1019">
          <cell r="B1019"/>
          <cell r="F1019"/>
        </row>
        <row r="1020">
          <cell r="B1020"/>
          <cell r="F1020"/>
        </row>
        <row r="1021">
          <cell r="B1021"/>
          <cell r="F1021"/>
        </row>
        <row r="1022">
          <cell r="B1022"/>
          <cell r="F1022"/>
        </row>
        <row r="1023">
          <cell r="B1023"/>
          <cell r="F1023"/>
        </row>
        <row r="1024">
          <cell r="B1024"/>
          <cell r="F1024"/>
        </row>
        <row r="1025">
          <cell r="B1025"/>
          <cell r="F1025"/>
        </row>
        <row r="1026">
          <cell r="B1026"/>
          <cell r="F1026"/>
        </row>
        <row r="1027">
          <cell r="B1027"/>
          <cell r="F1027"/>
        </row>
        <row r="1028">
          <cell r="B1028"/>
          <cell r="F1028"/>
        </row>
        <row r="1029">
          <cell r="B1029"/>
          <cell r="F1029"/>
        </row>
        <row r="1030">
          <cell r="B1030"/>
          <cell r="F1030"/>
        </row>
        <row r="1031">
          <cell r="B1031"/>
          <cell r="F1031"/>
        </row>
        <row r="1032">
          <cell r="B1032"/>
          <cell r="F1032"/>
        </row>
        <row r="1033">
          <cell r="B1033"/>
          <cell r="F1033"/>
        </row>
        <row r="1034">
          <cell r="B1034"/>
          <cell r="F1034"/>
        </row>
        <row r="1035">
          <cell r="B1035"/>
          <cell r="F1035"/>
        </row>
        <row r="1036">
          <cell r="B1036"/>
          <cell r="F1036"/>
        </row>
        <row r="1037">
          <cell r="B1037"/>
          <cell r="F1037"/>
        </row>
        <row r="1038">
          <cell r="B1038"/>
          <cell r="F1038"/>
        </row>
        <row r="1039">
          <cell r="B1039"/>
          <cell r="F1039"/>
        </row>
        <row r="1040">
          <cell r="B1040"/>
          <cell r="F1040"/>
        </row>
        <row r="1041">
          <cell r="B1041"/>
          <cell r="F1041"/>
        </row>
        <row r="1042">
          <cell r="B1042"/>
          <cell r="F1042"/>
        </row>
        <row r="1043">
          <cell r="B1043"/>
          <cell r="F1043"/>
        </row>
        <row r="1044">
          <cell r="B1044"/>
          <cell r="F1044"/>
        </row>
        <row r="1045">
          <cell r="B1045"/>
          <cell r="F1045"/>
        </row>
        <row r="1046">
          <cell r="B1046"/>
          <cell r="F1046"/>
        </row>
        <row r="1047">
          <cell r="B1047"/>
          <cell r="F1047"/>
        </row>
        <row r="1048">
          <cell r="B1048"/>
          <cell r="F1048"/>
        </row>
        <row r="1049">
          <cell r="B1049"/>
          <cell r="F1049"/>
        </row>
        <row r="1050">
          <cell r="B1050"/>
          <cell r="F1050"/>
        </row>
        <row r="1051">
          <cell r="B1051"/>
          <cell r="F1051"/>
        </row>
        <row r="1052">
          <cell r="B1052"/>
          <cell r="F1052"/>
        </row>
        <row r="1053">
          <cell r="B1053"/>
          <cell r="F1053"/>
        </row>
        <row r="1054">
          <cell r="B1054"/>
          <cell r="F1054"/>
        </row>
        <row r="1055">
          <cell r="B1055"/>
          <cell r="F1055"/>
        </row>
        <row r="1056">
          <cell r="B1056"/>
          <cell r="F1056"/>
        </row>
        <row r="1057">
          <cell r="B1057"/>
          <cell r="F1057"/>
        </row>
        <row r="1058">
          <cell r="B1058"/>
          <cell r="F1058"/>
        </row>
        <row r="1059">
          <cell r="B1059"/>
          <cell r="F1059"/>
        </row>
        <row r="1060">
          <cell r="B1060"/>
          <cell r="F1060"/>
        </row>
        <row r="1061">
          <cell r="B1061"/>
          <cell r="F1061"/>
        </row>
        <row r="1062">
          <cell r="B1062"/>
          <cell r="F1062"/>
        </row>
        <row r="1063">
          <cell r="B1063"/>
          <cell r="F1063"/>
        </row>
        <row r="1064">
          <cell r="B1064"/>
          <cell r="F1064"/>
        </row>
        <row r="1065">
          <cell r="B1065"/>
          <cell r="F1065"/>
        </row>
        <row r="1066">
          <cell r="B1066"/>
          <cell r="F1066"/>
        </row>
        <row r="1067">
          <cell r="B1067"/>
          <cell r="F1067"/>
        </row>
        <row r="1068">
          <cell r="B1068"/>
          <cell r="F1068"/>
        </row>
        <row r="1069">
          <cell r="B1069"/>
          <cell r="F1069"/>
        </row>
        <row r="1070">
          <cell r="B1070"/>
          <cell r="F1070"/>
        </row>
        <row r="1071">
          <cell r="B1071"/>
          <cell r="F1071"/>
        </row>
        <row r="1072">
          <cell r="B1072"/>
          <cell r="F1072"/>
        </row>
        <row r="1073">
          <cell r="B1073"/>
          <cell r="F1073"/>
        </row>
        <row r="1074">
          <cell r="B1074"/>
          <cell r="F1074"/>
        </row>
        <row r="1075">
          <cell r="B1075"/>
          <cell r="F1075"/>
        </row>
        <row r="1076">
          <cell r="B1076"/>
          <cell r="F1076"/>
        </row>
        <row r="1077">
          <cell r="B1077"/>
          <cell r="F1077"/>
        </row>
        <row r="1078">
          <cell r="B1078"/>
          <cell r="F1078"/>
        </row>
        <row r="1079">
          <cell r="B1079"/>
          <cell r="F1079"/>
        </row>
        <row r="1080">
          <cell r="B1080"/>
          <cell r="F1080"/>
        </row>
        <row r="1081">
          <cell r="B1081"/>
          <cell r="F1081"/>
        </row>
        <row r="1082">
          <cell r="B1082"/>
          <cell r="F1082"/>
        </row>
        <row r="1083">
          <cell r="B1083"/>
          <cell r="F1083"/>
        </row>
        <row r="1084">
          <cell r="B1084"/>
          <cell r="F1084"/>
        </row>
        <row r="1085">
          <cell r="B1085"/>
          <cell r="F1085"/>
        </row>
        <row r="1086">
          <cell r="B1086"/>
          <cell r="F1086"/>
        </row>
        <row r="1087">
          <cell r="B1087"/>
          <cell r="F1087"/>
        </row>
        <row r="1088">
          <cell r="B1088"/>
          <cell r="F1088"/>
        </row>
        <row r="1089">
          <cell r="B1089"/>
          <cell r="F1089"/>
        </row>
        <row r="1090">
          <cell r="B1090"/>
          <cell r="F1090"/>
        </row>
        <row r="1091">
          <cell r="B1091"/>
          <cell r="F1091"/>
        </row>
        <row r="1092">
          <cell r="B1092"/>
          <cell r="F1092"/>
        </row>
        <row r="1093">
          <cell r="B1093"/>
          <cell r="F1093"/>
        </row>
        <row r="1094">
          <cell r="B1094"/>
          <cell r="F1094"/>
        </row>
        <row r="1095">
          <cell r="B1095"/>
          <cell r="F1095"/>
        </row>
        <row r="1096">
          <cell r="B1096"/>
          <cell r="F1096"/>
        </row>
        <row r="1097">
          <cell r="B1097"/>
          <cell r="F1097"/>
        </row>
        <row r="1098">
          <cell r="B1098"/>
          <cell r="F1098"/>
        </row>
        <row r="1099">
          <cell r="B1099"/>
          <cell r="F1099"/>
        </row>
        <row r="1100">
          <cell r="B1100"/>
          <cell r="F1100"/>
        </row>
        <row r="1101">
          <cell r="B1101"/>
          <cell r="F1101"/>
        </row>
        <row r="1102">
          <cell r="B1102"/>
          <cell r="F1102"/>
        </row>
        <row r="1103">
          <cell r="B1103"/>
          <cell r="F1103"/>
        </row>
        <row r="1104">
          <cell r="B1104"/>
          <cell r="F1104"/>
        </row>
        <row r="1105">
          <cell r="B1105"/>
          <cell r="F1105"/>
        </row>
        <row r="1106">
          <cell r="B1106"/>
          <cell r="F1106"/>
        </row>
        <row r="1107">
          <cell r="B1107"/>
          <cell r="F1107"/>
        </row>
        <row r="1108">
          <cell r="B1108"/>
          <cell r="F1108"/>
        </row>
        <row r="1109">
          <cell r="B1109"/>
          <cell r="F1109"/>
        </row>
        <row r="1110">
          <cell r="B1110"/>
          <cell r="F1110"/>
        </row>
        <row r="1111">
          <cell r="B1111"/>
          <cell r="F1111"/>
        </row>
        <row r="1112">
          <cell r="B1112"/>
          <cell r="F1112"/>
        </row>
        <row r="1113">
          <cell r="B1113"/>
          <cell r="F1113"/>
        </row>
        <row r="1114">
          <cell r="B1114"/>
          <cell r="F1114"/>
        </row>
        <row r="1115">
          <cell r="B1115"/>
          <cell r="F1115"/>
        </row>
        <row r="1116">
          <cell r="B1116"/>
          <cell r="F1116"/>
        </row>
        <row r="1117">
          <cell r="B1117"/>
          <cell r="F1117"/>
        </row>
        <row r="1118">
          <cell r="B1118"/>
          <cell r="F1118"/>
        </row>
        <row r="1119">
          <cell r="B1119"/>
          <cell r="F1119"/>
        </row>
        <row r="1120">
          <cell r="B1120"/>
          <cell r="F1120"/>
        </row>
        <row r="1121">
          <cell r="B1121"/>
          <cell r="F1121"/>
        </row>
        <row r="1122">
          <cell r="B1122"/>
          <cell r="F1122"/>
        </row>
        <row r="1123">
          <cell r="B1123"/>
          <cell r="F1123"/>
        </row>
        <row r="1124">
          <cell r="B1124"/>
          <cell r="F1124"/>
        </row>
        <row r="1125">
          <cell r="B1125"/>
          <cell r="F1125"/>
        </row>
        <row r="1126">
          <cell r="B1126"/>
          <cell r="F1126"/>
        </row>
        <row r="1127">
          <cell r="B1127"/>
          <cell r="F1127"/>
        </row>
        <row r="1128">
          <cell r="B1128"/>
          <cell r="F1128"/>
        </row>
        <row r="1129">
          <cell r="B1129"/>
          <cell r="F1129"/>
        </row>
        <row r="1130">
          <cell r="B1130"/>
          <cell r="F1130"/>
        </row>
        <row r="1131">
          <cell r="B1131"/>
          <cell r="F1131"/>
        </row>
        <row r="1132">
          <cell r="B1132"/>
          <cell r="F1132"/>
        </row>
        <row r="1133">
          <cell r="B1133"/>
          <cell r="F1133"/>
        </row>
        <row r="1134">
          <cell r="B1134"/>
          <cell r="F1134"/>
        </row>
        <row r="1135">
          <cell r="B1135"/>
          <cell r="F1135"/>
        </row>
        <row r="1136">
          <cell r="B1136"/>
          <cell r="F1136"/>
        </row>
        <row r="1137">
          <cell r="B1137"/>
          <cell r="F1137"/>
        </row>
        <row r="1138">
          <cell r="B1138"/>
          <cell r="F1138"/>
        </row>
        <row r="1139">
          <cell r="B1139"/>
          <cell r="F1139"/>
        </row>
        <row r="1140">
          <cell r="B1140"/>
          <cell r="F1140"/>
        </row>
        <row r="1141">
          <cell r="B1141"/>
          <cell r="F1141"/>
        </row>
        <row r="1142">
          <cell r="B1142"/>
          <cell r="F1142"/>
        </row>
        <row r="1143">
          <cell r="B1143"/>
          <cell r="F1143"/>
        </row>
        <row r="1144">
          <cell r="B1144"/>
          <cell r="F1144"/>
        </row>
        <row r="1145">
          <cell r="B1145"/>
          <cell r="F1145"/>
        </row>
        <row r="1146">
          <cell r="B1146"/>
          <cell r="F1146"/>
        </row>
        <row r="1147">
          <cell r="B1147"/>
          <cell r="F1147"/>
        </row>
        <row r="1148">
          <cell r="B1148"/>
          <cell r="F1148"/>
        </row>
        <row r="1149">
          <cell r="B1149"/>
          <cell r="F1149"/>
        </row>
        <row r="1150">
          <cell r="B1150"/>
          <cell r="F1150"/>
        </row>
        <row r="1151">
          <cell r="B1151"/>
          <cell r="F1151"/>
        </row>
        <row r="1152">
          <cell r="B1152"/>
          <cell r="F1152"/>
        </row>
        <row r="1153">
          <cell r="B1153"/>
          <cell r="F1153"/>
        </row>
        <row r="1154">
          <cell r="B1154"/>
          <cell r="F1154"/>
        </row>
        <row r="1155">
          <cell r="B1155"/>
          <cell r="F1155"/>
        </row>
        <row r="1156">
          <cell r="B1156"/>
          <cell r="F1156"/>
        </row>
        <row r="1157">
          <cell r="B1157"/>
          <cell r="F1157"/>
        </row>
        <row r="1158">
          <cell r="B1158"/>
          <cell r="F1158"/>
        </row>
        <row r="1159">
          <cell r="B1159"/>
          <cell r="F1159"/>
        </row>
        <row r="1160">
          <cell r="B1160"/>
          <cell r="F1160"/>
        </row>
        <row r="1161">
          <cell r="B1161"/>
          <cell r="F1161"/>
        </row>
        <row r="1162">
          <cell r="B1162"/>
          <cell r="F1162"/>
        </row>
        <row r="1163">
          <cell r="B1163"/>
          <cell r="F1163"/>
        </row>
        <row r="1164">
          <cell r="B1164"/>
          <cell r="F1164"/>
        </row>
        <row r="1165">
          <cell r="B1165"/>
          <cell r="F1165"/>
        </row>
        <row r="1166">
          <cell r="B1166"/>
          <cell r="F1166"/>
        </row>
        <row r="1167">
          <cell r="B1167"/>
          <cell r="F1167"/>
        </row>
        <row r="1168">
          <cell r="B1168"/>
          <cell r="F1168"/>
        </row>
        <row r="1169">
          <cell r="B1169"/>
          <cell r="F1169"/>
        </row>
        <row r="1170">
          <cell r="B1170"/>
          <cell r="F1170"/>
        </row>
        <row r="1171">
          <cell r="B1171"/>
          <cell r="F1171"/>
        </row>
        <row r="1172">
          <cell r="B1172"/>
          <cell r="F1172"/>
        </row>
        <row r="1173">
          <cell r="B1173"/>
          <cell r="F1173"/>
        </row>
        <row r="1174">
          <cell r="B1174"/>
          <cell r="F1174"/>
        </row>
        <row r="1175">
          <cell r="B1175"/>
          <cell r="F1175"/>
        </row>
        <row r="1176">
          <cell r="B1176"/>
          <cell r="F1176"/>
        </row>
        <row r="1177">
          <cell r="B1177"/>
          <cell r="F1177"/>
        </row>
        <row r="1178">
          <cell r="B1178"/>
          <cell r="F1178"/>
        </row>
        <row r="1179">
          <cell r="B1179"/>
          <cell r="F1179"/>
        </row>
        <row r="1180">
          <cell r="B1180"/>
          <cell r="F1180"/>
        </row>
        <row r="1181">
          <cell r="B1181"/>
          <cell r="F1181"/>
        </row>
        <row r="1182">
          <cell r="B1182"/>
          <cell r="F1182"/>
        </row>
        <row r="1183">
          <cell r="B1183"/>
          <cell r="F1183"/>
        </row>
        <row r="1184">
          <cell r="B1184"/>
          <cell r="F1184"/>
        </row>
        <row r="1185">
          <cell r="B1185"/>
          <cell r="F1185"/>
        </row>
        <row r="1186">
          <cell r="B1186"/>
          <cell r="F1186"/>
        </row>
        <row r="1187">
          <cell r="B1187"/>
          <cell r="F1187"/>
        </row>
        <row r="1188">
          <cell r="B1188"/>
          <cell r="F1188"/>
        </row>
        <row r="1189">
          <cell r="B1189"/>
          <cell r="F1189"/>
        </row>
        <row r="1190">
          <cell r="B1190"/>
          <cell r="F1190"/>
        </row>
        <row r="1191">
          <cell r="B1191"/>
          <cell r="F1191"/>
        </row>
        <row r="1192">
          <cell r="B1192"/>
          <cell r="F1192"/>
        </row>
        <row r="1193">
          <cell r="B1193"/>
          <cell r="F1193"/>
        </row>
        <row r="1194">
          <cell r="B1194"/>
          <cell r="F1194"/>
        </row>
        <row r="1195">
          <cell r="B1195"/>
          <cell r="F1195"/>
        </row>
        <row r="1196">
          <cell r="B1196"/>
          <cell r="F1196"/>
        </row>
        <row r="1197">
          <cell r="B1197"/>
          <cell r="F1197"/>
        </row>
        <row r="1198">
          <cell r="B1198"/>
          <cell r="F1198"/>
        </row>
        <row r="1199">
          <cell r="B1199"/>
          <cell r="F1199"/>
        </row>
        <row r="1200">
          <cell r="B1200"/>
          <cell r="F1200"/>
        </row>
        <row r="1201">
          <cell r="B1201"/>
          <cell r="F1201"/>
        </row>
        <row r="1202">
          <cell r="B1202"/>
          <cell r="F1202"/>
        </row>
        <row r="1203">
          <cell r="B1203"/>
          <cell r="F1203"/>
        </row>
        <row r="1204">
          <cell r="B1204"/>
          <cell r="F1204"/>
        </row>
        <row r="1205">
          <cell r="B1205"/>
          <cell r="F1205"/>
        </row>
        <row r="1206">
          <cell r="B1206"/>
          <cell r="F1206"/>
        </row>
        <row r="1207">
          <cell r="B1207"/>
          <cell r="F1207"/>
        </row>
        <row r="1208">
          <cell r="B1208"/>
          <cell r="F1208"/>
        </row>
        <row r="1209">
          <cell r="B1209"/>
          <cell r="F1209"/>
        </row>
        <row r="1210">
          <cell r="B1210"/>
          <cell r="F1210"/>
        </row>
        <row r="1211">
          <cell r="B1211"/>
          <cell r="F1211"/>
        </row>
        <row r="1212">
          <cell r="B1212"/>
          <cell r="F1212"/>
        </row>
        <row r="1213">
          <cell r="B1213"/>
          <cell r="F1213"/>
        </row>
        <row r="1214">
          <cell r="B1214"/>
          <cell r="F1214"/>
        </row>
        <row r="1215">
          <cell r="B1215"/>
          <cell r="F1215"/>
        </row>
        <row r="1216">
          <cell r="B1216"/>
          <cell r="F1216"/>
        </row>
        <row r="1217">
          <cell r="B1217"/>
          <cell r="F1217"/>
        </row>
        <row r="1218">
          <cell r="B1218"/>
          <cell r="F1218"/>
        </row>
        <row r="1219">
          <cell r="B1219"/>
          <cell r="F1219"/>
        </row>
        <row r="1220">
          <cell r="B1220"/>
          <cell r="F1220"/>
        </row>
        <row r="1221">
          <cell r="B1221"/>
          <cell r="F1221"/>
        </row>
        <row r="1222">
          <cell r="B1222"/>
          <cell r="F1222"/>
        </row>
        <row r="1223">
          <cell r="B1223"/>
          <cell r="F1223"/>
        </row>
        <row r="1224">
          <cell r="B1224"/>
          <cell r="F1224"/>
        </row>
        <row r="1225">
          <cell r="B1225"/>
          <cell r="F1225"/>
        </row>
        <row r="1226">
          <cell r="B1226"/>
          <cell r="F1226"/>
        </row>
        <row r="1227">
          <cell r="B1227"/>
          <cell r="F1227"/>
        </row>
        <row r="1228">
          <cell r="B1228"/>
          <cell r="F1228"/>
        </row>
        <row r="1229">
          <cell r="B1229"/>
          <cell r="F1229"/>
        </row>
        <row r="1230">
          <cell r="B1230"/>
          <cell r="F1230"/>
        </row>
        <row r="1231">
          <cell r="B1231"/>
          <cell r="F1231"/>
        </row>
        <row r="1232">
          <cell r="B1232"/>
          <cell r="F1232"/>
        </row>
        <row r="1233">
          <cell r="B1233"/>
          <cell r="F1233"/>
        </row>
        <row r="1234">
          <cell r="B1234"/>
          <cell r="F1234"/>
        </row>
        <row r="1235">
          <cell r="B1235"/>
          <cell r="F1235"/>
        </row>
        <row r="1236">
          <cell r="B1236"/>
          <cell r="F1236"/>
        </row>
        <row r="1237">
          <cell r="B1237"/>
          <cell r="F1237"/>
        </row>
        <row r="1238">
          <cell r="B1238"/>
          <cell r="F1238"/>
        </row>
        <row r="1239">
          <cell r="B1239"/>
          <cell r="F1239"/>
        </row>
        <row r="1240">
          <cell r="B1240"/>
          <cell r="F1240"/>
        </row>
        <row r="1241">
          <cell r="B1241"/>
          <cell r="F1241"/>
        </row>
        <row r="1242">
          <cell r="B1242"/>
          <cell r="F1242"/>
        </row>
        <row r="1243">
          <cell r="B1243"/>
          <cell r="F1243"/>
        </row>
        <row r="1244">
          <cell r="B1244"/>
          <cell r="F1244"/>
        </row>
        <row r="1245">
          <cell r="B1245"/>
          <cell r="F1245"/>
        </row>
        <row r="1246">
          <cell r="B1246"/>
          <cell r="F1246"/>
        </row>
        <row r="1247">
          <cell r="B1247"/>
          <cell r="F1247"/>
        </row>
        <row r="1248">
          <cell r="B1248"/>
          <cell r="F1248"/>
        </row>
        <row r="1249">
          <cell r="B1249"/>
          <cell r="F1249"/>
        </row>
        <row r="1250">
          <cell r="B1250"/>
          <cell r="F1250"/>
        </row>
        <row r="1251">
          <cell r="B1251"/>
          <cell r="F1251"/>
        </row>
        <row r="1252">
          <cell r="B1252"/>
          <cell r="F1252"/>
        </row>
        <row r="1253">
          <cell r="B1253"/>
          <cell r="F1253"/>
        </row>
        <row r="1254">
          <cell r="B1254"/>
          <cell r="F1254"/>
        </row>
        <row r="1255">
          <cell r="B1255"/>
          <cell r="F1255"/>
        </row>
        <row r="1256">
          <cell r="B1256"/>
          <cell r="F1256"/>
        </row>
        <row r="1257">
          <cell r="B1257"/>
          <cell r="F1257"/>
        </row>
        <row r="1258">
          <cell r="B1258"/>
          <cell r="F1258"/>
        </row>
        <row r="1259">
          <cell r="B1259"/>
          <cell r="F1259"/>
        </row>
        <row r="1260">
          <cell r="B1260"/>
          <cell r="F1260"/>
        </row>
        <row r="1261">
          <cell r="B1261"/>
          <cell r="F1261"/>
        </row>
        <row r="1262">
          <cell r="B1262"/>
          <cell r="F1262"/>
        </row>
        <row r="1263">
          <cell r="B1263"/>
          <cell r="F1263"/>
        </row>
        <row r="1264">
          <cell r="B1264"/>
          <cell r="F1264"/>
        </row>
        <row r="1265">
          <cell r="B1265"/>
          <cell r="F1265"/>
        </row>
        <row r="1266">
          <cell r="B1266"/>
          <cell r="F1266"/>
        </row>
        <row r="1267">
          <cell r="B1267"/>
          <cell r="F1267"/>
        </row>
        <row r="1268">
          <cell r="B1268"/>
          <cell r="F1268"/>
        </row>
        <row r="1269">
          <cell r="B1269"/>
          <cell r="F1269"/>
        </row>
        <row r="1270">
          <cell r="B1270"/>
          <cell r="F1270"/>
        </row>
        <row r="1271">
          <cell r="B1271"/>
          <cell r="F1271"/>
        </row>
        <row r="1272">
          <cell r="B1272"/>
          <cell r="F1272"/>
        </row>
        <row r="1273">
          <cell r="B1273"/>
          <cell r="F1273"/>
        </row>
        <row r="1274">
          <cell r="B1274"/>
          <cell r="F1274"/>
        </row>
        <row r="1275">
          <cell r="B1275"/>
          <cell r="F1275"/>
        </row>
        <row r="1276">
          <cell r="B1276"/>
          <cell r="F1276"/>
        </row>
        <row r="1277">
          <cell r="B1277"/>
          <cell r="F1277"/>
        </row>
        <row r="1278">
          <cell r="B1278"/>
          <cell r="F1278"/>
        </row>
        <row r="1279">
          <cell r="B1279"/>
          <cell r="F1279"/>
        </row>
        <row r="1280">
          <cell r="B1280"/>
          <cell r="F1280"/>
        </row>
        <row r="1281">
          <cell r="B1281"/>
          <cell r="F1281"/>
        </row>
        <row r="1282">
          <cell r="B1282"/>
          <cell r="F1282"/>
        </row>
        <row r="1283">
          <cell r="B1283"/>
          <cell r="F1283"/>
        </row>
        <row r="1284">
          <cell r="B1284"/>
          <cell r="F1284"/>
        </row>
        <row r="1285">
          <cell r="B1285"/>
          <cell r="F1285"/>
        </row>
        <row r="1286">
          <cell r="B1286"/>
          <cell r="F1286"/>
        </row>
        <row r="1287">
          <cell r="B1287"/>
          <cell r="F1287"/>
        </row>
        <row r="1288">
          <cell r="B1288"/>
          <cell r="F1288"/>
        </row>
        <row r="1289">
          <cell r="B1289"/>
          <cell r="F1289"/>
        </row>
        <row r="1290">
          <cell r="B1290"/>
          <cell r="F1290"/>
        </row>
        <row r="1291">
          <cell r="B1291"/>
          <cell r="F1291"/>
        </row>
        <row r="1292">
          <cell r="B1292"/>
          <cell r="F1292"/>
        </row>
        <row r="1293">
          <cell r="B1293"/>
          <cell r="F1293"/>
        </row>
        <row r="1294">
          <cell r="B1294"/>
          <cell r="F1294"/>
        </row>
        <row r="1295">
          <cell r="B1295"/>
          <cell r="F1295"/>
        </row>
        <row r="1296">
          <cell r="B1296"/>
          <cell r="F1296"/>
        </row>
        <row r="1297">
          <cell r="B1297"/>
          <cell r="F1297"/>
        </row>
        <row r="1298">
          <cell r="B1298"/>
          <cell r="F1298"/>
        </row>
        <row r="1299">
          <cell r="B1299"/>
          <cell r="F1299"/>
        </row>
        <row r="1300">
          <cell r="B1300"/>
          <cell r="F1300"/>
        </row>
        <row r="1301">
          <cell r="B1301"/>
          <cell r="F1301"/>
        </row>
        <row r="1302">
          <cell r="B1302"/>
          <cell r="F1302"/>
        </row>
        <row r="1303">
          <cell r="B1303"/>
          <cell r="F1303"/>
        </row>
        <row r="1304">
          <cell r="B1304"/>
          <cell r="F1304"/>
        </row>
        <row r="1305">
          <cell r="B1305"/>
          <cell r="F1305"/>
        </row>
        <row r="1306">
          <cell r="B1306"/>
          <cell r="F1306"/>
        </row>
        <row r="1307">
          <cell r="B1307"/>
          <cell r="F1307"/>
        </row>
        <row r="1308">
          <cell r="B1308"/>
          <cell r="F1308"/>
        </row>
        <row r="1309">
          <cell r="B1309"/>
          <cell r="F1309"/>
        </row>
        <row r="1310">
          <cell r="B1310"/>
          <cell r="F1310"/>
        </row>
        <row r="1311">
          <cell r="B1311"/>
          <cell r="F1311"/>
        </row>
        <row r="1312">
          <cell r="B1312"/>
          <cell r="F1312"/>
        </row>
        <row r="1313">
          <cell r="B1313"/>
          <cell r="F1313"/>
        </row>
        <row r="1314">
          <cell r="B1314"/>
          <cell r="F1314"/>
        </row>
        <row r="1315">
          <cell r="B1315"/>
          <cell r="F1315"/>
        </row>
        <row r="1316">
          <cell r="B1316"/>
          <cell r="F1316"/>
        </row>
        <row r="1317">
          <cell r="B1317"/>
          <cell r="F1317"/>
        </row>
        <row r="1318">
          <cell r="B1318"/>
          <cell r="F1318"/>
        </row>
        <row r="1319">
          <cell r="B1319"/>
          <cell r="F1319"/>
        </row>
        <row r="1320">
          <cell r="B1320"/>
          <cell r="F1320"/>
        </row>
        <row r="1321">
          <cell r="B1321"/>
          <cell r="F1321"/>
        </row>
        <row r="1322">
          <cell r="B1322"/>
          <cell r="F1322"/>
        </row>
        <row r="1323">
          <cell r="B1323"/>
          <cell r="F1323"/>
        </row>
        <row r="1324">
          <cell r="B1324"/>
          <cell r="F1324"/>
        </row>
        <row r="1325">
          <cell r="B1325"/>
          <cell r="F1325"/>
        </row>
        <row r="1326">
          <cell r="B1326"/>
          <cell r="F1326"/>
        </row>
        <row r="1327">
          <cell r="B1327"/>
          <cell r="F1327"/>
        </row>
        <row r="1328">
          <cell r="B1328"/>
          <cell r="F1328"/>
        </row>
        <row r="1329">
          <cell r="B1329"/>
          <cell r="F1329"/>
        </row>
        <row r="1330">
          <cell r="B1330"/>
          <cell r="F1330"/>
        </row>
        <row r="1331">
          <cell r="B1331"/>
          <cell r="F1331"/>
        </row>
        <row r="1332">
          <cell r="B1332"/>
          <cell r="F1332"/>
        </row>
        <row r="1333">
          <cell r="B1333"/>
          <cell r="F1333"/>
        </row>
        <row r="1334">
          <cell r="B1334"/>
          <cell r="F1334"/>
        </row>
        <row r="1335">
          <cell r="B1335"/>
          <cell r="F1335"/>
        </row>
        <row r="1336">
          <cell r="B1336"/>
          <cell r="F1336"/>
        </row>
        <row r="1337">
          <cell r="B1337"/>
          <cell r="F1337"/>
        </row>
        <row r="1338">
          <cell r="B1338"/>
          <cell r="F1338"/>
        </row>
        <row r="1339">
          <cell r="B1339"/>
          <cell r="F1339"/>
        </row>
        <row r="1340">
          <cell r="B1340"/>
          <cell r="F1340"/>
        </row>
        <row r="1341">
          <cell r="B1341"/>
          <cell r="F1341"/>
        </row>
        <row r="1342">
          <cell r="B1342"/>
          <cell r="F1342"/>
        </row>
        <row r="1343">
          <cell r="B1343"/>
          <cell r="F1343"/>
        </row>
        <row r="1344">
          <cell r="B1344"/>
          <cell r="F1344"/>
        </row>
        <row r="1345">
          <cell r="B1345"/>
          <cell r="F1345"/>
        </row>
        <row r="1346">
          <cell r="B1346"/>
          <cell r="F1346"/>
        </row>
        <row r="1347">
          <cell r="B1347"/>
          <cell r="F1347"/>
        </row>
        <row r="1348">
          <cell r="B1348"/>
          <cell r="F1348"/>
        </row>
        <row r="1349">
          <cell r="B1349"/>
          <cell r="F1349"/>
        </row>
        <row r="1350">
          <cell r="B1350"/>
          <cell r="F1350"/>
        </row>
        <row r="1351">
          <cell r="B1351"/>
          <cell r="F1351"/>
        </row>
        <row r="1352">
          <cell r="B1352"/>
          <cell r="F1352"/>
        </row>
        <row r="1353">
          <cell r="B1353"/>
          <cell r="F1353"/>
        </row>
        <row r="1354">
          <cell r="B1354"/>
          <cell r="F1354"/>
        </row>
        <row r="1355">
          <cell r="B1355"/>
          <cell r="F1355"/>
        </row>
        <row r="1356">
          <cell r="B1356"/>
          <cell r="F1356"/>
        </row>
        <row r="1357">
          <cell r="B1357"/>
          <cell r="F1357"/>
        </row>
        <row r="1358">
          <cell r="B1358"/>
          <cell r="F1358"/>
        </row>
        <row r="1359">
          <cell r="B1359"/>
          <cell r="F1359"/>
        </row>
        <row r="1360">
          <cell r="B1360"/>
          <cell r="F1360"/>
        </row>
        <row r="1361">
          <cell r="B1361"/>
          <cell r="F1361"/>
        </row>
        <row r="1362">
          <cell r="B1362"/>
          <cell r="F1362"/>
        </row>
        <row r="1363">
          <cell r="B1363"/>
          <cell r="F1363"/>
        </row>
        <row r="1364">
          <cell r="B1364"/>
          <cell r="F1364"/>
        </row>
        <row r="1365">
          <cell r="B1365"/>
          <cell r="F1365"/>
        </row>
        <row r="1366">
          <cell r="B1366"/>
          <cell r="F1366"/>
        </row>
        <row r="1367">
          <cell r="B1367"/>
          <cell r="F1367"/>
        </row>
        <row r="1368">
          <cell r="B1368"/>
          <cell r="F1368"/>
        </row>
        <row r="1369">
          <cell r="B1369"/>
          <cell r="F1369"/>
        </row>
        <row r="1370">
          <cell r="B1370"/>
          <cell r="F1370"/>
        </row>
        <row r="1371">
          <cell r="B1371"/>
          <cell r="F1371"/>
        </row>
        <row r="1372">
          <cell r="B1372"/>
          <cell r="F1372"/>
        </row>
        <row r="1373">
          <cell r="B1373"/>
          <cell r="F1373"/>
        </row>
        <row r="1374">
          <cell r="B1374"/>
          <cell r="F1374"/>
        </row>
        <row r="1375">
          <cell r="B1375"/>
          <cell r="F1375"/>
        </row>
        <row r="1376">
          <cell r="B1376"/>
          <cell r="F1376"/>
        </row>
        <row r="1377">
          <cell r="B1377"/>
          <cell r="F1377"/>
        </row>
        <row r="1378">
          <cell r="B1378"/>
          <cell r="F1378"/>
        </row>
        <row r="1379">
          <cell r="B1379"/>
          <cell r="F1379"/>
        </row>
        <row r="1380">
          <cell r="B1380"/>
          <cell r="F1380"/>
        </row>
        <row r="1381">
          <cell r="B1381"/>
          <cell r="F1381"/>
        </row>
        <row r="1382">
          <cell r="B1382"/>
          <cell r="F1382"/>
        </row>
        <row r="1383">
          <cell r="B1383"/>
          <cell r="F1383"/>
        </row>
        <row r="1384">
          <cell r="B1384"/>
          <cell r="F1384"/>
        </row>
        <row r="1385">
          <cell r="B1385"/>
          <cell r="F1385"/>
        </row>
        <row r="1386">
          <cell r="B1386"/>
          <cell r="F1386"/>
        </row>
        <row r="1387">
          <cell r="B1387"/>
          <cell r="F1387"/>
        </row>
        <row r="1388">
          <cell r="B1388"/>
          <cell r="F1388"/>
        </row>
        <row r="1389">
          <cell r="B1389"/>
          <cell r="F1389"/>
        </row>
        <row r="1390">
          <cell r="B1390"/>
          <cell r="F1390"/>
        </row>
        <row r="1391">
          <cell r="B1391"/>
          <cell r="F1391"/>
        </row>
        <row r="1392">
          <cell r="B1392"/>
          <cell r="F1392"/>
        </row>
        <row r="1393">
          <cell r="B1393"/>
          <cell r="F1393"/>
        </row>
        <row r="1394">
          <cell r="B1394"/>
          <cell r="F1394"/>
        </row>
        <row r="1395">
          <cell r="B1395"/>
          <cell r="F1395"/>
        </row>
        <row r="1396">
          <cell r="B1396"/>
          <cell r="F1396"/>
        </row>
        <row r="1397">
          <cell r="B1397"/>
          <cell r="F1397"/>
        </row>
        <row r="1398">
          <cell r="B1398"/>
          <cell r="F1398"/>
        </row>
        <row r="1399">
          <cell r="B1399"/>
          <cell r="F1399"/>
        </row>
        <row r="1400">
          <cell r="B1400"/>
          <cell r="F1400"/>
        </row>
        <row r="1401">
          <cell r="B1401"/>
          <cell r="F1401"/>
        </row>
        <row r="1402">
          <cell r="B1402"/>
          <cell r="F1402"/>
        </row>
        <row r="1403">
          <cell r="B1403"/>
          <cell r="F1403"/>
        </row>
        <row r="1404">
          <cell r="B1404"/>
          <cell r="F1404"/>
        </row>
        <row r="1405">
          <cell r="B1405"/>
          <cell r="F1405"/>
        </row>
        <row r="1406">
          <cell r="B1406"/>
          <cell r="F1406"/>
        </row>
        <row r="1407">
          <cell r="B1407"/>
          <cell r="F1407"/>
        </row>
        <row r="1408">
          <cell r="B1408"/>
          <cell r="F1408"/>
        </row>
        <row r="1409">
          <cell r="B1409"/>
          <cell r="F1409"/>
        </row>
        <row r="1410">
          <cell r="B1410"/>
          <cell r="F1410"/>
        </row>
        <row r="1411">
          <cell r="B1411"/>
          <cell r="F1411"/>
        </row>
        <row r="1412">
          <cell r="B1412"/>
          <cell r="F1412"/>
        </row>
        <row r="1413">
          <cell r="B1413"/>
          <cell r="F1413"/>
        </row>
        <row r="1414">
          <cell r="B1414"/>
          <cell r="F1414"/>
        </row>
        <row r="1415">
          <cell r="B1415"/>
          <cell r="F1415"/>
        </row>
        <row r="1416">
          <cell r="B1416"/>
          <cell r="F1416"/>
        </row>
        <row r="1417">
          <cell r="B1417"/>
          <cell r="F1417"/>
        </row>
        <row r="1418">
          <cell r="B1418"/>
          <cell r="F1418"/>
        </row>
        <row r="1419">
          <cell r="B1419"/>
          <cell r="F1419"/>
        </row>
        <row r="1420">
          <cell r="B1420"/>
          <cell r="F1420"/>
        </row>
        <row r="1421">
          <cell r="B1421"/>
          <cell r="F1421"/>
        </row>
        <row r="1422">
          <cell r="B1422"/>
          <cell r="F1422"/>
        </row>
        <row r="1423">
          <cell r="B1423"/>
          <cell r="F1423"/>
        </row>
        <row r="1424">
          <cell r="B1424"/>
          <cell r="F1424"/>
        </row>
        <row r="1425">
          <cell r="B1425"/>
          <cell r="F1425"/>
        </row>
        <row r="1426">
          <cell r="B1426"/>
          <cell r="F1426"/>
        </row>
        <row r="1427">
          <cell r="B1427"/>
          <cell r="F1427"/>
        </row>
        <row r="1428">
          <cell r="B1428"/>
          <cell r="F1428"/>
        </row>
        <row r="1429">
          <cell r="B1429"/>
          <cell r="F1429"/>
        </row>
        <row r="1430">
          <cell r="B1430"/>
          <cell r="F1430"/>
        </row>
        <row r="1431">
          <cell r="B1431"/>
          <cell r="F1431"/>
        </row>
        <row r="1432">
          <cell r="B1432"/>
          <cell r="F1432"/>
        </row>
        <row r="1433">
          <cell r="B1433"/>
          <cell r="F1433"/>
        </row>
        <row r="1434">
          <cell r="B1434"/>
          <cell r="F1434"/>
        </row>
        <row r="1435">
          <cell r="B1435"/>
          <cell r="F1435"/>
        </row>
        <row r="1436">
          <cell r="B1436"/>
          <cell r="F1436"/>
        </row>
        <row r="1437">
          <cell r="B1437"/>
          <cell r="F1437"/>
        </row>
        <row r="1438">
          <cell r="B1438"/>
          <cell r="F1438"/>
        </row>
        <row r="1439">
          <cell r="B1439"/>
          <cell r="F1439"/>
        </row>
        <row r="1440">
          <cell r="B1440"/>
          <cell r="F1440"/>
        </row>
        <row r="1441">
          <cell r="B1441"/>
          <cell r="F1441"/>
        </row>
        <row r="1442">
          <cell r="B1442"/>
          <cell r="F1442"/>
        </row>
        <row r="1443">
          <cell r="B1443"/>
          <cell r="F1443"/>
        </row>
        <row r="1444">
          <cell r="B1444"/>
          <cell r="F1444"/>
        </row>
        <row r="1445">
          <cell r="B1445"/>
          <cell r="F1445"/>
        </row>
        <row r="1446">
          <cell r="B1446"/>
          <cell r="F1446"/>
        </row>
        <row r="1447">
          <cell r="B1447"/>
          <cell r="F1447"/>
        </row>
        <row r="1448">
          <cell r="B1448"/>
          <cell r="F1448"/>
        </row>
        <row r="1449">
          <cell r="B1449"/>
          <cell r="F1449"/>
        </row>
        <row r="1450">
          <cell r="B1450"/>
          <cell r="F1450"/>
        </row>
        <row r="1451">
          <cell r="B1451"/>
          <cell r="F1451"/>
        </row>
        <row r="1452">
          <cell r="B1452"/>
          <cell r="F1452"/>
        </row>
        <row r="1453">
          <cell r="B1453"/>
          <cell r="F1453"/>
        </row>
        <row r="1454">
          <cell r="B1454"/>
          <cell r="F1454"/>
        </row>
        <row r="1455">
          <cell r="B1455"/>
          <cell r="F1455"/>
        </row>
        <row r="1456">
          <cell r="B1456"/>
          <cell r="F1456"/>
        </row>
        <row r="1457">
          <cell r="B1457"/>
          <cell r="F1457"/>
        </row>
        <row r="1458">
          <cell r="B1458"/>
          <cell r="F1458"/>
        </row>
        <row r="1459">
          <cell r="B1459"/>
          <cell r="F1459"/>
        </row>
        <row r="1460">
          <cell r="B1460"/>
          <cell r="F1460"/>
        </row>
        <row r="1461">
          <cell r="B1461"/>
          <cell r="F1461"/>
        </row>
        <row r="1462">
          <cell r="B1462"/>
          <cell r="F1462"/>
        </row>
        <row r="1463">
          <cell r="B1463"/>
          <cell r="F1463"/>
        </row>
        <row r="1464">
          <cell r="B1464"/>
          <cell r="F1464"/>
        </row>
        <row r="1465">
          <cell r="B1465"/>
          <cell r="F1465"/>
        </row>
        <row r="1466">
          <cell r="B1466"/>
          <cell r="F1466"/>
        </row>
        <row r="1467">
          <cell r="B1467"/>
          <cell r="F1467"/>
        </row>
        <row r="1468">
          <cell r="B1468"/>
          <cell r="F1468"/>
        </row>
        <row r="1469">
          <cell r="B1469"/>
          <cell r="F1469"/>
        </row>
        <row r="1470">
          <cell r="B1470"/>
          <cell r="F1470"/>
        </row>
        <row r="1471">
          <cell r="B1471"/>
          <cell r="F1471"/>
        </row>
        <row r="1472">
          <cell r="B1472"/>
          <cell r="F1472"/>
        </row>
        <row r="1473">
          <cell r="B1473"/>
          <cell r="F1473"/>
        </row>
        <row r="1474">
          <cell r="B1474"/>
          <cell r="F1474"/>
        </row>
        <row r="1475">
          <cell r="B1475"/>
          <cell r="F1475"/>
        </row>
        <row r="1476">
          <cell r="B1476"/>
          <cell r="F1476"/>
        </row>
        <row r="1477">
          <cell r="B1477"/>
          <cell r="F1477"/>
        </row>
        <row r="1478">
          <cell r="B1478"/>
          <cell r="F1478"/>
        </row>
        <row r="1479">
          <cell r="B1479"/>
          <cell r="F1479"/>
        </row>
        <row r="1480">
          <cell r="B1480"/>
          <cell r="F1480"/>
        </row>
        <row r="1481">
          <cell r="B1481"/>
          <cell r="F1481"/>
        </row>
        <row r="1482">
          <cell r="B1482"/>
          <cell r="F1482"/>
        </row>
        <row r="1483">
          <cell r="B1483"/>
          <cell r="F1483"/>
        </row>
        <row r="1484">
          <cell r="B1484"/>
          <cell r="F1484"/>
        </row>
        <row r="1485">
          <cell r="B1485"/>
          <cell r="F1485"/>
        </row>
        <row r="1486">
          <cell r="B1486"/>
          <cell r="F1486"/>
        </row>
        <row r="1487">
          <cell r="B1487"/>
          <cell r="F1487"/>
        </row>
        <row r="1488">
          <cell r="B1488"/>
          <cell r="F1488"/>
        </row>
        <row r="1489">
          <cell r="B1489"/>
          <cell r="F1489"/>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809EF-EF64-4873-86C8-8EBA780FE47D}">
  <sheetPr>
    <tabColor rgb="FF7030A0"/>
  </sheetPr>
  <dimension ref="A1:G10"/>
  <sheetViews>
    <sheetView zoomScale="90" zoomScaleNormal="90" workbookViewId="0">
      <selection activeCell="B10" sqref="B10"/>
    </sheetView>
  </sheetViews>
  <sheetFormatPr defaultRowHeight="15.5" x14ac:dyDescent="0.35"/>
  <cols>
    <col min="1" max="1" width="9.83203125" bestFit="1" customWidth="1"/>
    <col min="2" max="2" width="88" bestFit="1" customWidth="1"/>
    <col min="3" max="3" width="26.75" bestFit="1" customWidth="1"/>
    <col min="4" max="4" width="10.9140625" bestFit="1" customWidth="1"/>
    <col min="5" max="5" width="11.25" bestFit="1" customWidth="1"/>
    <col min="6" max="6" width="7.5" bestFit="1" customWidth="1"/>
    <col min="7" max="7" width="9.08203125" bestFit="1" customWidth="1"/>
  </cols>
  <sheetData>
    <row r="1" spans="1:7" x14ac:dyDescent="0.35">
      <c r="A1" t="s">
        <v>118</v>
      </c>
      <c r="B1" t="s">
        <v>117</v>
      </c>
    </row>
    <row r="2" spans="1:7" x14ac:dyDescent="0.35">
      <c r="A2" t="s">
        <v>119</v>
      </c>
      <c r="B2" t="s">
        <v>120</v>
      </c>
    </row>
    <row r="3" spans="1:7" x14ac:dyDescent="0.35">
      <c r="A3" t="s">
        <v>121</v>
      </c>
      <c r="B3" t="s">
        <v>122</v>
      </c>
    </row>
    <row r="4" spans="1:7" ht="16" thickBot="1" x14ac:dyDescent="0.4"/>
    <row r="5" spans="1:7" ht="16" thickBot="1" x14ac:dyDescent="0.4">
      <c r="B5" s="28" t="s">
        <v>0</v>
      </c>
      <c r="C5" s="29" t="s">
        <v>5</v>
      </c>
      <c r="D5" s="29" t="s">
        <v>9</v>
      </c>
      <c r="E5" s="29" t="s">
        <v>10</v>
      </c>
      <c r="F5" s="29" t="s">
        <v>11</v>
      </c>
      <c r="G5" s="30" t="s">
        <v>116</v>
      </c>
    </row>
    <row r="6" spans="1:7" x14ac:dyDescent="0.35">
      <c r="B6" s="26" t="s">
        <v>1</v>
      </c>
      <c r="C6" s="38">
        <v>46</v>
      </c>
      <c r="D6" s="38">
        <v>0.1</v>
      </c>
      <c r="E6" s="38">
        <v>50.2</v>
      </c>
      <c r="F6" s="38">
        <v>8.5891304347826107</v>
      </c>
      <c r="G6" s="37">
        <v>2.75</v>
      </c>
    </row>
    <row r="7" spans="1:7" x14ac:dyDescent="0.35">
      <c r="B7" s="26" t="s">
        <v>113</v>
      </c>
      <c r="C7" s="38">
        <v>58</v>
      </c>
      <c r="D7" s="38">
        <v>4.5</v>
      </c>
      <c r="E7" s="38">
        <v>86.4</v>
      </c>
      <c r="F7" s="38">
        <v>56.967241379310337</v>
      </c>
      <c r="G7" s="37">
        <v>60.849999999999994</v>
      </c>
    </row>
    <row r="8" spans="1:7" x14ac:dyDescent="0.35">
      <c r="B8" s="26" t="s">
        <v>2</v>
      </c>
      <c r="C8" s="38">
        <v>56</v>
      </c>
      <c r="D8" s="38">
        <v>1.3</v>
      </c>
      <c r="E8" s="38">
        <v>45.4</v>
      </c>
      <c r="F8" s="38">
        <v>14.648214285714285</v>
      </c>
      <c r="G8" s="37">
        <v>11.55</v>
      </c>
    </row>
    <row r="9" spans="1:7" x14ac:dyDescent="0.35">
      <c r="B9" s="26" t="s">
        <v>3</v>
      </c>
      <c r="C9" s="38">
        <v>62</v>
      </c>
      <c r="D9" s="38">
        <v>22.6</v>
      </c>
      <c r="E9" s="38">
        <v>96.6</v>
      </c>
      <c r="F9" s="38">
        <v>74.558064516129008</v>
      </c>
      <c r="G9" s="37">
        <v>81</v>
      </c>
    </row>
    <row r="10" spans="1:7" ht="16" thickBot="1" x14ac:dyDescent="0.4">
      <c r="B10" s="27" t="s">
        <v>4</v>
      </c>
      <c r="C10" s="35">
        <v>52</v>
      </c>
      <c r="D10" s="35">
        <v>18</v>
      </c>
      <c r="E10" s="35">
        <v>99.8</v>
      </c>
      <c r="F10" s="35">
        <v>82.688461538461524</v>
      </c>
      <c r="G10" s="39">
        <v>90.9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136BE-1B02-4B7F-9175-54B542BA2C43}">
  <dimension ref="A2:T76"/>
  <sheetViews>
    <sheetView workbookViewId="0">
      <selection activeCell="N2" sqref="N2:P2"/>
    </sheetView>
  </sheetViews>
  <sheetFormatPr defaultRowHeight="15.5" x14ac:dyDescent="0.35"/>
  <cols>
    <col min="2" max="2" width="17.08203125" customWidth="1"/>
    <col min="3" max="3" width="9" style="1"/>
    <col min="4" max="4" width="18" style="2" customWidth="1"/>
    <col min="5" max="6" width="11.5" style="2" customWidth="1"/>
    <col min="7" max="7" width="6.58203125" style="2" customWidth="1"/>
    <col min="8" max="8" width="16" style="2" customWidth="1"/>
    <col min="9" max="9" width="11.5" style="2" customWidth="1"/>
    <col min="10" max="10" width="6.58203125" style="2" customWidth="1"/>
    <col min="11" max="11" width="16.08203125" style="2" customWidth="1"/>
    <col min="12" max="12" width="11.5" style="2" customWidth="1"/>
    <col min="13" max="13" width="6.58203125" style="2" customWidth="1"/>
    <col min="14" max="14" width="15.58203125" style="2" customWidth="1"/>
    <col min="15" max="15" width="11.5" style="2" customWidth="1"/>
    <col min="16" max="16" width="6.58203125" style="2" customWidth="1"/>
    <col min="17" max="17" width="16.75" style="2" customWidth="1"/>
    <col min="18" max="18" width="9" style="1"/>
    <col min="19" max="19" width="6.58203125" style="1" customWidth="1"/>
  </cols>
  <sheetData>
    <row r="2" spans="2:20" s="3" customFormat="1" ht="39" x14ac:dyDescent="0.3">
      <c r="C2" s="4" t="s">
        <v>0</v>
      </c>
      <c r="D2" s="139" t="s">
        <v>1</v>
      </c>
      <c r="E2" s="139"/>
      <c r="F2" s="139"/>
      <c r="G2" s="139"/>
      <c r="H2" s="173" t="s">
        <v>113</v>
      </c>
      <c r="I2" s="173"/>
      <c r="J2" s="173"/>
      <c r="K2" s="173" t="s">
        <v>2</v>
      </c>
      <c r="L2" s="173"/>
      <c r="M2" s="173"/>
      <c r="N2" s="139" t="s">
        <v>3</v>
      </c>
      <c r="O2" s="139"/>
      <c r="P2" s="139"/>
      <c r="Q2" s="173" t="s">
        <v>157</v>
      </c>
      <c r="R2" s="173"/>
      <c r="S2" s="173"/>
    </row>
    <row r="3" spans="2:20" x14ac:dyDescent="0.35">
      <c r="C3" s="5" t="s">
        <v>5</v>
      </c>
      <c r="D3" s="138">
        <v>46</v>
      </c>
      <c r="E3" s="138"/>
      <c r="F3" s="138"/>
      <c r="G3" s="138"/>
      <c r="H3" s="138">
        <v>58</v>
      </c>
      <c r="I3" s="138"/>
      <c r="J3" s="138"/>
      <c r="K3" s="138">
        <v>56</v>
      </c>
      <c r="L3" s="138"/>
      <c r="M3" s="138"/>
      <c r="N3" s="138">
        <v>62</v>
      </c>
      <c r="O3" s="138"/>
      <c r="P3" s="138"/>
      <c r="Q3" s="138">
        <v>52</v>
      </c>
      <c r="R3" s="138"/>
      <c r="S3" s="138"/>
      <c r="T3" t="s">
        <v>115</v>
      </c>
    </row>
    <row r="4" spans="2:20" x14ac:dyDescent="0.35">
      <c r="C4" s="5" t="s">
        <v>6</v>
      </c>
      <c r="D4" s="140" t="s">
        <v>7</v>
      </c>
      <c r="E4" s="140"/>
      <c r="F4" s="140"/>
      <c r="G4" s="140"/>
      <c r="H4" s="140" t="s">
        <v>7</v>
      </c>
      <c r="I4" s="140"/>
      <c r="J4" s="140"/>
      <c r="K4" s="140" t="s">
        <v>7</v>
      </c>
      <c r="L4" s="140"/>
      <c r="M4" s="140"/>
      <c r="N4" s="140" t="s">
        <v>7</v>
      </c>
      <c r="O4" s="140"/>
      <c r="P4" s="140"/>
      <c r="Q4" s="140" t="s">
        <v>8</v>
      </c>
      <c r="R4" s="140"/>
      <c r="S4" s="140"/>
    </row>
    <row r="5" spans="2:20" x14ac:dyDescent="0.35">
      <c r="C5" s="5" t="s">
        <v>9</v>
      </c>
      <c r="D5" s="138">
        <v>0.1</v>
      </c>
      <c r="E5" s="138"/>
      <c r="F5" s="138"/>
      <c r="G5" s="138"/>
      <c r="H5" s="138">
        <v>5</v>
      </c>
      <c r="I5" s="138"/>
      <c r="J5" s="138"/>
      <c r="K5" s="138">
        <v>1</v>
      </c>
      <c r="L5" s="138"/>
      <c r="M5" s="138"/>
      <c r="N5" s="138">
        <v>23</v>
      </c>
      <c r="O5" s="138"/>
      <c r="P5" s="138"/>
      <c r="Q5" s="138">
        <v>18</v>
      </c>
      <c r="R5" s="138"/>
      <c r="S5" s="138"/>
    </row>
    <row r="6" spans="2:20" x14ac:dyDescent="0.35">
      <c r="C6" s="5" t="s">
        <v>10</v>
      </c>
      <c r="D6" s="138">
        <v>50</v>
      </c>
      <c r="E6" s="138"/>
      <c r="F6" s="138"/>
      <c r="G6" s="138"/>
      <c r="H6" s="138">
        <v>86</v>
      </c>
      <c r="I6" s="138"/>
      <c r="J6" s="138"/>
      <c r="K6" s="138">
        <v>45</v>
      </c>
      <c r="L6" s="138"/>
      <c r="M6" s="138"/>
      <c r="N6" s="138">
        <v>97</v>
      </c>
      <c r="O6" s="138"/>
      <c r="P6" s="138"/>
      <c r="Q6" s="138">
        <v>99.8</v>
      </c>
      <c r="R6" s="138"/>
      <c r="S6" s="138"/>
    </row>
    <row r="7" spans="2:20" x14ac:dyDescent="0.35">
      <c r="C7" s="5" t="s">
        <v>11</v>
      </c>
      <c r="D7" s="138">
        <v>8.6</v>
      </c>
      <c r="E7" s="138"/>
      <c r="F7" s="138"/>
      <c r="G7" s="138"/>
      <c r="H7" s="138">
        <v>57</v>
      </c>
      <c r="I7" s="138"/>
      <c r="J7" s="138"/>
      <c r="K7" s="138">
        <v>15</v>
      </c>
      <c r="L7" s="138"/>
      <c r="M7" s="138"/>
      <c r="N7" s="138">
        <v>75</v>
      </c>
      <c r="O7" s="138"/>
      <c r="P7" s="138"/>
      <c r="Q7" s="138">
        <v>83</v>
      </c>
      <c r="R7" s="138"/>
      <c r="S7" s="138"/>
    </row>
    <row r="8" spans="2:20" x14ac:dyDescent="0.35">
      <c r="C8" s="5" t="s">
        <v>12</v>
      </c>
      <c r="D8" s="138">
        <v>2.8</v>
      </c>
      <c r="E8" s="138"/>
      <c r="F8" s="138"/>
      <c r="G8" s="138"/>
      <c r="H8" s="138">
        <v>61</v>
      </c>
      <c r="I8" s="138"/>
      <c r="J8" s="138"/>
      <c r="K8" s="138">
        <v>12</v>
      </c>
      <c r="L8" s="138"/>
      <c r="M8" s="138"/>
      <c r="N8" s="138">
        <v>81</v>
      </c>
      <c r="O8" s="138"/>
      <c r="P8" s="138"/>
      <c r="Q8" s="138">
        <v>91</v>
      </c>
      <c r="R8" s="138"/>
      <c r="S8" s="138"/>
      <c r="T8" t="s">
        <v>114</v>
      </c>
    </row>
    <row r="9" spans="2:20" x14ac:dyDescent="0.35">
      <c r="D9" s="6" t="s">
        <v>13</v>
      </c>
      <c r="E9" s="6" t="s">
        <v>14</v>
      </c>
      <c r="F9" s="6" t="s">
        <v>184</v>
      </c>
      <c r="G9" s="6" t="s">
        <v>15</v>
      </c>
      <c r="H9" s="6" t="s">
        <v>13</v>
      </c>
      <c r="I9" s="6" t="s">
        <v>14</v>
      </c>
      <c r="J9" s="6" t="s">
        <v>15</v>
      </c>
      <c r="K9" s="6" t="s">
        <v>16</v>
      </c>
      <c r="L9" s="6" t="s">
        <v>14</v>
      </c>
      <c r="M9" s="6" t="s">
        <v>15</v>
      </c>
      <c r="N9" s="6" t="s">
        <v>16</v>
      </c>
      <c r="O9" s="6" t="s">
        <v>14</v>
      </c>
      <c r="P9" s="6" t="s">
        <v>15</v>
      </c>
      <c r="Q9" s="6" t="s">
        <v>16</v>
      </c>
      <c r="R9" s="6" t="s">
        <v>14</v>
      </c>
      <c r="S9" s="6" t="s">
        <v>15</v>
      </c>
    </row>
    <row r="10" spans="2:20" x14ac:dyDescent="0.35">
      <c r="B10" t="s">
        <v>185</v>
      </c>
      <c r="C10" s="1">
        <v>1</v>
      </c>
      <c r="D10" s="7" t="s">
        <v>17</v>
      </c>
      <c r="E10" s="7">
        <v>2015</v>
      </c>
      <c r="F10" s="7">
        <f>VALUE(IF(LEN(E10)=9,LEFT(E10,2)&amp;RIGHT(E10,4),E10))</f>
        <v>2015</v>
      </c>
      <c r="G10" s="8">
        <v>9.6</v>
      </c>
      <c r="H10" s="9" t="s">
        <v>17</v>
      </c>
      <c r="I10" s="9" t="s">
        <v>18</v>
      </c>
      <c r="J10" s="10">
        <v>47.5</v>
      </c>
      <c r="K10" s="7" t="s">
        <v>17</v>
      </c>
      <c r="L10" s="7" t="s">
        <v>18</v>
      </c>
      <c r="M10" s="11">
        <v>6.3</v>
      </c>
      <c r="N10" s="9" t="s">
        <v>17</v>
      </c>
      <c r="O10" s="9" t="s">
        <v>18</v>
      </c>
      <c r="P10" s="10">
        <v>42.4</v>
      </c>
      <c r="Q10" s="7" t="s">
        <v>17</v>
      </c>
      <c r="R10" s="7" t="s">
        <v>18</v>
      </c>
      <c r="S10" s="12">
        <v>56.9</v>
      </c>
    </row>
    <row r="11" spans="2:20" x14ac:dyDescent="0.35">
      <c r="B11" t="s">
        <v>242</v>
      </c>
      <c r="C11" s="1">
        <v>2</v>
      </c>
      <c r="D11" s="7" t="s">
        <v>19</v>
      </c>
      <c r="E11" s="7" t="s">
        <v>181</v>
      </c>
      <c r="F11" s="7">
        <f t="shared" ref="F11:F74" si="0">VALUE(IF(LEN(E11)=9,LEFT(E11,2)&amp;RIGHT(E11,4),E11))</f>
        <v>2009</v>
      </c>
      <c r="G11" s="8">
        <v>4.5</v>
      </c>
      <c r="H11" s="2" t="s">
        <v>19</v>
      </c>
      <c r="I11" s="7" t="s">
        <v>20</v>
      </c>
      <c r="J11" s="2" t="s">
        <v>21</v>
      </c>
      <c r="K11" s="7" t="s">
        <v>19</v>
      </c>
      <c r="L11" s="7" t="s">
        <v>20</v>
      </c>
      <c r="M11" s="11">
        <v>4.5999999999999996</v>
      </c>
      <c r="N11" s="9" t="s">
        <v>19</v>
      </c>
      <c r="O11" s="9" t="s">
        <v>20</v>
      </c>
      <c r="P11" s="10">
        <v>34.1</v>
      </c>
      <c r="Q11" s="7" t="s">
        <v>19</v>
      </c>
      <c r="R11" s="7" t="s">
        <v>20</v>
      </c>
      <c r="S11" s="12">
        <v>91.5</v>
      </c>
    </row>
    <row r="12" spans="2:20" x14ac:dyDescent="0.35">
      <c r="B12" t="s">
        <v>186</v>
      </c>
      <c r="C12" s="1">
        <v>3</v>
      </c>
      <c r="D12" s="13" t="s">
        <v>22</v>
      </c>
      <c r="E12" s="13" t="s">
        <v>176</v>
      </c>
      <c r="F12" s="7">
        <f t="shared" si="0"/>
        <v>2016</v>
      </c>
      <c r="G12" s="14" t="s">
        <v>21</v>
      </c>
      <c r="H12" s="9" t="s">
        <v>22</v>
      </c>
      <c r="I12" s="9" t="s">
        <v>23</v>
      </c>
      <c r="J12" s="14">
        <v>6</v>
      </c>
      <c r="K12" s="2" t="s">
        <v>22</v>
      </c>
      <c r="L12" s="9" t="s">
        <v>23</v>
      </c>
      <c r="M12" s="2" t="s">
        <v>21</v>
      </c>
      <c r="N12" s="9" t="s">
        <v>22</v>
      </c>
      <c r="O12" s="9" t="s">
        <v>23</v>
      </c>
      <c r="P12" s="10">
        <v>74.599999999999994</v>
      </c>
      <c r="Q12" s="7" t="s">
        <v>22</v>
      </c>
      <c r="R12" s="7" t="s">
        <v>23</v>
      </c>
      <c r="S12" s="12">
        <v>89.5</v>
      </c>
    </row>
    <row r="13" spans="2:20" x14ac:dyDescent="0.35">
      <c r="B13" t="s">
        <v>243</v>
      </c>
      <c r="C13" s="1">
        <v>4</v>
      </c>
      <c r="D13" s="13" t="s">
        <v>24</v>
      </c>
      <c r="E13" s="13" t="s">
        <v>176</v>
      </c>
      <c r="F13" s="7">
        <f t="shared" si="0"/>
        <v>2016</v>
      </c>
      <c r="G13" s="14">
        <v>3.7</v>
      </c>
      <c r="H13" s="2" t="s">
        <v>24</v>
      </c>
      <c r="I13" s="13" t="s">
        <v>23</v>
      </c>
      <c r="J13" s="2" t="s">
        <v>21</v>
      </c>
      <c r="K13" s="13" t="s">
        <v>24</v>
      </c>
      <c r="L13" s="13" t="s">
        <v>23</v>
      </c>
      <c r="M13" s="15">
        <v>1.3</v>
      </c>
      <c r="N13" s="13" t="s">
        <v>24</v>
      </c>
      <c r="O13" s="13" t="s">
        <v>23</v>
      </c>
      <c r="P13" s="14">
        <v>40</v>
      </c>
      <c r="Q13" s="7" t="s">
        <v>25</v>
      </c>
      <c r="R13" s="7" t="s">
        <v>23</v>
      </c>
      <c r="S13" s="16">
        <v>99.8</v>
      </c>
    </row>
    <row r="14" spans="2:20" x14ac:dyDescent="0.35">
      <c r="B14" t="s">
        <v>187</v>
      </c>
      <c r="C14" s="1">
        <v>5</v>
      </c>
      <c r="D14" s="13" t="s">
        <v>26</v>
      </c>
      <c r="E14" s="13">
        <v>2006</v>
      </c>
      <c r="F14" s="7">
        <f t="shared" si="0"/>
        <v>2006</v>
      </c>
      <c r="G14" s="14" t="s">
        <v>21</v>
      </c>
      <c r="H14" s="9" t="s">
        <v>26</v>
      </c>
      <c r="I14" s="9" t="s">
        <v>27</v>
      </c>
      <c r="J14" s="14">
        <v>8.5</v>
      </c>
      <c r="K14" s="7" t="s">
        <v>26</v>
      </c>
      <c r="L14" s="7" t="s">
        <v>27</v>
      </c>
      <c r="M14" s="11">
        <v>3.3</v>
      </c>
      <c r="N14" s="13" t="s">
        <v>26</v>
      </c>
      <c r="O14" s="13" t="s">
        <v>27</v>
      </c>
      <c r="P14" s="14">
        <v>22.6</v>
      </c>
      <c r="Q14" s="7" t="s">
        <v>26</v>
      </c>
      <c r="R14" s="7" t="s">
        <v>27</v>
      </c>
      <c r="S14" s="12">
        <v>94.6</v>
      </c>
    </row>
    <row r="15" spans="2:20" x14ac:dyDescent="0.35">
      <c r="B15" t="s">
        <v>188</v>
      </c>
      <c r="C15" s="1">
        <v>6</v>
      </c>
      <c r="D15" s="13" t="s">
        <v>28</v>
      </c>
      <c r="E15" s="13">
        <v>2014</v>
      </c>
      <c r="F15" s="7">
        <f t="shared" si="0"/>
        <v>2014</v>
      </c>
      <c r="G15" s="14">
        <v>44.1</v>
      </c>
      <c r="H15" s="9" t="s">
        <v>28</v>
      </c>
      <c r="I15" s="9" t="s">
        <v>29</v>
      </c>
      <c r="J15" s="10">
        <v>60.9</v>
      </c>
      <c r="K15" s="7" t="s">
        <v>28</v>
      </c>
      <c r="L15" s="7" t="s">
        <v>29</v>
      </c>
      <c r="M15" s="11">
        <v>4.3</v>
      </c>
      <c r="N15" s="2" t="s">
        <v>28</v>
      </c>
      <c r="O15" s="2" t="s">
        <v>21</v>
      </c>
      <c r="P15" s="2" t="s">
        <v>21</v>
      </c>
      <c r="Q15" s="7" t="s">
        <v>28</v>
      </c>
      <c r="R15" s="7" t="s">
        <v>30</v>
      </c>
      <c r="S15" s="12">
        <v>82.3</v>
      </c>
    </row>
    <row r="16" spans="2:20" x14ac:dyDescent="0.35">
      <c r="B16" t="s">
        <v>189</v>
      </c>
      <c r="C16" s="1">
        <v>7</v>
      </c>
      <c r="D16" s="7" t="s">
        <v>31</v>
      </c>
      <c r="E16" s="7" t="s">
        <v>177</v>
      </c>
      <c r="F16" s="7">
        <f t="shared" si="0"/>
        <v>2012</v>
      </c>
      <c r="G16" s="8">
        <v>9.6</v>
      </c>
      <c r="H16" s="9" t="s">
        <v>31</v>
      </c>
      <c r="I16" s="9" t="s">
        <v>32</v>
      </c>
      <c r="J16" s="10">
        <v>48.6</v>
      </c>
      <c r="K16" s="7" t="s">
        <v>31</v>
      </c>
      <c r="L16" s="7" t="s">
        <v>32</v>
      </c>
      <c r="M16" s="11">
        <v>30.8</v>
      </c>
      <c r="N16" s="9" t="s">
        <v>31</v>
      </c>
      <c r="O16" s="9" t="s">
        <v>32</v>
      </c>
      <c r="P16" s="10">
        <v>80.900000000000006</v>
      </c>
      <c r="Q16" s="7" t="s">
        <v>31</v>
      </c>
      <c r="R16" s="7" t="s">
        <v>32</v>
      </c>
      <c r="S16" s="12">
        <v>92.2</v>
      </c>
    </row>
    <row r="17" spans="2:19" x14ac:dyDescent="0.35">
      <c r="B17" t="s">
        <v>190</v>
      </c>
      <c r="C17" s="1">
        <v>8</v>
      </c>
      <c r="D17" s="7" t="s">
        <v>33</v>
      </c>
      <c r="E17" s="7">
        <v>2008</v>
      </c>
      <c r="F17" s="7">
        <f t="shared" si="0"/>
        <v>2008</v>
      </c>
      <c r="G17" s="8" t="s">
        <v>21</v>
      </c>
      <c r="H17" s="9" t="s">
        <v>33</v>
      </c>
      <c r="I17" s="9" t="s">
        <v>34</v>
      </c>
      <c r="J17" s="10">
        <v>24.6</v>
      </c>
      <c r="K17" s="7" t="s">
        <v>33</v>
      </c>
      <c r="L17" s="7" t="s">
        <v>34</v>
      </c>
      <c r="M17" s="11">
        <v>45.4</v>
      </c>
      <c r="N17" s="9" t="s">
        <v>33</v>
      </c>
      <c r="O17" s="9" t="s">
        <v>34</v>
      </c>
      <c r="P17" s="10">
        <v>76.8</v>
      </c>
      <c r="Q17" s="9" t="s">
        <v>33</v>
      </c>
      <c r="R17" s="9" t="s">
        <v>34</v>
      </c>
      <c r="S17" s="2" t="s">
        <v>21</v>
      </c>
    </row>
    <row r="18" spans="2:19" x14ac:dyDescent="0.35">
      <c r="B18" t="s">
        <v>191</v>
      </c>
      <c r="C18" s="1">
        <v>9</v>
      </c>
      <c r="D18" s="7" t="s">
        <v>35</v>
      </c>
      <c r="E18" s="7">
        <v>2010</v>
      </c>
      <c r="F18" s="7">
        <f t="shared" si="0"/>
        <v>2010</v>
      </c>
      <c r="G18" s="8">
        <v>0.4</v>
      </c>
      <c r="H18" s="9" t="s">
        <v>35</v>
      </c>
      <c r="I18" s="9" t="s">
        <v>36</v>
      </c>
      <c r="J18" s="10">
        <v>63</v>
      </c>
      <c r="K18" s="7" t="s">
        <v>35</v>
      </c>
      <c r="L18" s="7" t="s">
        <v>36</v>
      </c>
      <c r="M18" s="11">
        <v>7.4</v>
      </c>
      <c r="N18" s="9" t="s">
        <v>35</v>
      </c>
      <c r="O18" s="9" t="s">
        <v>36</v>
      </c>
      <c r="P18" s="10">
        <v>92.6</v>
      </c>
      <c r="Q18" s="7" t="s">
        <v>35</v>
      </c>
      <c r="R18" s="7" t="s">
        <v>36</v>
      </c>
      <c r="S18" s="12">
        <v>95.9</v>
      </c>
    </row>
    <row r="19" spans="2:19" x14ac:dyDescent="0.35">
      <c r="B19" t="s">
        <v>192</v>
      </c>
      <c r="C19" s="1">
        <v>10</v>
      </c>
      <c r="D19" s="7" t="s">
        <v>37</v>
      </c>
      <c r="E19" s="7" t="s">
        <v>178</v>
      </c>
      <c r="F19" s="7">
        <f t="shared" si="0"/>
        <v>2017</v>
      </c>
      <c r="G19" s="8">
        <v>15</v>
      </c>
      <c r="H19" s="9" t="s">
        <v>37</v>
      </c>
      <c r="I19" s="9" t="s">
        <v>38</v>
      </c>
      <c r="J19" s="10">
        <v>68.7</v>
      </c>
      <c r="K19" s="7" t="s">
        <v>37</v>
      </c>
      <c r="L19" s="7" t="s">
        <v>38</v>
      </c>
      <c r="M19" s="11">
        <v>7.9</v>
      </c>
      <c r="N19" s="9" t="s">
        <v>37</v>
      </c>
      <c r="O19" s="9" t="s">
        <v>38</v>
      </c>
      <c r="P19" s="10">
        <v>47.6</v>
      </c>
      <c r="Q19" s="7" t="s">
        <v>37</v>
      </c>
      <c r="R19" s="7" t="s">
        <v>38</v>
      </c>
      <c r="S19" s="12">
        <v>99.2</v>
      </c>
    </row>
    <row r="20" spans="2:19" x14ac:dyDescent="0.35">
      <c r="B20" t="s">
        <v>193</v>
      </c>
      <c r="C20" s="1">
        <v>11</v>
      </c>
      <c r="D20" s="7" t="s">
        <v>39</v>
      </c>
      <c r="E20" s="7">
        <v>2014</v>
      </c>
      <c r="F20" s="7">
        <f t="shared" si="0"/>
        <v>2014</v>
      </c>
      <c r="G20" s="8">
        <v>5.4</v>
      </c>
      <c r="H20" s="9" t="s">
        <v>39</v>
      </c>
      <c r="I20" s="9" t="s">
        <v>29</v>
      </c>
      <c r="J20" s="10">
        <v>69.599999999999994</v>
      </c>
      <c r="K20" s="7" t="s">
        <v>39</v>
      </c>
      <c r="L20" s="7" t="s">
        <v>29</v>
      </c>
      <c r="M20" s="11">
        <v>6.2</v>
      </c>
      <c r="N20" s="9" t="s">
        <v>39</v>
      </c>
      <c r="O20" s="9" t="s">
        <v>29</v>
      </c>
      <c r="P20" s="10">
        <v>95.6</v>
      </c>
      <c r="Q20" s="7" t="s">
        <v>39</v>
      </c>
      <c r="R20" s="7" t="s">
        <v>29</v>
      </c>
      <c r="S20" s="12">
        <v>68.900000000000006</v>
      </c>
    </row>
    <row r="21" spans="2:19" x14ac:dyDescent="0.35">
      <c r="B21" t="s">
        <v>194</v>
      </c>
      <c r="C21" s="1">
        <v>12</v>
      </c>
      <c r="D21" s="7" t="s">
        <v>40</v>
      </c>
      <c r="E21" s="7">
        <v>2011</v>
      </c>
      <c r="F21" s="7">
        <f t="shared" si="0"/>
        <v>2011</v>
      </c>
      <c r="G21" s="8">
        <v>0.1</v>
      </c>
      <c r="H21" s="9" t="s">
        <v>40</v>
      </c>
      <c r="I21" s="9" t="s">
        <v>30</v>
      </c>
      <c r="J21" s="10">
        <v>55.3</v>
      </c>
      <c r="K21" s="7" t="s">
        <v>40</v>
      </c>
      <c r="L21" s="7" t="s">
        <v>30</v>
      </c>
      <c r="M21" s="11">
        <v>9.1999999999999993</v>
      </c>
      <c r="N21" s="9" t="s">
        <v>40</v>
      </c>
      <c r="O21" s="9" t="s">
        <v>30</v>
      </c>
      <c r="P21" s="10">
        <v>80</v>
      </c>
      <c r="Q21" s="7" t="s">
        <v>40</v>
      </c>
      <c r="R21" s="7" t="s">
        <v>30</v>
      </c>
      <c r="S21" s="12">
        <v>90.9</v>
      </c>
    </row>
    <row r="22" spans="2:19" x14ac:dyDescent="0.35">
      <c r="B22" t="s">
        <v>195</v>
      </c>
      <c r="C22" s="1">
        <v>13</v>
      </c>
      <c r="D22" s="7" t="s">
        <v>41</v>
      </c>
      <c r="E22" s="7" t="s">
        <v>179</v>
      </c>
      <c r="F22" s="7">
        <f t="shared" si="0"/>
        <v>2015</v>
      </c>
      <c r="G22" s="8">
        <v>1.3</v>
      </c>
      <c r="H22" s="9" t="s">
        <v>41</v>
      </c>
      <c r="I22" s="9" t="s">
        <v>42</v>
      </c>
      <c r="J22" s="10">
        <v>44.1</v>
      </c>
      <c r="K22" s="7" t="s">
        <v>41</v>
      </c>
      <c r="L22" s="7" t="s">
        <v>42</v>
      </c>
      <c r="M22" s="11">
        <v>15.7</v>
      </c>
      <c r="N22" s="9" t="s">
        <v>41</v>
      </c>
      <c r="O22" s="9" t="s">
        <v>42</v>
      </c>
      <c r="P22" s="10">
        <v>55.2</v>
      </c>
      <c r="Q22" s="7" t="s">
        <v>41</v>
      </c>
      <c r="R22" s="7" t="s">
        <v>42</v>
      </c>
      <c r="S22" s="12">
        <v>81.599999999999994</v>
      </c>
    </row>
    <row r="23" spans="2:19" x14ac:dyDescent="0.35">
      <c r="B23" t="s">
        <v>244</v>
      </c>
      <c r="C23" s="1">
        <v>14</v>
      </c>
      <c r="D23" s="7" t="s">
        <v>43</v>
      </c>
      <c r="E23" s="7">
        <v>2010</v>
      </c>
      <c r="F23" s="7">
        <f t="shared" si="0"/>
        <v>2010</v>
      </c>
      <c r="G23" s="8" t="s">
        <v>21</v>
      </c>
      <c r="H23" s="7" t="s">
        <v>43</v>
      </c>
      <c r="I23" s="7" t="s">
        <v>36</v>
      </c>
      <c r="J23" s="8" t="s">
        <v>21</v>
      </c>
      <c r="K23" s="7" t="s">
        <v>43</v>
      </c>
      <c r="L23" s="7" t="s">
        <v>36</v>
      </c>
      <c r="M23" s="8" t="s">
        <v>21</v>
      </c>
      <c r="N23" s="9" t="s">
        <v>43</v>
      </c>
      <c r="O23" s="9" t="s">
        <v>18</v>
      </c>
      <c r="P23" s="10">
        <v>94.8</v>
      </c>
      <c r="Q23" s="7" t="s">
        <v>43</v>
      </c>
      <c r="R23" s="7" t="s">
        <v>36</v>
      </c>
      <c r="S23" s="8" t="s">
        <v>21</v>
      </c>
    </row>
    <row r="24" spans="2:19" x14ac:dyDescent="0.35">
      <c r="B24" t="s">
        <v>196</v>
      </c>
      <c r="C24" s="1">
        <v>15</v>
      </c>
      <c r="D24" s="7" t="s">
        <v>44</v>
      </c>
      <c r="E24" s="7">
        <v>2012</v>
      </c>
      <c r="F24" s="7">
        <f t="shared" si="0"/>
        <v>2012</v>
      </c>
      <c r="G24" s="8">
        <v>0.4</v>
      </c>
      <c r="H24" s="9" t="s">
        <v>44</v>
      </c>
      <c r="I24" s="9" t="s">
        <v>45</v>
      </c>
      <c r="J24" s="10">
        <v>48.5</v>
      </c>
      <c r="K24" s="7" t="s">
        <v>44</v>
      </c>
      <c r="L24" s="7" t="s">
        <v>45</v>
      </c>
      <c r="M24" s="11">
        <v>24.7</v>
      </c>
      <c r="N24" s="9" t="s">
        <v>44</v>
      </c>
      <c r="O24" s="9" t="s">
        <v>45</v>
      </c>
      <c r="P24" s="10">
        <v>78.7</v>
      </c>
      <c r="Q24" s="7" t="s">
        <v>44</v>
      </c>
      <c r="R24" s="7" t="s">
        <v>45</v>
      </c>
      <c r="S24" s="12">
        <v>91</v>
      </c>
    </row>
    <row r="25" spans="2:19" x14ac:dyDescent="0.35">
      <c r="B25" t="s">
        <v>197</v>
      </c>
      <c r="C25" s="1">
        <v>16</v>
      </c>
      <c r="D25" s="7" t="s">
        <v>46</v>
      </c>
      <c r="E25" s="7" t="s">
        <v>177</v>
      </c>
      <c r="F25" s="7">
        <f t="shared" si="0"/>
        <v>2012</v>
      </c>
      <c r="G25" s="8" t="s">
        <v>21</v>
      </c>
      <c r="H25" s="9" t="s">
        <v>46</v>
      </c>
      <c r="I25" s="9" t="s">
        <v>32</v>
      </c>
      <c r="J25" s="10">
        <v>64.900000000000006</v>
      </c>
      <c r="K25" s="2" t="s">
        <v>46</v>
      </c>
      <c r="L25" s="7" t="s">
        <v>32</v>
      </c>
      <c r="M25" s="8" t="s">
        <v>21</v>
      </c>
      <c r="N25" s="9" t="s">
        <v>46</v>
      </c>
      <c r="O25" s="9" t="s">
        <v>32</v>
      </c>
      <c r="P25" s="10">
        <v>84.1</v>
      </c>
      <c r="Q25" s="7" t="s">
        <v>46</v>
      </c>
      <c r="R25" s="7" t="s">
        <v>32</v>
      </c>
      <c r="S25" s="12">
        <v>99.5</v>
      </c>
    </row>
    <row r="26" spans="2:19" x14ac:dyDescent="0.35">
      <c r="B26" t="s">
        <v>175</v>
      </c>
      <c r="C26" s="1">
        <v>17</v>
      </c>
      <c r="D26" s="7" t="s">
        <v>47</v>
      </c>
      <c r="E26" s="7" t="s">
        <v>180</v>
      </c>
      <c r="F26" s="7">
        <f t="shared" si="0"/>
        <v>2014</v>
      </c>
      <c r="G26" s="8">
        <v>2.4</v>
      </c>
      <c r="H26" s="9" t="s">
        <v>47</v>
      </c>
      <c r="I26" s="9" t="s">
        <v>48</v>
      </c>
      <c r="J26" s="10">
        <v>70.400000000000006</v>
      </c>
      <c r="K26" s="7" t="s">
        <v>47</v>
      </c>
      <c r="L26" s="7" t="s">
        <v>48</v>
      </c>
      <c r="M26" s="11">
        <v>15.6</v>
      </c>
      <c r="N26" s="9" t="s">
        <v>47</v>
      </c>
      <c r="O26" s="9" t="s">
        <v>48</v>
      </c>
      <c r="P26" s="10">
        <v>58.9</v>
      </c>
      <c r="Q26" s="7" t="s">
        <v>47</v>
      </c>
      <c r="R26" s="7" t="s">
        <v>48</v>
      </c>
      <c r="S26" s="12">
        <v>92.4</v>
      </c>
    </row>
    <row r="27" spans="2:19" x14ac:dyDescent="0.35">
      <c r="B27" t="s">
        <v>198</v>
      </c>
      <c r="C27" s="1">
        <v>18</v>
      </c>
      <c r="D27" s="7" t="s">
        <v>49</v>
      </c>
      <c r="E27" s="7" t="s">
        <v>177</v>
      </c>
      <c r="F27" s="7">
        <f t="shared" si="0"/>
        <v>2012</v>
      </c>
      <c r="G27" s="8">
        <v>0.1</v>
      </c>
      <c r="H27" s="9" t="s">
        <v>49</v>
      </c>
      <c r="I27" s="9" t="s">
        <v>32</v>
      </c>
      <c r="J27" s="10">
        <v>60.8</v>
      </c>
      <c r="K27" s="7" t="s">
        <v>49</v>
      </c>
      <c r="L27" s="7" t="s">
        <v>32</v>
      </c>
      <c r="M27" s="11">
        <v>13.4</v>
      </c>
      <c r="N27" s="9" t="s">
        <v>49</v>
      </c>
      <c r="O27" s="9" t="s">
        <v>32</v>
      </c>
      <c r="P27" s="10">
        <v>77</v>
      </c>
      <c r="Q27" s="7" t="s">
        <v>49</v>
      </c>
      <c r="R27" s="7" t="s">
        <v>32</v>
      </c>
      <c r="S27" s="12">
        <v>91.6</v>
      </c>
    </row>
    <row r="28" spans="2:19" x14ac:dyDescent="0.35">
      <c r="B28" t="s">
        <v>199</v>
      </c>
      <c r="C28" s="1">
        <v>19</v>
      </c>
      <c r="D28" s="7" t="s">
        <v>50</v>
      </c>
      <c r="E28" s="7">
        <v>2013</v>
      </c>
      <c r="F28" s="7">
        <f t="shared" si="0"/>
        <v>2013</v>
      </c>
      <c r="G28" s="8" t="s">
        <v>21</v>
      </c>
      <c r="H28" s="9" t="s">
        <v>50</v>
      </c>
      <c r="I28" s="9" t="s">
        <v>51</v>
      </c>
      <c r="J28" s="10">
        <v>34.200000000000003</v>
      </c>
      <c r="K28" s="7" t="s">
        <v>50</v>
      </c>
      <c r="L28" s="7" t="s">
        <v>51</v>
      </c>
      <c r="M28" s="11">
        <v>33.799999999999997</v>
      </c>
      <c r="N28" s="9" t="s">
        <v>50</v>
      </c>
      <c r="O28" s="9" t="s">
        <v>51</v>
      </c>
      <c r="P28" s="10">
        <v>95.5</v>
      </c>
      <c r="Q28" s="9" t="s">
        <v>50</v>
      </c>
      <c r="R28" s="9" t="s">
        <v>51</v>
      </c>
      <c r="S28" s="8" t="s">
        <v>21</v>
      </c>
    </row>
    <row r="29" spans="2:19" x14ac:dyDescent="0.35">
      <c r="B29" t="s">
        <v>200</v>
      </c>
      <c r="C29" s="1">
        <v>20</v>
      </c>
      <c r="D29" s="7" t="s">
        <v>52</v>
      </c>
      <c r="E29" s="7">
        <v>2014</v>
      </c>
      <c r="F29" s="7">
        <f t="shared" si="0"/>
        <v>2014</v>
      </c>
      <c r="G29" s="8">
        <v>1.7</v>
      </c>
      <c r="H29" s="9" t="s">
        <v>52</v>
      </c>
      <c r="I29" s="9" t="s">
        <v>29</v>
      </c>
      <c r="J29" s="10">
        <v>16.7</v>
      </c>
      <c r="K29" s="7" t="s">
        <v>52</v>
      </c>
      <c r="L29" s="7" t="s">
        <v>29</v>
      </c>
      <c r="M29" s="11">
        <v>7.6</v>
      </c>
      <c r="N29" s="9" t="s">
        <v>52</v>
      </c>
      <c r="O29" s="9" t="s">
        <v>29</v>
      </c>
      <c r="P29" s="10">
        <v>66.2</v>
      </c>
      <c r="Q29" s="7" t="s">
        <v>52</v>
      </c>
      <c r="R29" s="7" t="s">
        <v>29</v>
      </c>
      <c r="S29" s="12">
        <v>90.9</v>
      </c>
    </row>
    <row r="30" spans="2:19" x14ac:dyDescent="0.35">
      <c r="B30" t="s">
        <v>245</v>
      </c>
      <c r="C30" s="1">
        <v>21</v>
      </c>
      <c r="D30" s="7" t="s">
        <v>53</v>
      </c>
      <c r="E30" s="7">
        <v>2002</v>
      </c>
      <c r="F30" s="7">
        <f t="shared" si="0"/>
        <v>2002</v>
      </c>
      <c r="G30" s="8" t="s">
        <v>21</v>
      </c>
      <c r="H30" s="7" t="s">
        <v>53</v>
      </c>
      <c r="I30" s="7" t="s">
        <v>54</v>
      </c>
      <c r="J30" s="8" t="s">
        <v>21</v>
      </c>
      <c r="K30" s="7" t="s">
        <v>53</v>
      </c>
      <c r="L30" s="7" t="s">
        <v>54</v>
      </c>
      <c r="M30" s="8" t="s">
        <v>21</v>
      </c>
      <c r="N30" s="7" t="s">
        <v>53</v>
      </c>
      <c r="O30" s="7" t="s">
        <v>54</v>
      </c>
      <c r="P30" s="8" t="s">
        <v>21</v>
      </c>
      <c r="Q30" s="17" t="s">
        <v>53</v>
      </c>
      <c r="R30" s="17" t="s">
        <v>54</v>
      </c>
      <c r="S30" s="18">
        <v>74.3</v>
      </c>
    </row>
    <row r="31" spans="2:19" x14ac:dyDescent="0.35">
      <c r="B31" t="s">
        <v>201</v>
      </c>
      <c r="C31" s="1">
        <v>22</v>
      </c>
      <c r="D31" s="7" t="s">
        <v>55</v>
      </c>
      <c r="E31" s="7">
        <v>2016</v>
      </c>
      <c r="F31" s="7">
        <f t="shared" si="0"/>
        <v>2016</v>
      </c>
      <c r="G31" s="8">
        <v>33.299999999999997</v>
      </c>
      <c r="H31" s="9" t="s">
        <v>55</v>
      </c>
      <c r="I31" s="9" t="s">
        <v>56</v>
      </c>
      <c r="J31" s="10">
        <v>44.7</v>
      </c>
      <c r="K31" s="7" t="s">
        <v>55</v>
      </c>
      <c r="L31" s="7" t="s">
        <v>56</v>
      </c>
      <c r="M31" s="11">
        <v>9.1999999999999993</v>
      </c>
      <c r="N31" s="9" t="s">
        <v>55</v>
      </c>
      <c r="O31" s="9" t="s">
        <v>56</v>
      </c>
      <c r="P31" s="10">
        <v>42.1</v>
      </c>
      <c r="Q31" s="7" t="s">
        <v>55</v>
      </c>
      <c r="R31" s="7" t="s">
        <v>56</v>
      </c>
      <c r="S31" s="12">
        <v>89.3</v>
      </c>
    </row>
    <row r="32" spans="2:19" x14ac:dyDescent="0.35">
      <c r="B32" t="s">
        <v>202</v>
      </c>
      <c r="C32" s="1">
        <v>23</v>
      </c>
      <c r="D32" s="7" t="s">
        <v>57</v>
      </c>
      <c r="E32" s="7">
        <v>2012</v>
      </c>
      <c r="F32" s="7">
        <f t="shared" si="0"/>
        <v>2012</v>
      </c>
      <c r="G32" s="8" t="s">
        <v>21</v>
      </c>
      <c r="H32" s="9" t="s">
        <v>57</v>
      </c>
      <c r="I32" s="9" t="s">
        <v>45</v>
      </c>
      <c r="J32" s="10">
        <v>53.8</v>
      </c>
      <c r="K32" s="7" t="s">
        <v>57</v>
      </c>
      <c r="L32" s="7" t="s">
        <v>45</v>
      </c>
      <c r="M32" s="11">
        <v>20.5</v>
      </c>
      <c r="N32" s="9" t="s">
        <v>57</v>
      </c>
      <c r="O32" s="9" t="s">
        <v>45</v>
      </c>
      <c r="P32" s="10">
        <v>88.8</v>
      </c>
      <c r="Q32" s="7" t="s">
        <v>57</v>
      </c>
      <c r="R32" s="7" t="s">
        <v>45</v>
      </c>
      <c r="S32" s="12">
        <v>97.6</v>
      </c>
    </row>
    <row r="33" spans="2:19" x14ac:dyDescent="0.35">
      <c r="B33" t="s">
        <v>203</v>
      </c>
      <c r="C33" s="1">
        <v>24</v>
      </c>
      <c r="D33" s="7" t="s">
        <v>58</v>
      </c>
      <c r="E33" s="7">
        <v>2013</v>
      </c>
      <c r="F33" s="7">
        <f t="shared" si="0"/>
        <v>2013</v>
      </c>
      <c r="G33" s="8" t="s">
        <v>21</v>
      </c>
      <c r="H33" s="9" t="s">
        <v>58</v>
      </c>
      <c r="I33" s="9" t="s">
        <v>51</v>
      </c>
      <c r="J33" s="10">
        <v>68.7</v>
      </c>
      <c r="K33" s="7" t="s">
        <v>58</v>
      </c>
      <c r="L33" s="7" t="s">
        <v>51</v>
      </c>
      <c r="M33" s="11">
        <v>16.5</v>
      </c>
      <c r="N33" s="9" t="s">
        <v>58</v>
      </c>
      <c r="O33" s="9" t="s">
        <v>51</v>
      </c>
      <c r="P33" s="10">
        <v>96.6</v>
      </c>
      <c r="Q33" s="7" t="s">
        <v>58</v>
      </c>
      <c r="R33" s="7" t="s">
        <v>51</v>
      </c>
      <c r="S33" s="12">
        <v>77.599999999999994</v>
      </c>
    </row>
    <row r="34" spans="2:19" x14ac:dyDescent="0.35">
      <c r="B34" t="s">
        <v>204</v>
      </c>
      <c r="C34" s="1">
        <v>25</v>
      </c>
      <c r="D34" s="7" t="s">
        <v>59</v>
      </c>
      <c r="E34" s="7">
        <v>2014</v>
      </c>
      <c r="F34" s="7">
        <f t="shared" si="0"/>
        <v>2014</v>
      </c>
      <c r="G34" s="8">
        <v>7.4</v>
      </c>
      <c r="H34" s="9" t="s">
        <v>59</v>
      </c>
      <c r="I34" s="9" t="s">
        <v>29</v>
      </c>
      <c r="J34" s="10">
        <v>65.2</v>
      </c>
      <c r="K34" s="7" t="s">
        <v>59</v>
      </c>
      <c r="L34" s="7" t="s">
        <v>29</v>
      </c>
      <c r="M34" s="11">
        <v>24.4</v>
      </c>
      <c r="N34" s="9" t="s">
        <v>59</v>
      </c>
      <c r="O34" s="9" t="s">
        <v>29</v>
      </c>
      <c r="P34" s="10">
        <v>91.9</v>
      </c>
      <c r="Q34" s="7" t="s">
        <v>59</v>
      </c>
      <c r="R34" s="7" t="s">
        <v>29</v>
      </c>
      <c r="S34" s="12">
        <v>65.5</v>
      </c>
    </row>
    <row r="35" spans="2:19" x14ac:dyDescent="0.35">
      <c r="B35" t="s">
        <v>205</v>
      </c>
      <c r="C35" s="1">
        <v>26</v>
      </c>
      <c r="D35" s="7" t="s">
        <v>60</v>
      </c>
      <c r="E35" s="7" t="s">
        <v>179</v>
      </c>
      <c r="F35" s="7">
        <f t="shared" si="0"/>
        <v>2015</v>
      </c>
      <c r="G35" s="8">
        <v>1.3</v>
      </c>
      <c r="H35" s="9" t="s">
        <v>60</v>
      </c>
      <c r="I35" s="9" t="s">
        <v>42</v>
      </c>
      <c r="J35" s="10">
        <v>49.7</v>
      </c>
      <c r="K35" s="7" t="s">
        <v>60</v>
      </c>
      <c r="L35" s="7" t="s">
        <v>42</v>
      </c>
      <c r="M35" s="11">
        <v>19.7</v>
      </c>
      <c r="N35" s="9" t="s">
        <v>60</v>
      </c>
      <c r="O35" s="9" t="s">
        <v>42</v>
      </c>
      <c r="P35" s="10">
        <v>84.1</v>
      </c>
      <c r="Q35" s="9" t="s">
        <v>60</v>
      </c>
      <c r="R35" s="9" t="s">
        <v>42</v>
      </c>
      <c r="S35" s="8" t="s">
        <v>21</v>
      </c>
    </row>
    <row r="36" spans="2:19" x14ac:dyDescent="0.35">
      <c r="B36" t="s">
        <v>206</v>
      </c>
      <c r="C36" s="1">
        <v>27</v>
      </c>
      <c r="D36" s="7" t="s">
        <v>61</v>
      </c>
      <c r="E36" s="7">
        <v>2012</v>
      </c>
      <c r="F36" s="7">
        <f t="shared" si="0"/>
        <v>2012</v>
      </c>
      <c r="G36" s="8">
        <v>0.5</v>
      </c>
      <c r="H36" s="9" t="s">
        <v>61</v>
      </c>
      <c r="I36" s="9" t="s">
        <v>45</v>
      </c>
      <c r="J36" s="10">
        <v>40.799999999999997</v>
      </c>
      <c r="K36" s="7" t="s">
        <v>61</v>
      </c>
      <c r="L36" s="7" t="s">
        <v>45</v>
      </c>
      <c r="M36" s="11">
        <v>11.5</v>
      </c>
      <c r="N36" s="9" t="s">
        <v>61</v>
      </c>
      <c r="O36" s="9" t="s">
        <v>45</v>
      </c>
      <c r="P36" s="10">
        <v>81.3</v>
      </c>
      <c r="Q36" s="7" t="s">
        <v>61</v>
      </c>
      <c r="R36" s="7" t="s">
        <v>45</v>
      </c>
      <c r="S36" s="12">
        <v>64.400000000000006</v>
      </c>
    </row>
    <row r="37" spans="2:19" x14ac:dyDescent="0.35">
      <c r="B37" t="s">
        <v>246</v>
      </c>
      <c r="C37" s="1">
        <v>28</v>
      </c>
      <c r="D37" s="7" t="s">
        <v>62</v>
      </c>
      <c r="E37" s="7">
        <v>2009</v>
      </c>
      <c r="F37" s="7">
        <f t="shared" si="0"/>
        <v>2009</v>
      </c>
      <c r="G37" s="8">
        <v>1.3</v>
      </c>
      <c r="H37" s="7" t="s">
        <v>62</v>
      </c>
      <c r="I37" s="7" t="s">
        <v>63</v>
      </c>
      <c r="J37" s="8" t="s">
        <v>21</v>
      </c>
      <c r="K37" s="7" t="s">
        <v>62</v>
      </c>
      <c r="L37" s="7" t="s">
        <v>63</v>
      </c>
      <c r="M37" s="11">
        <v>24.5</v>
      </c>
      <c r="N37" s="9" t="s">
        <v>62</v>
      </c>
      <c r="O37" s="9" t="s">
        <v>63</v>
      </c>
      <c r="P37" s="10">
        <v>82.8</v>
      </c>
      <c r="Q37" s="7" t="s">
        <v>62</v>
      </c>
      <c r="R37" s="7" t="s">
        <v>63</v>
      </c>
      <c r="S37" s="12">
        <v>20.2</v>
      </c>
    </row>
    <row r="38" spans="2:19" x14ac:dyDescent="0.35">
      <c r="B38" t="s">
        <v>207</v>
      </c>
      <c r="C38" s="1">
        <v>29</v>
      </c>
      <c r="D38" s="7" t="s">
        <v>64</v>
      </c>
      <c r="E38" s="7">
        <v>2012</v>
      </c>
      <c r="F38" s="7">
        <f t="shared" si="0"/>
        <v>2012</v>
      </c>
      <c r="G38" s="8">
        <v>0.3</v>
      </c>
      <c r="H38" s="9" t="s">
        <v>64</v>
      </c>
      <c r="I38" s="9" t="s">
        <v>45</v>
      </c>
      <c r="J38" s="10">
        <v>44.4</v>
      </c>
      <c r="K38" s="7" t="s">
        <v>64</v>
      </c>
      <c r="L38" s="7" t="s">
        <v>45</v>
      </c>
      <c r="M38" s="11">
        <v>10.6</v>
      </c>
      <c r="N38" s="9" t="s">
        <v>64</v>
      </c>
      <c r="O38" s="9" t="s">
        <v>45</v>
      </c>
      <c r="P38" s="10">
        <v>76.099999999999994</v>
      </c>
      <c r="Q38" s="7" t="s">
        <v>64</v>
      </c>
      <c r="R38" s="7" t="s">
        <v>45</v>
      </c>
      <c r="S38" s="12">
        <v>18</v>
      </c>
    </row>
    <row r="39" spans="2:19" x14ac:dyDescent="0.35">
      <c r="B39" t="s">
        <v>208</v>
      </c>
      <c r="C39" s="1">
        <v>30</v>
      </c>
      <c r="D39" s="7" t="s">
        <v>65</v>
      </c>
      <c r="E39" s="7" t="s">
        <v>177</v>
      </c>
      <c r="F39" s="7">
        <f t="shared" si="0"/>
        <v>2012</v>
      </c>
      <c r="G39" s="8">
        <v>0.4</v>
      </c>
      <c r="H39" s="9" t="s">
        <v>65</v>
      </c>
      <c r="I39" s="9" t="s">
        <v>32</v>
      </c>
      <c r="J39" s="10">
        <v>73.3</v>
      </c>
      <c r="K39" s="7" t="s">
        <v>65</v>
      </c>
      <c r="L39" s="7" t="s">
        <v>32</v>
      </c>
      <c r="M39" s="11">
        <v>24.6</v>
      </c>
      <c r="N39" s="9" t="s">
        <v>65</v>
      </c>
      <c r="O39" s="9" t="s">
        <v>32</v>
      </c>
      <c r="P39" s="10">
        <v>58.7</v>
      </c>
      <c r="Q39" s="9" t="s">
        <v>65</v>
      </c>
      <c r="R39" s="9" t="s">
        <v>32</v>
      </c>
      <c r="S39" s="1" t="s">
        <v>21</v>
      </c>
    </row>
    <row r="40" spans="2:19" x14ac:dyDescent="0.35">
      <c r="B40" t="s">
        <v>209</v>
      </c>
      <c r="C40" s="1">
        <v>31</v>
      </c>
      <c r="D40" s="7" t="s">
        <v>66</v>
      </c>
      <c r="E40" s="7" t="s">
        <v>176</v>
      </c>
      <c r="F40" s="7">
        <f t="shared" si="0"/>
        <v>2016</v>
      </c>
      <c r="G40" s="8">
        <v>20.3</v>
      </c>
      <c r="H40" s="9" t="s">
        <v>66</v>
      </c>
      <c r="I40" s="9" t="s">
        <v>23</v>
      </c>
      <c r="J40" s="10">
        <v>59.1</v>
      </c>
      <c r="K40" s="7" t="s">
        <v>66</v>
      </c>
      <c r="L40" s="7" t="s">
        <v>23</v>
      </c>
      <c r="M40" s="11">
        <v>26.1</v>
      </c>
      <c r="N40" s="9" t="s">
        <v>66</v>
      </c>
      <c r="O40" s="9" t="s">
        <v>23</v>
      </c>
      <c r="P40" s="10">
        <v>77.7</v>
      </c>
      <c r="Q40" s="7" t="s">
        <v>66</v>
      </c>
      <c r="R40" s="7" t="s">
        <v>23</v>
      </c>
      <c r="S40" s="12">
        <v>93.1</v>
      </c>
    </row>
    <row r="41" spans="2:19" x14ac:dyDescent="0.35">
      <c r="B41" t="s">
        <v>210</v>
      </c>
      <c r="C41" s="1">
        <v>32</v>
      </c>
      <c r="D41" s="7" t="s">
        <v>67</v>
      </c>
      <c r="E41" s="7">
        <v>2012</v>
      </c>
      <c r="F41" s="7">
        <f t="shared" si="0"/>
        <v>2012</v>
      </c>
      <c r="G41" s="8">
        <v>1.1000000000000001</v>
      </c>
      <c r="H41" s="9" t="s">
        <v>67</v>
      </c>
      <c r="I41" s="9" t="s">
        <v>45</v>
      </c>
      <c r="J41" s="10">
        <v>61.1</v>
      </c>
      <c r="K41" s="7" t="s">
        <v>67</v>
      </c>
      <c r="L41" s="7" t="s">
        <v>45</v>
      </c>
      <c r="M41" s="11">
        <v>13.6</v>
      </c>
      <c r="N41" s="9" t="s">
        <v>67</v>
      </c>
      <c r="O41" s="9" t="s">
        <v>45</v>
      </c>
      <c r="P41" s="10">
        <v>75.5</v>
      </c>
      <c r="Q41" s="9" t="s">
        <v>67</v>
      </c>
      <c r="R41" s="9" t="s">
        <v>45</v>
      </c>
      <c r="S41" s="1" t="s">
        <v>21</v>
      </c>
    </row>
    <row r="42" spans="2:19" x14ac:dyDescent="0.35">
      <c r="B42" t="s">
        <v>211</v>
      </c>
      <c r="C42" s="1">
        <v>33</v>
      </c>
      <c r="D42" s="7" t="s">
        <v>68</v>
      </c>
      <c r="E42" s="7">
        <v>2012</v>
      </c>
      <c r="F42" s="7">
        <f t="shared" si="0"/>
        <v>2012</v>
      </c>
      <c r="G42" s="8" t="s">
        <v>21</v>
      </c>
      <c r="H42" s="9" t="s">
        <v>68</v>
      </c>
      <c r="I42" s="9" t="s">
        <v>45</v>
      </c>
      <c r="J42" s="10">
        <v>11</v>
      </c>
      <c r="K42" s="7" t="s">
        <v>68</v>
      </c>
      <c r="L42" s="7" t="s">
        <v>45</v>
      </c>
      <c r="M42" s="11">
        <v>4.0999999999999996</v>
      </c>
      <c r="N42" s="9" t="s">
        <v>68</v>
      </c>
      <c r="O42" s="9" t="s">
        <v>45</v>
      </c>
      <c r="P42" s="10">
        <v>84.6</v>
      </c>
      <c r="Q42" s="9" t="s">
        <v>68</v>
      </c>
      <c r="R42" s="9" t="s">
        <v>45</v>
      </c>
      <c r="S42" s="1" t="s">
        <v>21</v>
      </c>
    </row>
    <row r="43" spans="2:19" x14ac:dyDescent="0.35">
      <c r="B43" t="s">
        <v>212</v>
      </c>
      <c r="C43" s="1">
        <v>34</v>
      </c>
      <c r="D43" s="7" t="s">
        <v>69</v>
      </c>
      <c r="E43" s="7">
        <v>2014</v>
      </c>
      <c r="F43" s="7">
        <f t="shared" si="0"/>
        <v>2014</v>
      </c>
      <c r="G43" s="8">
        <v>8.1</v>
      </c>
      <c r="H43" s="9" t="s">
        <v>69</v>
      </c>
      <c r="I43" s="9" t="s">
        <v>29</v>
      </c>
      <c r="J43" s="10">
        <v>71.7</v>
      </c>
      <c r="K43" s="7" t="s">
        <v>69</v>
      </c>
      <c r="L43" s="7" t="s">
        <v>29</v>
      </c>
      <c r="M43" s="11">
        <v>2.7</v>
      </c>
      <c r="N43" s="9" t="s">
        <v>69</v>
      </c>
      <c r="O43" s="9" t="s">
        <v>29</v>
      </c>
      <c r="P43" s="10">
        <v>69.400000000000006</v>
      </c>
      <c r="Q43" s="7" t="s">
        <v>69</v>
      </c>
      <c r="R43" s="7" t="s">
        <v>29</v>
      </c>
      <c r="S43" s="12">
        <v>99.5</v>
      </c>
    </row>
    <row r="44" spans="2:19" x14ac:dyDescent="0.35">
      <c r="B44" t="s">
        <v>213</v>
      </c>
      <c r="C44" s="1">
        <v>35</v>
      </c>
      <c r="D44" s="7" t="s">
        <v>70</v>
      </c>
      <c r="E44" s="7">
        <v>2012</v>
      </c>
      <c r="F44" s="7">
        <f t="shared" si="0"/>
        <v>2012</v>
      </c>
      <c r="G44" s="8" t="s">
        <v>21</v>
      </c>
      <c r="H44" s="9" t="s">
        <v>70</v>
      </c>
      <c r="I44" s="9" t="s">
        <v>45</v>
      </c>
      <c r="J44" s="10">
        <v>43.8</v>
      </c>
      <c r="K44" s="7" t="s">
        <v>70</v>
      </c>
      <c r="L44" s="7" t="s">
        <v>45</v>
      </c>
      <c r="M44" s="11">
        <v>11</v>
      </c>
      <c r="N44" s="9" t="s">
        <v>70</v>
      </c>
      <c r="O44" s="9" t="s">
        <v>45</v>
      </c>
      <c r="P44" s="10">
        <v>44.7</v>
      </c>
      <c r="Q44" s="7" t="s">
        <v>70</v>
      </c>
      <c r="R44" s="7" t="s">
        <v>45</v>
      </c>
      <c r="S44" s="12">
        <v>96.6</v>
      </c>
    </row>
    <row r="45" spans="2:19" x14ac:dyDescent="0.35">
      <c r="B45" t="s">
        <v>214</v>
      </c>
      <c r="C45" s="1">
        <v>36</v>
      </c>
      <c r="D45" s="7" t="s">
        <v>71</v>
      </c>
      <c r="E45" s="7">
        <v>2014</v>
      </c>
      <c r="F45" s="7">
        <f t="shared" si="0"/>
        <v>2014</v>
      </c>
      <c r="G45" s="8">
        <v>0.7</v>
      </c>
      <c r="H45" s="9" t="s">
        <v>71</v>
      </c>
      <c r="I45" s="9" t="s">
        <v>29</v>
      </c>
      <c r="J45" s="10">
        <v>61.3</v>
      </c>
      <c r="K45" s="9" t="s">
        <v>71</v>
      </c>
      <c r="L45" s="9" t="s">
        <v>29</v>
      </c>
      <c r="M45" s="8" t="s">
        <v>21</v>
      </c>
      <c r="N45" s="9" t="s">
        <v>71</v>
      </c>
      <c r="O45" s="9" t="s">
        <v>29</v>
      </c>
      <c r="P45" s="10">
        <v>75.400000000000006</v>
      </c>
      <c r="Q45" s="7" t="s">
        <v>71</v>
      </c>
      <c r="R45" s="7" t="s">
        <v>29</v>
      </c>
      <c r="S45" s="12">
        <v>92.9</v>
      </c>
    </row>
    <row r="46" spans="2:19" x14ac:dyDescent="0.35">
      <c r="B46" t="s">
        <v>215</v>
      </c>
      <c r="C46" s="1">
        <v>37</v>
      </c>
      <c r="D46" s="7" t="s">
        <v>72</v>
      </c>
      <c r="E46" s="7">
        <v>2013</v>
      </c>
      <c r="F46" s="7">
        <f t="shared" si="0"/>
        <v>2013</v>
      </c>
      <c r="G46" s="8">
        <v>3.1</v>
      </c>
      <c r="H46" s="9" t="s">
        <v>72</v>
      </c>
      <c r="I46" s="9" t="s">
        <v>51</v>
      </c>
      <c r="J46" s="10">
        <v>60.2</v>
      </c>
      <c r="K46" s="7" t="s">
        <v>72</v>
      </c>
      <c r="L46" s="7" t="s">
        <v>51</v>
      </c>
      <c r="M46" s="11">
        <v>26.7</v>
      </c>
      <c r="N46" s="9" t="s">
        <v>72</v>
      </c>
      <c r="O46" s="9" t="s">
        <v>51</v>
      </c>
      <c r="P46" s="10">
        <v>96.5</v>
      </c>
      <c r="Q46" s="7" t="s">
        <v>72</v>
      </c>
      <c r="R46" s="7" t="s">
        <v>51</v>
      </c>
      <c r="S46" s="12">
        <v>98.5</v>
      </c>
    </row>
    <row r="47" spans="2:19" x14ac:dyDescent="0.35">
      <c r="B47" t="s">
        <v>216</v>
      </c>
      <c r="C47" s="1">
        <v>38</v>
      </c>
      <c r="D47" s="7" t="s">
        <v>73</v>
      </c>
      <c r="E47" s="7" t="s">
        <v>181</v>
      </c>
      <c r="F47" s="7">
        <f t="shared" si="0"/>
        <v>2009</v>
      </c>
      <c r="G47" s="8">
        <v>1.4</v>
      </c>
      <c r="H47" s="9" t="s">
        <v>73</v>
      </c>
      <c r="I47" s="9" t="s">
        <v>20</v>
      </c>
      <c r="J47" s="10">
        <v>72.2</v>
      </c>
      <c r="K47" s="7" t="s">
        <v>73</v>
      </c>
      <c r="L47" s="7" t="s">
        <v>20</v>
      </c>
      <c r="M47" s="11">
        <v>3.8</v>
      </c>
      <c r="N47" s="9" t="s">
        <v>73</v>
      </c>
      <c r="O47" s="9" t="s">
        <v>20</v>
      </c>
      <c r="P47" s="10">
        <v>58.9</v>
      </c>
      <c r="Q47" s="7" t="s">
        <v>73</v>
      </c>
      <c r="R47" s="7" t="s">
        <v>20</v>
      </c>
      <c r="S47" s="12">
        <v>71.400000000000006</v>
      </c>
    </row>
    <row r="48" spans="2:19" x14ac:dyDescent="0.35">
      <c r="B48" t="s">
        <v>217</v>
      </c>
      <c r="C48" s="1">
        <v>39</v>
      </c>
      <c r="D48" s="7" t="s">
        <v>74</v>
      </c>
      <c r="E48" s="7" t="s">
        <v>176</v>
      </c>
      <c r="F48" s="7">
        <f t="shared" si="0"/>
        <v>2016</v>
      </c>
      <c r="G48" s="8">
        <v>28.1</v>
      </c>
      <c r="H48" s="9" t="s">
        <v>74</v>
      </c>
      <c r="I48" s="9" t="s">
        <v>23</v>
      </c>
      <c r="J48" s="10">
        <v>64.2</v>
      </c>
      <c r="K48" s="7" t="s">
        <v>74</v>
      </c>
      <c r="L48" s="7" t="s">
        <v>23</v>
      </c>
      <c r="M48" s="11">
        <v>12.4</v>
      </c>
      <c r="N48" s="9" t="s">
        <v>74</v>
      </c>
      <c r="O48" s="9" t="s">
        <v>23</v>
      </c>
      <c r="P48" s="10">
        <v>89.4</v>
      </c>
      <c r="Q48" s="7" t="s">
        <v>74</v>
      </c>
      <c r="R48" s="7" t="s">
        <v>23</v>
      </c>
      <c r="S48" s="12">
        <v>89.7</v>
      </c>
    </row>
    <row r="49" spans="2:19" x14ac:dyDescent="0.35">
      <c r="B49" t="s">
        <v>218</v>
      </c>
      <c r="C49" s="1">
        <v>40</v>
      </c>
      <c r="D49" s="7" t="s">
        <v>75</v>
      </c>
      <c r="E49" s="7">
        <v>2009</v>
      </c>
      <c r="F49" s="7">
        <f t="shared" si="0"/>
        <v>2009</v>
      </c>
      <c r="G49" s="8">
        <v>1.8</v>
      </c>
      <c r="H49" s="9" t="s">
        <v>75</v>
      </c>
      <c r="I49" s="9" t="s">
        <v>63</v>
      </c>
      <c r="J49" s="10">
        <v>48.1</v>
      </c>
      <c r="K49" s="9" t="s">
        <v>75</v>
      </c>
      <c r="L49" s="9" t="s">
        <v>63</v>
      </c>
      <c r="M49" s="1" t="s">
        <v>21</v>
      </c>
      <c r="N49" s="9" t="s">
        <v>75</v>
      </c>
      <c r="O49" s="9" t="s">
        <v>63</v>
      </c>
      <c r="P49" s="10">
        <v>87.2</v>
      </c>
      <c r="Q49" s="9" t="s">
        <v>75</v>
      </c>
      <c r="R49" s="9" t="s">
        <v>63</v>
      </c>
      <c r="S49" s="1" t="s">
        <v>21</v>
      </c>
    </row>
    <row r="50" spans="2:19" x14ac:dyDescent="0.35">
      <c r="B50" t="s">
        <v>219</v>
      </c>
      <c r="C50" s="1">
        <v>41</v>
      </c>
      <c r="D50" s="7" t="s">
        <v>76</v>
      </c>
      <c r="E50" s="7" t="s">
        <v>182</v>
      </c>
      <c r="F50" s="7">
        <f t="shared" si="0"/>
        <v>2013</v>
      </c>
      <c r="G50" s="8">
        <v>2.1</v>
      </c>
      <c r="H50" s="9" t="s">
        <v>76</v>
      </c>
      <c r="I50" s="9" t="s">
        <v>77</v>
      </c>
      <c r="J50" s="10">
        <v>60.8</v>
      </c>
      <c r="K50" s="7" t="s">
        <v>76</v>
      </c>
      <c r="L50" s="7" t="s">
        <v>77</v>
      </c>
      <c r="M50" s="11">
        <v>25.4</v>
      </c>
      <c r="N50" s="9" t="s">
        <v>76</v>
      </c>
      <c r="O50" s="9" t="s">
        <v>77</v>
      </c>
      <c r="P50" s="10">
        <v>67.900000000000006</v>
      </c>
      <c r="Q50" s="7" t="s">
        <v>76</v>
      </c>
      <c r="R50" s="7" t="s">
        <v>77</v>
      </c>
      <c r="S50" s="12">
        <v>94.7</v>
      </c>
    </row>
    <row r="51" spans="2:19" x14ac:dyDescent="0.35">
      <c r="B51" t="s">
        <v>247</v>
      </c>
      <c r="C51" s="1">
        <v>42</v>
      </c>
      <c r="D51" s="7" t="s">
        <v>78</v>
      </c>
      <c r="E51" s="7">
        <v>2005</v>
      </c>
      <c r="F51" s="7">
        <f t="shared" si="0"/>
        <v>2005</v>
      </c>
      <c r="G51" s="8" t="s">
        <v>21</v>
      </c>
      <c r="H51" s="7" t="s">
        <v>78</v>
      </c>
      <c r="I51" s="7" t="s">
        <v>79</v>
      </c>
      <c r="J51" s="1" t="s">
        <v>21</v>
      </c>
      <c r="K51" s="7" t="s">
        <v>78</v>
      </c>
      <c r="L51" s="7" t="s">
        <v>79</v>
      </c>
      <c r="M51" s="1" t="s">
        <v>21</v>
      </c>
      <c r="N51" s="7" t="s">
        <v>78</v>
      </c>
      <c r="O51" s="7" t="s">
        <v>79</v>
      </c>
      <c r="P51" s="1" t="s">
        <v>21</v>
      </c>
      <c r="Q51" s="7" t="s">
        <v>78</v>
      </c>
      <c r="R51" s="7" t="s">
        <v>79</v>
      </c>
      <c r="S51" s="12">
        <v>61</v>
      </c>
    </row>
    <row r="52" spans="2:19" x14ac:dyDescent="0.35">
      <c r="B52" t="s">
        <v>220</v>
      </c>
      <c r="C52" s="1">
        <v>43</v>
      </c>
      <c r="D52" s="7" t="s">
        <v>80</v>
      </c>
      <c r="E52" s="7">
        <v>2011</v>
      </c>
      <c r="F52" s="7">
        <f t="shared" si="0"/>
        <v>2011</v>
      </c>
      <c r="G52" s="8" t="s">
        <v>21</v>
      </c>
      <c r="H52" s="9" t="s">
        <v>80</v>
      </c>
      <c r="I52" s="9" t="s">
        <v>30</v>
      </c>
      <c r="J52" s="10">
        <v>74.599999999999994</v>
      </c>
      <c r="K52" s="7" t="s">
        <v>80</v>
      </c>
      <c r="L52" s="7" t="s">
        <v>30</v>
      </c>
      <c r="M52" s="11">
        <v>24.4</v>
      </c>
      <c r="N52" s="9" t="s">
        <v>80</v>
      </c>
      <c r="O52" s="9" t="s">
        <v>30</v>
      </c>
      <c r="P52" s="10">
        <v>80.900000000000006</v>
      </c>
      <c r="Q52" s="7" t="s">
        <v>80</v>
      </c>
      <c r="R52" s="7" t="s">
        <v>30</v>
      </c>
      <c r="S52" s="12">
        <v>44.8</v>
      </c>
    </row>
    <row r="53" spans="2:19" x14ac:dyDescent="0.35">
      <c r="B53" t="s">
        <v>221</v>
      </c>
      <c r="C53" s="1">
        <v>44</v>
      </c>
      <c r="D53" s="7" t="s">
        <v>81</v>
      </c>
      <c r="E53" s="7" t="s">
        <v>176</v>
      </c>
      <c r="F53" s="7">
        <f t="shared" si="0"/>
        <v>2016</v>
      </c>
      <c r="G53" s="8">
        <v>8.4</v>
      </c>
      <c r="H53" s="9" t="s">
        <v>81</v>
      </c>
      <c r="I53" s="9" t="s">
        <v>23</v>
      </c>
      <c r="J53" s="10">
        <v>54.4</v>
      </c>
      <c r="K53" s="7" t="s">
        <v>81</v>
      </c>
      <c r="L53" s="7" t="s">
        <v>23</v>
      </c>
      <c r="M53" s="11">
        <v>8.1</v>
      </c>
      <c r="N53" s="9" t="s">
        <v>81</v>
      </c>
      <c r="O53" s="9" t="s">
        <v>23</v>
      </c>
      <c r="P53" s="10">
        <v>87.4</v>
      </c>
      <c r="Q53" s="7" t="s">
        <v>81</v>
      </c>
      <c r="R53" s="7" t="s">
        <v>23</v>
      </c>
      <c r="S53" s="12">
        <v>82.1</v>
      </c>
    </row>
    <row r="54" spans="2:19" x14ac:dyDescent="0.35">
      <c r="B54" t="s">
        <v>222</v>
      </c>
      <c r="C54" s="1">
        <v>45</v>
      </c>
      <c r="D54" s="7" t="s">
        <v>82</v>
      </c>
      <c r="E54" s="7">
        <v>2013</v>
      </c>
      <c r="F54" s="7">
        <f t="shared" si="0"/>
        <v>2013</v>
      </c>
      <c r="G54" s="8">
        <v>0.2</v>
      </c>
      <c r="H54" s="9" t="s">
        <v>82</v>
      </c>
      <c r="I54" s="9" t="s">
        <v>51</v>
      </c>
      <c r="J54" s="10">
        <v>83.6</v>
      </c>
      <c r="K54" s="7" t="s">
        <v>82</v>
      </c>
      <c r="L54" s="7" t="s">
        <v>83</v>
      </c>
      <c r="M54" s="11">
        <v>11.6</v>
      </c>
      <c r="N54" s="9" t="s">
        <v>82</v>
      </c>
      <c r="O54" s="9" t="s">
        <v>51</v>
      </c>
      <c r="P54" s="10">
        <v>87.5</v>
      </c>
      <c r="Q54" s="7" t="s">
        <v>82</v>
      </c>
      <c r="R54" s="7" t="s">
        <v>51</v>
      </c>
      <c r="S54" s="12">
        <v>76.8</v>
      </c>
    </row>
    <row r="55" spans="2:19" x14ac:dyDescent="0.35">
      <c r="B55" t="s">
        <v>223</v>
      </c>
      <c r="C55" s="1">
        <v>46</v>
      </c>
      <c r="D55" s="7" t="s">
        <v>84</v>
      </c>
      <c r="E55" s="7">
        <v>2016</v>
      </c>
      <c r="F55" s="7">
        <f t="shared" si="0"/>
        <v>2016</v>
      </c>
      <c r="G55" s="8">
        <v>17.600000000000001</v>
      </c>
      <c r="H55" s="9" t="s">
        <v>84</v>
      </c>
      <c r="I55" s="9" t="s">
        <v>56</v>
      </c>
      <c r="J55" s="10">
        <v>82.5</v>
      </c>
      <c r="K55" s="7" t="s">
        <v>84</v>
      </c>
      <c r="L55" s="7" t="s">
        <v>56</v>
      </c>
      <c r="M55" s="11">
        <v>7.7</v>
      </c>
      <c r="N55" s="9" t="s">
        <v>84</v>
      </c>
      <c r="O55" s="9" t="s">
        <v>56</v>
      </c>
      <c r="P55" s="10">
        <v>90.9</v>
      </c>
      <c r="Q55" s="7" t="s">
        <v>84</v>
      </c>
      <c r="R55" s="7" t="s">
        <v>56</v>
      </c>
      <c r="S55" s="12">
        <v>94.9</v>
      </c>
    </row>
    <row r="56" spans="2:19" x14ac:dyDescent="0.35">
      <c r="B56" t="s">
        <v>224</v>
      </c>
      <c r="C56" s="1">
        <v>47</v>
      </c>
      <c r="D56" s="7" t="s">
        <v>85</v>
      </c>
      <c r="E56" s="7">
        <v>2012</v>
      </c>
      <c r="F56" s="7">
        <f t="shared" si="0"/>
        <v>2012</v>
      </c>
      <c r="G56" s="8">
        <v>10.3</v>
      </c>
      <c r="H56" s="9" t="s">
        <v>85</v>
      </c>
      <c r="I56" s="9" t="s">
        <v>45</v>
      </c>
      <c r="J56" s="10">
        <v>59.6</v>
      </c>
      <c r="K56" s="7" t="s">
        <v>85</v>
      </c>
      <c r="L56" s="7" t="s">
        <v>45</v>
      </c>
      <c r="M56" s="11">
        <v>12.3</v>
      </c>
      <c r="N56" s="9" t="s">
        <v>85</v>
      </c>
      <c r="O56" s="9" t="s">
        <v>45</v>
      </c>
      <c r="P56" s="10">
        <v>81.2</v>
      </c>
      <c r="Q56" s="7" t="s">
        <v>85</v>
      </c>
      <c r="R56" s="7" t="s">
        <v>45</v>
      </c>
      <c r="S56" s="12">
        <v>58.5</v>
      </c>
    </row>
    <row r="57" spans="2:19" x14ac:dyDescent="0.35">
      <c r="B57" t="s">
        <v>225</v>
      </c>
      <c r="C57" s="1">
        <v>48</v>
      </c>
      <c r="D57" s="7" t="s">
        <v>86</v>
      </c>
      <c r="E57" s="7">
        <v>2013</v>
      </c>
      <c r="F57" s="7">
        <f t="shared" si="0"/>
        <v>2013</v>
      </c>
      <c r="G57" s="8">
        <v>2.2999999999999998</v>
      </c>
      <c r="H57" s="9" t="s">
        <v>86</v>
      </c>
      <c r="I57" s="9" t="s">
        <v>51</v>
      </c>
      <c r="J57" s="10">
        <v>41.3</v>
      </c>
      <c r="K57" s="7" t="s">
        <v>86</v>
      </c>
      <c r="L57" s="7" t="s">
        <v>51</v>
      </c>
      <c r="M57" s="11">
        <v>5.7</v>
      </c>
      <c r="N57" s="9" t="s">
        <v>86</v>
      </c>
      <c r="O57" s="9" t="s">
        <v>51</v>
      </c>
      <c r="P57" s="10">
        <v>63.4</v>
      </c>
      <c r="Q57" s="7" t="s">
        <v>86</v>
      </c>
      <c r="R57" s="9" t="s">
        <v>51</v>
      </c>
      <c r="S57" s="12" t="s">
        <v>21</v>
      </c>
    </row>
    <row r="58" spans="2:19" x14ac:dyDescent="0.35">
      <c r="B58" t="s">
        <v>226</v>
      </c>
      <c r="C58" s="1">
        <v>49</v>
      </c>
      <c r="D58" s="7" t="s">
        <v>87</v>
      </c>
      <c r="E58" s="7" t="s">
        <v>182</v>
      </c>
      <c r="F58" s="7">
        <f t="shared" si="0"/>
        <v>2013</v>
      </c>
      <c r="G58" s="8">
        <v>1.5</v>
      </c>
      <c r="H58" s="9" t="s">
        <v>87</v>
      </c>
      <c r="I58" s="9" t="s">
        <v>77</v>
      </c>
      <c r="J58" s="10">
        <v>72.099999999999994</v>
      </c>
      <c r="K58" s="7" t="s">
        <v>87</v>
      </c>
      <c r="L58" s="7" t="s">
        <v>77</v>
      </c>
      <c r="M58" s="11">
        <v>7.6</v>
      </c>
      <c r="N58" s="9" t="s">
        <v>87</v>
      </c>
      <c r="O58" s="9" t="s">
        <v>77</v>
      </c>
      <c r="P58" s="10">
        <v>44.7</v>
      </c>
      <c r="Q58" s="9" t="s">
        <v>87</v>
      </c>
      <c r="R58" s="9" t="s">
        <v>77</v>
      </c>
      <c r="S58" s="12" t="s">
        <v>21</v>
      </c>
    </row>
    <row r="59" spans="2:19" x14ac:dyDescent="0.35">
      <c r="B59" t="s">
        <v>227</v>
      </c>
      <c r="C59" s="1">
        <v>50</v>
      </c>
      <c r="D59" s="7" t="s">
        <v>88</v>
      </c>
      <c r="E59" s="7">
        <v>2012</v>
      </c>
      <c r="F59" s="7">
        <f t="shared" si="0"/>
        <v>2012</v>
      </c>
      <c r="G59" s="8">
        <v>0.9</v>
      </c>
      <c r="H59" s="9" t="s">
        <v>88</v>
      </c>
      <c r="I59" s="9" t="s">
        <v>45</v>
      </c>
      <c r="J59" s="10">
        <v>4.5</v>
      </c>
      <c r="K59" s="7" t="s">
        <v>88</v>
      </c>
      <c r="L59" s="7" t="s">
        <v>45</v>
      </c>
      <c r="M59" s="11">
        <v>14.9</v>
      </c>
      <c r="N59" s="9" t="s">
        <v>88</v>
      </c>
      <c r="O59" s="9" t="s">
        <v>45</v>
      </c>
      <c r="P59" s="10">
        <v>87.2</v>
      </c>
      <c r="Q59" s="7" t="s">
        <v>88</v>
      </c>
      <c r="R59" s="7" t="s">
        <v>45</v>
      </c>
      <c r="S59" s="12">
        <v>97.3</v>
      </c>
    </row>
    <row r="60" spans="2:19" x14ac:dyDescent="0.35">
      <c r="B60" t="s">
        <v>228</v>
      </c>
      <c r="C60" s="1">
        <v>51</v>
      </c>
      <c r="D60" s="7" t="s">
        <v>89</v>
      </c>
      <c r="E60" s="7">
        <v>2013</v>
      </c>
      <c r="F60" s="7">
        <f t="shared" si="0"/>
        <v>2013</v>
      </c>
      <c r="G60" s="8">
        <v>5.4</v>
      </c>
      <c r="H60" s="9" t="s">
        <v>89</v>
      </c>
      <c r="I60" s="9" t="s">
        <v>51</v>
      </c>
      <c r="J60" s="10">
        <v>85.2</v>
      </c>
      <c r="K60" s="7" t="s">
        <v>89</v>
      </c>
      <c r="L60" s="7" t="s">
        <v>51</v>
      </c>
      <c r="M60" s="11">
        <v>37.799999999999997</v>
      </c>
      <c r="N60" s="9" t="s">
        <v>89</v>
      </c>
      <c r="O60" s="9" t="s">
        <v>51</v>
      </c>
      <c r="P60" s="10">
        <v>92.1</v>
      </c>
      <c r="Q60" s="9" t="s">
        <v>89</v>
      </c>
      <c r="R60" s="9" t="s">
        <v>51</v>
      </c>
      <c r="S60" s="12" t="s">
        <v>21</v>
      </c>
    </row>
    <row r="61" spans="2:19" x14ac:dyDescent="0.35">
      <c r="B61" t="s">
        <v>229</v>
      </c>
      <c r="C61" s="1">
        <v>52</v>
      </c>
      <c r="D61" s="7" t="s">
        <v>90</v>
      </c>
      <c r="E61" s="7" t="s">
        <v>179</v>
      </c>
      <c r="F61" s="7">
        <f t="shared" si="0"/>
        <v>2015</v>
      </c>
      <c r="G61" s="8" t="s">
        <v>21</v>
      </c>
      <c r="H61" s="9" t="s">
        <v>90</v>
      </c>
      <c r="I61" s="9" t="s">
        <v>42</v>
      </c>
      <c r="J61" s="10">
        <v>86.4</v>
      </c>
      <c r="K61" s="7" t="s">
        <v>90</v>
      </c>
      <c r="L61" s="7" t="s">
        <v>91</v>
      </c>
      <c r="M61" s="11">
        <v>7.7</v>
      </c>
      <c r="N61" s="9" t="s">
        <v>90</v>
      </c>
      <c r="O61" s="9" t="s">
        <v>42</v>
      </c>
      <c r="P61" s="10">
        <v>79.599999999999994</v>
      </c>
      <c r="Q61" s="7" t="s">
        <v>90</v>
      </c>
      <c r="R61" s="7" t="s">
        <v>42</v>
      </c>
      <c r="S61" s="12">
        <v>99.7</v>
      </c>
    </row>
    <row r="62" spans="2:19" x14ac:dyDescent="0.35">
      <c r="B62" t="s">
        <v>230</v>
      </c>
      <c r="C62" s="1">
        <v>53</v>
      </c>
      <c r="D62" s="7" t="s">
        <v>92</v>
      </c>
      <c r="E62" s="7" t="s">
        <v>181</v>
      </c>
      <c r="F62" s="7">
        <f t="shared" si="0"/>
        <v>2009</v>
      </c>
      <c r="G62" s="8" t="s">
        <v>21</v>
      </c>
      <c r="H62" s="9" t="s">
        <v>92</v>
      </c>
      <c r="I62" s="9" t="s">
        <v>20</v>
      </c>
      <c r="J62" s="10">
        <v>47.6</v>
      </c>
      <c r="K62" s="7" t="s">
        <v>92</v>
      </c>
      <c r="L62" s="7" t="s">
        <v>20</v>
      </c>
      <c r="M62" s="11">
        <v>16.2</v>
      </c>
      <c r="N62" s="9" t="s">
        <v>92</v>
      </c>
      <c r="O62" s="9" t="s">
        <v>20</v>
      </c>
      <c r="P62" s="10">
        <v>90.7</v>
      </c>
      <c r="Q62" s="7" t="s">
        <v>92</v>
      </c>
      <c r="R62" s="7" t="s">
        <v>20</v>
      </c>
      <c r="S62" s="12">
        <v>94.2</v>
      </c>
    </row>
    <row r="63" spans="2:19" x14ac:dyDescent="0.35">
      <c r="B63" t="s">
        <v>231</v>
      </c>
      <c r="C63" s="1">
        <v>54</v>
      </c>
      <c r="D63" s="7" t="s">
        <v>93</v>
      </c>
      <c r="E63" s="7">
        <v>2016</v>
      </c>
      <c r="F63" s="7">
        <f t="shared" si="0"/>
        <v>2016</v>
      </c>
      <c r="G63" s="8">
        <v>6.8</v>
      </c>
      <c r="H63" s="9" t="s">
        <v>93</v>
      </c>
      <c r="I63" s="9" t="s">
        <v>56</v>
      </c>
      <c r="J63" s="10">
        <v>77.5</v>
      </c>
      <c r="K63" s="7" t="s">
        <v>93</v>
      </c>
      <c r="L63" s="7" t="s">
        <v>56</v>
      </c>
      <c r="M63" s="11">
        <v>1.8</v>
      </c>
      <c r="N63" s="9" t="s">
        <v>93</v>
      </c>
      <c r="O63" s="9" t="s">
        <v>56</v>
      </c>
      <c r="P63" s="10">
        <v>94.7</v>
      </c>
      <c r="Q63" s="7" t="s">
        <v>93</v>
      </c>
      <c r="R63" s="7" t="s">
        <v>56</v>
      </c>
      <c r="S63" s="12">
        <v>64.7</v>
      </c>
    </row>
    <row r="64" spans="2:19" x14ac:dyDescent="0.35">
      <c r="B64" t="s">
        <v>232</v>
      </c>
      <c r="C64" s="1">
        <v>55</v>
      </c>
      <c r="D64" s="7" t="s">
        <v>94</v>
      </c>
      <c r="E64" s="7">
        <v>2013</v>
      </c>
      <c r="F64" s="7">
        <f t="shared" si="0"/>
        <v>2013</v>
      </c>
      <c r="G64" s="8">
        <v>3.8</v>
      </c>
      <c r="H64" s="9" t="s">
        <v>94</v>
      </c>
      <c r="I64" s="9" t="s">
        <v>51</v>
      </c>
      <c r="J64" s="10">
        <v>83.2</v>
      </c>
      <c r="K64" s="7" t="s">
        <v>94</v>
      </c>
      <c r="L64" s="7" t="s">
        <v>51</v>
      </c>
      <c r="M64" s="11">
        <v>36.1</v>
      </c>
      <c r="N64" s="9" t="s">
        <v>94</v>
      </c>
      <c r="O64" s="9" t="s">
        <v>51</v>
      </c>
      <c r="P64" s="10">
        <v>93.8</v>
      </c>
      <c r="Q64" s="7" t="s">
        <v>94</v>
      </c>
      <c r="R64" s="7" t="s">
        <v>51</v>
      </c>
      <c r="S64" s="12">
        <v>80.2</v>
      </c>
    </row>
    <row r="65" spans="1:19" x14ac:dyDescent="0.35">
      <c r="B65" t="s">
        <v>233</v>
      </c>
      <c r="C65" s="1">
        <v>56</v>
      </c>
      <c r="D65" s="7" t="s">
        <v>95</v>
      </c>
      <c r="E65" s="7" t="s">
        <v>183</v>
      </c>
      <c r="F65" s="7">
        <f t="shared" si="0"/>
        <v>2007</v>
      </c>
      <c r="G65" s="8" t="s">
        <v>21</v>
      </c>
      <c r="H65" s="9" t="s">
        <v>95</v>
      </c>
      <c r="I65" s="9" t="s">
        <v>83</v>
      </c>
      <c r="J65" s="10">
        <v>80.5</v>
      </c>
      <c r="K65" s="7" t="s">
        <v>95</v>
      </c>
      <c r="L65" s="7" t="s">
        <v>83</v>
      </c>
      <c r="M65" s="11">
        <v>2</v>
      </c>
      <c r="N65" s="9" t="s">
        <v>95</v>
      </c>
      <c r="O65" s="9" t="s">
        <v>83</v>
      </c>
      <c r="P65" s="10">
        <v>85.6</v>
      </c>
      <c r="Q65" s="7" t="s">
        <v>95</v>
      </c>
      <c r="R65" s="7" t="s">
        <v>83</v>
      </c>
      <c r="S65" s="12">
        <v>97.4</v>
      </c>
    </row>
    <row r="66" spans="1:19" x14ac:dyDescent="0.35">
      <c r="B66" t="s">
        <v>234</v>
      </c>
      <c r="C66" s="1">
        <v>57</v>
      </c>
      <c r="D66" s="7" t="s">
        <v>96</v>
      </c>
      <c r="E66" s="7">
        <v>2012</v>
      </c>
      <c r="F66" s="7">
        <f t="shared" si="0"/>
        <v>2012</v>
      </c>
      <c r="G66" s="8" t="s">
        <v>21</v>
      </c>
      <c r="H66" s="9" t="s">
        <v>96</v>
      </c>
      <c r="I66" s="9" t="s">
        <v>45</v>
      </c>
      <c r="J66" s="10">
        <v>76.5</v>
      </c>
      <c r="K66" s="7" t="s">
        <v>96</v>
      </c>
      <c r="L66" s="7" t="s">
        <v>45</v>
      </c>
      <c r="M66" s="11">
        <v>20.3</v>
      </c>
      <c r="N66" s="9" t="s">
        <v>96</v>
      </c>
      <c r="O66" s="9" t="s">
        <v>45</v>
      </c>
      <c r="P66" s="10">
        <v>32.700000000000003</v>
      </c>
      <c r="Q66" s="7" t="s">
        <v>96</v>
      </c>
      <c r="R66" s="7" t="s">
        <v>45</v>
      </c>
      <c r="S66" s="12">
        <v>84.1</v>
      </c>
    </row>
    <row r="67" spans="1:19" x14ac:dyDescent="0.35">
      <c r="B67" t="s">
        <v>235</v>
      </c>
      <c r="C67" s="1">
        <v>58</v>
      </c>
      <c r="D67" s="7" t="s">
        <v>97</v>
      </c>
      <c r="E67" s="7" t="s">
        <v>176</v>
      </c>
      <c r="F67" s="7">
        <f t="shared" si="0"/>
        <v>2016</v>
      </c>
      <c r="G67" s="8">
        <v>17.5</v>
      </c>
      <c r="H67" s="9" t="s">
        <v>97</v>
      </c>
      <c r="I67" s="9" t="s">
        <v>23</v>
      </c>
      <c r="J67" s="10">
        <v>41.3</v>
      </c>
      <c r="K67" s="7" t="s">
        <v>97</v>
      </c>
      <c r="L67" s="7" t="s">
        <v>23</v>
      </c>
      <c r="M67" s="11">
        <v>2</v>
      </c>
      <c r="N67" s="9" t="s">
        <v>97</v>
      </c>
      <c r="O67" s="9" t="s">
        <v>23</v>
      </c>
      <c r="P67" s="10">
        <v>81.099999999999994</v>
      </c>
      <c r="Q67" s="7" t="s">
        <v>97</v>
      </c>
      <c r="R67" s="7" t="s">
        <v>23</v>
      </c>
      <c r="S67" s="12">
        <v>80.8</v>
      </c>
    </row>
    <row r="68" spans="1:19" x14ac:dyDescent="0.35">
      <c r="B68" t="s">
        <v>236</v>
      </c>
      <c r="C68" s="1">
        <v>59</v>
      </c>
      <c r="D68" s="7" t="s">
        <v>98</v>
      </c>
      <c r="E68" s="7">
        <v>2016</v>
      </c>
      <c r="F68" s="7">
        <f t="shared" si="0"/>
        <v>2016</v>
      </c>
      <c r="G68" s="8">
        <v>50.2</v>
      </c>
      <c r="H68" s="9" t="s">
        <v>98</v>
      </c>
      <c r="I68" s="9" t="s">
        <v>56</v>
      </c>
      <c r="J68" s="10">
        <v>64.5</v>
      </c>
      <c r="K68" s="7" t="s">
        <v>98</v>
      </c>
      <c r="L68" s="7" t="s">
        <v>56</v>
      </c>
      <c r="M68" s="11">
        <v>33.9</v>
      </c>
      <c r="N68" s="9" t="s">
        <v>98</v>
      </c>
      <c r="O68" s="9" t="s">
        <v>56</v>
      </c>
      <c r="P68" s="10">
        <v>85.2</v>
      </c>
      <c r="Q68" s="7" t="s">
        <v>98</v>
      </c>
      <c r="R68" s="7" t="s">
        <v>56</v>
      </c>
      <c r="S68" s="12">
        <v>84.5</v>
      </c>
    </row>
    <row r="69" spans="1:19" x14ac:dyDescent="0.35">
      <c r="B69" t="s">
        <v>237</v>
      </c>
      <c r="C69" s="1">
        <v>60</v>
      </c>
      <c r="D69" s="7" t="s">
        <v>99</v>
      </c>
      <c r="E69" s="7" t="s">
        <v>180</v>
      </c>
      <c r="F69" s="7">
        <f t="shared" si="0"/>
        <v>2014</v>
      </c>
      <c r="G69" s="8">
        <v>0.1</v>
      </c>
      <c r="H69" s="9" t="s">
        <v>99</v>
      </c>
      <c r="I69" s="9" t="s">
        <v>48</v>
      </c>
      <c r="J69" s="10">
        <v>81.7</v>
      </c>
      <c r="K69" s="7" t="s">
        <v>99</v>
      </c>
      <c r="L69" s="7" t="s">
        <v>48</v>
      </c>
      <c r="M69" s="11">
        <v>25.6</v>
      </c>
      <c r="N69" s="9" t="s">
        <v>99</v>
      </c>
      <c r="O69" s="9" t="s">
        <v>48</v>
      </c>
      <c r="P69" s="10">
        <v>85.6</v>
      </c>
      <c r="Q69" s="7" t="s">
        <v>99</v>
      </c>
      <c r="R69" s="7" t="s">
        <v>48</v>
      </c>
      <c r="S69" s="12">
        <v>81.2</v>
      </c>
    </row>
    <row r="70" spans="1:19" x14ac:dyDescent="0.35">
      <c r="B70" t="s">
        <v>248</v>
      </c>
      <c r="C70" s="1">
        <v>61</v>
      </c>
      <c r="D70" s="7" t="s">
        <v>100</v>
      </c>
      <c r="F70" s="7">
        <v>2000</v>
      </c>
      <c r="G70" s="2" t="s">
        <v>21</v>
      </c>
      <c r="H70" s="7" t="s">
        <v>100</v>
      </c>
      <c r="I70" s="2" t="s">
        <v>21</v>
      </c>
      <c r="J70" s="2" t="s">
        <v>21</v>
      </c>
      <c r="K70" s="7" t="s">
        <v>100</v>
      </c>
      <c r="L70" s="2" t="s">
        <v>21</v>
      </c>
      <c r="M70" s="2" t="s">
        <v>21</v>
      </c>
      <c r="N70" s="7" t="s">
        <v>100</v>
      </c>
      <c r="O70" s="2" t="s">
        <v>21</v>
      </c>
      <c r="P70" s="2" t="s">
        <v>21</v>
      </c>
      <c r="Q70" s="17" t="s">
        <v>100</v>
      </c>
      <c r="R70" s="17" t="s">
        <v>101</v>
      </c>
      <c r="S70" s="18">
        <v>88.5</v>
      </c>
    </row>
    <row r="71" spans="1:19" x14ac:dyDescent="0.35">
      <c r="B71" t="s">
        <v>238</v>
      </c>
      <c r="C71" s="1">
        <v>62</v>
      </c>
      <c r="D71" s="7" t="s">
        <v>102</v>
      </c>
      <c r="E71" s="7">
        <v>2016</v>
      </c>
      <c r="F71" s="7">
        <f t="shared" si="0"/>
        <v>2016</v>
      </c>
      <c r="G71" s="8">
        <v>40.299999999999997</v>
      </c>
      <c r="H71" s="9" t="s">
        <v>102</v>
      </c>
      <c r="I71" s="9" t="s">
        <v>56</v>
      </c>
      <c r="J71" s="10">
        <v>61.6</v>
      </c>
      <c r="K71" s="7" t="s">
        <v>102</v>
      </c>
      <c r="L71" s="7" t="s">
        <v>56</v>
      </c>
      <c r="M71" s="11">
        <v>6.5</v>
      </c>
      <c r="N71" s="9" t="s">
        <v>102</v>
      </c>
      <c r="O71" s="9" t="s">
        <v>56</v>
      </c>
      <c r="P71" s="10">
        <v>88.4</v>
      </c>
      <c r="Q71" s="7" t="s">
        <v>102</v>
      </c>
      <c r="R71" s="7" t="s">
        <v>56</v>
      </c>
      <c r="S71" s="12">
        <v>99.4</v>
      </c>
    </row>
    <row r="72" spans="1:19" x14ac:dyDescent="0.35">
      <c r="B72" t="s">
        <v>249</v>
      </c>
      <c r="C72" s="1">
        <v>63</v>
      </c>
      <c r="D72" s="9" t="s">
        <v>103</v>
      </c>
      <c r="E72" s="9">
        <v>2007</v>
      </c>
      <c r="F72" s="7">
        <f t="shared" si="0"/>
        <v>2007</v>
      </c>
      <c r="G72" s="1" t="s">
        <v>21</v>
      </c>
      <c r="H72" s="9" t="s">
        <v>103</v>
      </c>
      <c r="I72" s="9" t="s">
        <v>104</v>
      </c>
      <c r="J72" s="1" t="s">
        <v>21</v>
      </c>
      <c r="K72" s="9" t="s">
        <v>103</v>
      </c>
      <c r="L72" s="9" t="s">
        <v>104</v>
      </c>
      <c r="M72" s="1" t="s">
        <v>21</v>
      </c>
      <c r="N72" s="9" t="s">
        <v>103</v>
      </c>
      <c r="O72" s="9" t="s">
        <v>104</v>
      </c>
      <c r="P72" s="10">
        <v>54.9</v>
      </c>
      <c r="Q72" s="9" t="s">
        <v>103</v>
      </c>
      <c r="R72" s="9" t="s">
        <v>104</v>
      </c>
      <c r="S72" s="1" t="s">
        <v>21</v>
      </c>
    </row>
    <row r="73" spans="1:19" x14ac:dyDescent="0.35">
      <c r="B73" t="s">
        <v>239</v>
      </c>
      <c r="C73" s="1">
        <v>64</v>
      </c>
      <c r="D73" s="7" t="s">
        <v>105</v>
      </c>
      <c r="E73" s="7">
        <v>2013</v>
      </c>
      <c r="F73" s="7">
        <f t="shared" si="0"/>
        <v>2013</v>
      </c>
      <c r="G73" s="8">
        <v>0.4</v>
      </c>
      <c r="H73" s="9" t="s">
        <v>105</v>
      </c>
      <c r="I73" s="9" t="s">
        <v>51</v>
      </c>
      <c r="J73" s="10">
        <v>55.2</v>
      </c>
      <c r="K73" s="7" t="s">
        <v>105</v>
      </c>
      <c r="L73" s="7" t="s">
        <v>51</v>
      </c>
      <c r="M73" s="11">
        <v>5.9</v>
      </c>
      <c r="N73" s="9" t="s">
        <v>105</v>
      </c>
      <c r="O73" s="9" t="s">
        <v>51</v>
      </c>
      <c r="P73" s="10">
        <v>29.1</v>
      </c>
      <c r="Q73" s="7" t="s">
        <v>105</v>
      </c>
      <c r="R73" s="7" t="s">
        <v>51</v>
      </c>
      <c r="S73" s="12">
        <v>49.9</v>
      </c>
    </row>
    <row r="74" spans="1:19" x14ac:dyDescent="0.35">
      <c r="B74" t="s">
        <v>240</v>
      </c>
      <c r="C74" s="1">
        <v>65</v>
      </c>
      <c r="D74" s="7" t="s">
        <v>106</v>
      </c>
      <c r="E74" s="7" t="s">
        <v>180</v>
      </c>
      <c r="F74" s="7">
        <f t="shared" si="0"/>
        <v>2014</v>
      </c>
      <c r="G74" s="8" t="s">
        <v>21</v>
      </c>
      <c r="H74" s="9" t="s">
        <v>106</v>
      </c>
      <c r="I74" s="9" t="s">
        <v>48</v>
      </c>
      <c r="J74" s="10">
        <v>76.5</v>
      </c>
      <c r="K74" s="7" t="s">
        <v>106</v>
      </c>
      <c r="L74" s="7" t="s">
        <v>48</v>
      </c>
      <c r="M74" s="11">
        <v>7.4</v>
      </c>
      <c r="N74" s="9" t="s">
        <v>106</v>
      </c>
      <c r="O74" s="9" t="s">
        <v>48</v>
      </c>
      <c r="P74" s="10">
        <v>95.4</v>
      </c>
      <c r="Q74" s="7" t="s">
        <v>106</v>
      </c>
      <c r="R74" s="7" t="s">
        <v>48</v>
      </c>
      <c r="S74" s="12">
        <v>95.6</v>
      </c>
    </row>
    <row r="75" spans="1:19" x14ac:dyDescent="0.35">
      <c r="B75" t="s">
        <v>241</v>
      </c>
      <c r="C75" s="1">
        <v>66</v>
      </c>
      <c r="D75" s="7" t="s">
        <v>107</v>
      </c>
      <c r="E75" s="7">
        <v>2015</v>
      </c>
      <c r="F75" s="7">
        <f t="shared" ref="F75:F76" si="1">VALUE(IF(LEN(E75)=9,LEFT(E75,2)&amp;RIGHT(E75,4),E75))</f>
        <v>2015</v>
      </c>
      <c r="G75" s="8">
        <v>19.899999999999999</v>
      </c>
      <c r="H75" s="9" t="s">
        <v>107</v>
      </c>
      <c r="I75" s="9" t="s">
        <v>18</v>
      </c>
      <c r="J75" s="10">
        <v>67.400000000000006</v>
      </c>
      <c r="K75" s="9" t="s">
        <v>107</v>
      </c>
      <c r="L75" s="9" t="s">
        <v>18</v>
      </c>
      <c r="M75" s="2" t="s">
        <v>21</v>
      </c>
      <c r="N75" s="9" t="s">
        <v>107</v>
      </c>
      <c r="O75" s="9" t="s">
        <v>18</v>
      </c>
      <c r="P75" s="10">
        <v>83.3</v>
      </c>
      <c r="Q75" s="7" t="s">
        <v>107</v>
      </c>
      <c r="R75" s="7" t="s">
        <v>18</v>
      </c>
      <c r="S75" s="12">
        <v>95</v>
      </c>
    </row>
    <row r="76" spans="1:19" s="22" customFormat="1" x14ac:dyDescent="0.35">
      <c r="A76"/>
      <c r="B76" t="e">
        <v>#N/A</v>
      </c>
      <c r="C76" s="19"/>
      <c r="D76" s="20"/>
      <c r="E76" s="20"/>
      <c r="F76" s="7">
        <f t="shared" si="1"/>
        <v>0</v>
      </c>
      <c r="G76" s="21">
        <f>COUNTA(G10:G75) - (COUNTIF(G10:G75, "N/A"))</f>
        <v>46</v>
      </c>
      <c r="H76" s="20"/>
      <c r="I76" s="20"/>
      <c r="J76" s="21">
        <f>COUNTA(J10:J75) - (COUNTIF(J10:J75, "N/A"))</f>
        <v>58</v>
      </c>
      <c r="K76" s="20"/>
      <c r="L76" s="20"/>
      <c r="M76" s="21">
        <f>COUNTA(M10:M75) - (COUNTIF(M10:M75, "N/A"))</f>
        <v>56</v>
      </c>
      <c r="N76" s="20"/>
      <c r="O76" s="20"/>
      <c r="P76" s="21">
        <f>COUNTA(P10:P75) - (COUNTIF(P10:P75, "N/A"))</f>
        <v>62</v>
      </c>
      <c r="Q76" s="20"/>
      <c r="R76" s="19"/>
      <c r="S76" s="21">
        <f>COUNTA(S10:S75) - (COUNTIF(S10:S75, "N/A"))</f>
        <v>54</v>
      </c>
    </row>
  </sheetData>
  <autoFilter ref="C9:S76" xr:uid="{8ED88A3B-D7DA-4BC7-955C-E870CF3538C0}"/>
  <mergeCells count="35">
    <mergeCell ref="D8:G8"/>
    <mergeCell ref="H8:J8"/>
    <mergeCell ref="K8:M8"/>
    <mergeCell ref="N8:P8"/>
    <mergeCell ref="Q8:S8"/>
    <mergeCell ref="D6:G6"/>
    <mergeCell ref="H6:J6"/>
    <mergeCell ref="K6:M6"/>
    <mergeCell ref="N6:P6"/>
    <mergeCell ref="Q6:S6"/>
    <mergeCell ref="D7:G7"/>
    <mergeCell ref="H7:J7"/>
    <mergeCell ref="K7:M7"/>
    <mergeCell ref="N7:P7"/>
    <mergeCell ref="Q7:S7"/>
    <mergeCell ref="D4:G4"/>
    <mergeCell ref="H4:J4"/>
    <mergeCell ref="K4:M4"/>
    <mergeCell ref="N4:P4"/>
    <mergeCell ref="Q4:S4"/>
    <mergeCell ref="D5:G5"/>
    <mergeCell ref="H5:J5"/>
    <mergeCell ref="K5:M5"/>
    <mergeCell ref="N5:P5"/>
    <mergeCell ref="Q5:S5"/>
    <mergeCell ref="D2:G2"/>
    <mergeCell ref="H2:J2"/>
    <mergeCell ref="K2:M2"/>
    <mergeCell ref="N2:P2"/>
    <mergeCell ref="Q2:S2"/>
    <mergeCell ref="D3:G3"/>
    <mergeCell ref="H3:J3"/>
    <mergeCell ref="K3:M3"/>
    <mergeCell ref="N3:P3"/>
    <mergeCell ref="Q3:S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EB872-FF64-44E5-95F7-3FBBFC8678CB}">
  <dimension ref="A1:D56"/>
  <sheetViews>
    <sheetView workbookViewId="0">
      <selection activeCell="D23" sqref="D23"/>
    </sheetView>
  </sheetViews>
  <sheetFormatPr defaultRowHeight="15.5" x14ac:dyDescent="0.35"/>
  <cols>
    <col min="1" max="4" width="12.33203125" customWidth="1"/>
  </cols>
  <sheetData>
    <row r="1" spans="1:4" x14ac:dyDescent="0.35">
      <c r="A1" s="6" t="s">
        <v>16</v>
      </c>
      <c r="B1" s="6" t="s">
        <v>14</v>
      </c>
      <c r="C1" s="6" t="s">
        <v>15</v>
      </c>
    </row>
    <row r="2" spans="1:4" x14ac:dyDescent="0.35">
      <c r="A2" s="7" t="s">
        <v>17</v>
      </c>
      <c r="B2" s="7" t="s">
        <v>18</v>
      </c>
      <c r="C2" s="12">
        <v>56.9</v>
      </c>
    </row>
    <row r="3" spans="1:4" x14ac:dyDescent="0.35">
      <c r="A3" s="7" t="s">
        <v>19</v>
      </c>
      <c r="B3" s="7" t="s">
        <v>20</v>
      </c>
      <c r="C3" s="12">
        <v>91.5</v>
      </c>
    </row>
    <row r="4" spans="1:4" x14ac:dyDescent="0.35">
      <c r="A4" s="7" t="s">
        <v>22</v>
      </c>
      <c r="B4" s="7" t="s">
        <v>23</v>
      </c>
      <c r="C4" s="12">
        <v>89.5</v>
      </c>
    </row>
    <row r="5" spans="1:4" x14ac:dyDescent="0.35">
      <c r="A5" s="24" t="s">
        <v>25</v>
      </c>
      <c r="B5" s="24" t="s">
        <v>23</v>
      </c>
      <c r="C5" s="25">
        <v>99.8</v>
      </c>
      <c r="D5" t="s">
        <v>110</v>
      </c>
    </row>
    <row r="6" spans="1:4" x14ac:dyDescent="0.35">
      <c r="A6" s="7" t="s">
        <v>26</v>
      </c>
      <c r="B6" s="7" t="s">
        <v>27</v>
      </c>
      <c r="C6" s="12">
        <v>94.6</v>
      </c>
    </row>
    <row r="7" spans="1:4" x14ac:dyDescent="0.35">
      <c r="A7" s="7" t="s">
        <v>28</v>
      </c>
      <c r="B7" s="7" t="s">
        <v>30</v>
      </c>
      <c r="C7" s="12">
        <v>82.3</v>
      </c>
    </row>
    <row r="8" spans="1:4" x14ac:dyDescent="0.35">
      <c r="A8" s="7" t="s">
        <v>31</v>
      </c>
      <c r="B8" s="7" t="s">
        <v>32</v>
      </c>
      <c r="C8" s="12">
        <v>92.2</v>
      </c>
    </row>
    <row r="9" spans="1:4" x14ac:dyDescent="0.35">
      <c r="A9" s="7" t="s">
        <v>35</v>
      </c>
      <c r="B9" s="7" t="s">
        <v>36</v>
      </c>
      <c r="C9" s="12">
        <v>95.9</v>
      </c>
    </row>
    <row r="10" spans="1:4" x14ac:dyDescent="0.35">
      <c r="A10" s="7" t="s">
        <v>37</v>
      </c>
      <c r="B10" s="7" t="s">
        <v>38</v>
      </c>
      <c r="C10" s="12">
        <v>99.2</v>
      </c>
    </row>
    <row r="11" spans="1:4" x14ac:dyDescent="0.35">
      <c r="A11" s="7" t="s">
        <v>39</v>
      </c>
      <c r="B11" s="7" t="s">
        <v>29</v>
      </c>
      <c r="C11" s="12">
        <v>68.900000000000006</v>
      </c>
    </row>
    <row r="12" spans="1:4" x14ac:dyDescent="0.35">
      <c r="A12" s="7" t="s">
        <v>40</v>
      </c>
      <c r="B12" s="7" t="s">
        <v>30</v>
      </c>
      <c r="C12" s="12">
        <v>90.9</v>
      </c>
    </row>
    <row r="13" spans="1:4" x14ac:dyDescent="0.35">
      <c r="A13" s="7" t="s">
        <v>41</v>
      </c>
      <c r="B13" s="7" t="s">
        <v>42</v>
      </c>
      <c r="C13" s="12">
        <v>81.599999999999994</v>
      </c>
    </row>
    <row r="14" spans="1:4" x14ac:dyDescent="0.35">
      <c r="A14" s="7" t="s">
        <v>44</v>
      </c>
      <c r="B14" s="7" t="s">
        <v>45</v>
      </c>
      <c r="C14" s="12">
        <v>91</v>
      </c>
    </row>
    <row r="15" spans="1:4" x14ac:dyDescent="0.35">
      <c r="A15" s="7" t="s">
        <v>46</v>
      </c>
      <c r="B15" s="7" t="s">
        <v>32</v>
      </c>
      <c r="C15" s="12">
        <v>99.5</v>
      </c>
    </row>
    <row r="16" spans="1:4" x14ac:dyDescent="0.35">
      <c r="A16" s="7" t="s">
        <v>47</v>
      </c>
      <c r="B16" s="7" t="s">
        <v>48</v>
      </c>
      <c r="C16" s="12">
        <v>92.4</v>
      </c>
    </row>
    <row r="17" spans="1:4" x14ac:dyDescent="0.35">
      <c r="A17" s="7" t="s">
        <v>49</v>
      </c>
      <c r="B17" s="7" t="s">
        <v>32</v>
      </c>
      <c r="C17" s="12">
        <v>91.6</v>
      </c>
    </row>
    <row r="18" spans="1:4" x14ac:dyDescent="0.35">
      <c r="A18" s="7" t="s">
        <v>52</v>
      </c>
      <c r="B18" s="7" t="s">
        <v>29</v>
      </c>
      <c r="C18" s="12">
        <v>90.9</v>
      </c>
    </row>
    <row r="19" spans="1:4" x14ac:dyDescent="0.35">
      <c r="A19" s="7" t="s">
        <v>55</v>
      </c>
      <c r="B19" s="7" t="s">
        <v>56</v>
      </c>
      <c r="C19" s="12">
        <v>89.3</v>
      </c>
    </row>
    <row r="20" spans="1:4" x14ac:dyDescent="0.35">
      <c r="A20" s="7" t="s">
        <v>57</v>
      </c>
      <c r="B20" s="7" t="s">
        <v>45</v>
      </c>
      <c r="C20" s="12">
        <v>97.6</v>
      </c>
    </row>
    <row r="21" spans="1:4" x14ac:dyDescent="0.35">
      <c r="A21" s="7" t="s">
        <v>58</v>
      </c>
      <c r="B21" s="7" t="s">
        <v>51</v>
      </c>
      <c r="C21" s="12">
        <v>77.599999999999994</v>
      </c>
    </row>
    <row r="22" spans="1:4" x14ac:dyDescent="0.35">
      <c r="A22" s="7" t="s">
        <v>59</v>
      </c>
      <c r="B22" s="7" t="s">
        <v>29</v>
      </c>
      <c r="C22" s="12">
        <v>65.5</v>
      </c>
    </row>
    <row r="23" spans="1:4" x14ac:dyDescent="0.35">
      <c r="A23" s="7" t="s">
        <v>61</v>
      </c>
      <c r="B23" s="7" t="s">
        <v>45</v>
      </c>
      <c r="C23" s="12">
        <v>64.400000000000006</v>
      </c>
    </row>
    <row r="24" spans="1:4" x14ac:dyDescent="0.35">
      <c r="A24" s="7" t="s">
        <v>62</v>
      </c>
      <c r="B24" s="7" t="s">
        <v>63</v>
      </c>
      <c r="C24" s="12">
        <v>20.2</v>
      </c>
    </row>
    <row r="25" spans="1:4" x14ac:dyDescent="0.35">
      <c r="A25" s="24" t="s">
        <v>64</v>
      </c>
      <c r="B25" s="24" t="s">
        <v>45</v>
      </c>
      <c r="C25" s="25">
        <v>18</v>
      </c>
      <c r="D25" t="s">
        <v>109</v>
      </c>
    </row>
    <row r="26" spans="1:4" x14ac:dyDescent="0.35">
      <c r="A26" s="7" t="s">
        <v>66</v>
      </c>
      <c r="B26" s="7" t="s">
        <v>23</v>
      </c>
      <c r="C26" s="12">
        <v>93.1</v>
      </c>
    </row>
    <row r="27" spans="1:4" x14ac:dyDescent="0.35">
      <c r="A27" s="7" t="s">
        <v>69</v>
      </c>
      <c r="B27" s="7" t="s">
        <v>29</v>
      </c>
      <c r="C27" s="12">
        <v>99.5</v>
      </c>
    </row>
    <row r="28" spans="1:4" x14ac:dyDescent="0.35">
      <c r="A28" s="7" t="s">
        <v>70</v>
      </c>
      <c r="B28" s="7" t="s">
        <v>45</v>
      </c>
      <c r="C28" s="12">
        <v>96.6</v>
      </c>
    </row>
    <row r="29" spans="1:4" x14ac:dyDescent="0.35">
      <c r="A29" s="7" t="s">
        <v>71</v>
      </c>
      <c r="B29" s="7" t="s">
        <v>29</v>
      </c>
      <c r="C29" s="12">
        <v>92.9</v>
      </c>
    </row>
    <row r="30" spans="1:4" x14ac:dyDescent="0.35">
      <c r="A30" s="7" t="s">
        <v>72</v>
      </c>
      <c r="B30" s="7" t="s">
        <v>51</v>
      </c>
      <c r="C30" s="12">
        <v>98.5</v>
      </c>
    </row>
    <row r="31" spans="1:4" x14ac:dyDescent="0.35">
      <c r="A31" s="7" t="s">
        <v>73</v>
      </c>
      <c r="B31" s="7" t="s">
        <v>20</v>
      </c>
      <c r="C31" s="12">
        <v>71.400000000000006</v>
      </c>
    </row>
    <row r="32" spans="1:4" x14ac:dyDescent="0.35">
      <c r="A32" s="7" t="s">
        <v>74</v>
      </c>
      <c r="B32" s="7" t="s">
        <v>23</v>
      </c>
      <c r="C32" s="12">
        <v>89.7</v>
      </c>
    </row>
    <row r="33" spans="1:3" x14ac:dyDescent="0.35">
      <c r="A33" s="7" t="s">
        <v>76</v>
      </c>
      <c r="B33" s="7" t="s">
        <v>77</v>
      </c>
      <c r="C33" s="12">
        <v>94.7</v>
      </c>
    </row>
    <row r="34" spans="1:3" x14ac:dyDescent="0.35">
      <c r="A34" s="7" t="s">
        <v>78</v>
      </c>
      <c r="B34" s="7" t="s">
        <v>79</v>
      </c>
      <c r="C34" s="12">
        <v>61</v>
      </c>
    </row>
    <row r="35" spans="1:3" x14ac:dyDescent="0.35">
      <c r="A35" s="7" t="s">
        <v>80</v>
      </c>
      <c r="B35" s="7" t="s">
        <v>30</v>
      </c>
      <c r="C35" s="12">
        <v>44.8</v>
      </c>
    </row>
    <row r="36" spans="1:3" x14ac:dyDescent="0.35">
      <c r="A36" s="7" t="s">
        <v>81</v>
      </c>
      <c r="B36" s="7" t="s">
        <v>23</v>
      </c>
      <c r="C36" s="12">
        <v>82.1</v>
      </c>
    </row>
    <row r="37" spans="1:3" x14ac:dyDescent="0.35">
      <c r="A37" s="7" t="s">
        <v>82</v>
      </c>
      <c r="B37" s="7" t="s">
        <v>51</v>
      </c>
      <c r="C37" s="12">
        <v>76.8</v>
      </c>
    </row>
    <row r="38" spans="1:3" x14ac:dyDescent="0.35">
      <c r="A38" s="7" t="s">
        <v>84</v>
      </c>
      <c r="B38" s="7" t="s">
        <v>56</v>
      </c>
      <c r="C38" s="12">
        <v>94.9</v>
      </c>
    </row>
    <row r="39" spans="1:3" x14ac:dyDescent="0.35">
      <c r="A39" s="7" t="s">
        <v>85</v>
      </c>
      <c r="B39" s="7" t="s">
        <v>45</v>
      </c>
      <c r="C39" s="12">
        <v>58.5</v>
      </c>
    </row>
    <row r="40" spans="1:3" x14ac:dyDescent="0.35">
      <c r="A40" s="7" t="s">
        <v>88</v>
      </c>
      <c r="B40" s="7" t="s">
        <v>45</v>
      </c>
      <c r="C40" s="12">
        <v>97.3</v>
      </c>
    </row>
    <row r="41" spans="1:3" x14ac:dyDescent="0.35">
      <c r="A41" s="7" t="s">
        <v>90</v>
      </c>
      <c r="B41" s="7" t="s">
        <v>42</v>
      </c>
      <c r="C41" s="12">
        <v>99.7</v>
      </c>
    </row>
    <row r="42" spans="1:3" x14ac:dyDescent="0.35">
      <c r="A42" s="7" t="s">
        <v>92</v>
      </c>
      <c r="B42" s="7" t="s">
        <v>20</v>
      </c>
      <c r="C42" s="12">
        <v>94.2</v>
      </c>
    </row>
    <row r="43" spans="1:3" x14ac:dyDescent="0.35">
      <c r="A43" s="7" t="s">
        <v>93</v>
      </c>
      <c r="B43" s="7" t="s">
        <v>56</v>
      </c>
      <c r="C43" s="12">
        <v>64.7</v>
      </c>
    </row>
    <row r="44" spans="1:3" x14ac:dyDescent="0.35">
      <c r="A44" s="7" t="s">
        <v>94</v>
      </c>
      <c r="B44" s="7" t="s">
        <v>51</v>
      </c>
      <c r="C44" s="12">
        <v>80.2</v>
      </c>
    </row>
    <row r="45" spans="1:3" x14ac:dyDescent="0.35">
      <c r="A45" s="7" t="s">
        <v>95</v>
      </c>
      <c r="B45" s="7" t="s">
        <v>83</v>
      </c>
      <c r="C45" s="12">
        <v>97.4</v>
      </c>
    </row>
    <row r="46" spans="1:3" x14ac:dyDescent="0.35">
      <c r="A46" s="7" t="s">
        <v>96</v>
      </c>
      <c r="B46" s="7" t="s">
        <v>45</v>
      </c>
      <c r="C46" s="12">
        <v>84.1</v>
      </c>
    </row>
    <row r="47" spans="1:3" x14ac:dyDescent="0.35">
      <c r="A47" s="7" t="s">
        <v>97</v>
      </c>
      <c r="B47" s="7" t="s">
        <v>23</v>
      </c>
      <c r="C47" s="12">
        <v>80.8</v>
      </c>
    </row>
    <row r="48" spans="1:3" x14ac:dyDescent="0.35">
      <c r="A48" s="7" t="s">
        <v>98</v>
      </c>
      <c r="B48" s="7" t="s">
        <v>56</v>
      </c>
      <c r="C48" s="12">
        <v>84.5</v>
      </c>
    </row>
    <row r="49" spans="1:3" x14ac:dyDescent="0.35">
      <c r="A49" s="7" t="s">
        <v>99</v>
      </c>
      <c r="B49" s="7" t="s">
        <v>48</v>
      </c>
      <c r="C49" s="12">
        <v>81.2</v>
      </c>
    </row>
    <row r="50" spans="1:3" x14ac:dyDescent="0.35">
      <c r="A50" s="7" t="s">
        <v>102</v>
      </c>
      <c r="B50" s="7" t="s">
        <v>56</v>
      </c>
      <c r="C50" s="12">
        <v>99.4</v>
      </c>
    </row>
    <row r="51" spans="1:3" x14ac:dyDescent="0.35">
      <c r="A51" s="7" t="s">
        <v>105</v>
      </c>
      <c r="B51" s="7" t="s">
        <v>51</v>
      </c>
      <c r="C51" s="12">
        <v>49.9</v>
      </c>
    </row>
    <row r="52" spans="1:3" x14ac:dyDescent="0.35">
      <c r="A52" s="7" t="s">
        <v>106</v>
      </c>
      <c r="B52" s="7" t="s">
        <v>48</v>
      </c>
      <c r="C52" s="12">
        <v>95.6</v>
      </c>
    </row>
    <row r="53" spans="1:3" x14ac:dyDescent="0.35">
      <c r="A53" s="7" t="s">
        <v>107</v>
      </c>
      <c r="B53" s="7" t="s">
        <v>18</v>
      </c>
      <c r="C53" s="12">
        <v>95</v>
      </c>
    </row>
    <row r="54" spans="1:3" x14ac:dyDescent="0.35">
      <c r="A54" s="20"/>
      <c r="B54" s="19" t="s">
        <v>108</v>
      </c>
      <c r="C54" s="21">
        <f>COUNTA(C2:C53)</f>
        <v>52</v>
      </c>
    </row>
    <row r="55" spans="1:3" x14ac:dyDescent="0.35">
      <c r="B55" s="22" t="s">
        <v>112</v>
      </c>
      <c r="C55" s="23">
        <f>AVERAGE(C2:C53)</f>
        <v>82.688461538461524</v>
      </c>
    </row>
    <row r="56" spans="1:3" x14ac:dyDescent="0.35">
      <c r="B56" s="22" t="s">
        <v>111</v>
      </c>
      <c r="C56" s="22">
        <f>MEDIAN(C2:C53)</f>
        <v>90.9</v>
      </c>
    </row>
  </sheetData>
  <autoFilter ref="A1:C55" xr:uid="{F13EB7C4-7B12-4B48-80E2-4826AE620526}">
    <sortState ref="A2:C56">
      <sortCondition ref="A1:A55"/>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B4C24A-18DB-46C5-9275-179DF820827C}">
  <sheetPr>
    <tabColor theme="9" tint="0.39997558519241921"/>
  </sheetPr>
  <dimension ref="B1:M63"/>
  <sheetViews>
    <sheetView workbookViewId="0">
      <selection activeCell="D11" sqref="D11"/>
    </sheetView>
  </sheetViews>
  <sheetFormatPr defaultRowHeight="15.5" x14ac:dyDescent="0.35"/>
  <cols>
    <col min="2" max="2" width="88.25" bestFit="1" customWidth="1"/>
    <col min="3" max="3" width="27.83203125" bestFit="1" customWidth="1"/>
    <col min="4" max="4" width="11.08203125" bestFit="1" customWidth="1"/>
    <col min="5" max="5" width="11.33203125" bestFit="1" customWidth="1"/>
    <col min="6" max="6" width="7.75" bestFit="1" customWidth="1"/>
    <col min="7" max="7" width="9.33203125" bestFit="1" customWidth="1"/>
  </cols>
  <sheetData>
    <row r="1" spans="2:13" ht="16" thickBot="1" x14ac:dyDescent="0.4"/>
    <row r="2" spans="2:13" ht="16" thickBot="1" x14ac:dyDescent="0.4">
      <c r="B2" s="28" t="s">
        <v>0</v>
      </c>
      <c r="C2" s="29" t="s">
        <v>5</v>
      </c>
      <c r="D2" s="29" t="s">
        <v>9</v>
      </c>
      <c r="E2" s="29" t="s">
        <v>10</v>
      </c>
      <c r="F2" s="29" t="s">
        <v>11</v>
      </c>
      <c r="G2" s="30" t="s">
        <v>116</v>
      </c>
      <c r="I2">
        <v>9.6</v>
      </c>
      <c r="J2">
        <v>47.5</v>
      </c>
      <c r="K2">
        <v>6.3</v>
      </c>
      <c r="L2">
        <v>42.4</v>
      </c>
      <c r="M2">
        <v>56.9</v>
      </c>
    </row>
    <row r="3" spans="2:13" x14ac:dyDescent="0.35">
      <c r="B3" s="26" t="s">
        <v>1</v>
      </c>
      <c r="C3" s="38">
        <f>COUNT(I2:I47)</f>
        <v>46</v>
      </c>
      <c r="D3" s="38">
        <f>MIN(I2:I47)</f>
        <v>0.1</v>
      </c>
      <c r="E3" s="38">
        <f>MAX(I2:I47)</f>
        <v>50.2</v>
      </c>
      <c r="F3" s="38">
        <f>AVERAGE(I2:I47)</f>
        <v>8.5891304347826107</v>
      </c>
      <c r="G3" s="37">
        <f>MEDIAN(I2:I47)</f>
        <v>2.75</v>
      </c>
      <c r="I3">
        <v>4.5</v>
      </c>
      <c r="J3">
        <v>6</v>
      </c>
      <c r="K3">
        <v>4.5999999999999996</v>
      </c>
      <c r="L3">
        <v>34.1</v>
      </c>
      <c r="M3">
        <v>91.5</v>
      </c>
    </row>
    <row r="4" spans="2:13" x14ac:dyDescent="0.35">
      <c r="B4" s="26" t="s">
        <v>113</v>
      </c>
      <c r="C4" s="38">
        <f>COUNT(J2:J59)</f>
        <v>58</v>
      </c>
      <c r="D4" s="38">
        <f>MIN(J2:J59)</f>
        <v>4.5</v>
      </c>
      <c r="E4" s="38">
        <f>MAX(J2:J59)</f>
        <v>86.4</v>
      </c>
      <c r="F4" s="38">
        <f>AVERAGE(J2:J59)</f>
        <v>56.967241379310337</v>
      </c>
      <c r="G4" s="37">
        <f>MEDIAN(J2:J59)</f>
        <v>60.849999999999994</v>
      </c>
      <c r="I4">
        <v>3.7</v>
      </c>
      <c r="J4">
        <v>8.5</v>
      </c>
      <c r="K4">
        <v>1.3</v>
      </c>
      <c r="L4">
        <v>74.599999999999994</v>
      </c>
      <c r="M4">
        <v>89.5</v>
      </c>
    </row>
    <row r="5" spans="2:13" x14ac:dyDescent="0.35">
      <c r="B5" s="26" t="s">
        <v>2</v>
      </c>
      <c r="C5" s="38">
        <f>COUNT(K2:K57)</f>
        <v>56</v>
      </c>
      <c r="D5" s="38">
        <f>MIN(K2:K57)</f>
        <v>1.3</v>
      </c>
      <c r="E5" s="38">
        <f>MAX(K2:K57)</f>
        <v>45.4</v>
      </c>
      <c r="F5" s="38">
        <f>AVERAGE(K2:K57)</f>
        <v>14.648214285714285</v>
      </c>
      <c r="G5" s="37">
        <f>MEDIAN(K2:K57)</f>
        <v>11.55</v>
      </c>
      <c r="I5">
        <v>44.1</v>
      </c>
      <c r="J5">
        <v>60.9</v>
      </c>
      <c r="K5">
        <v>3.3</v>
      </c>
      <c r="L5">
        <v>40</v>
      </c>
      <c r="M5">
        <v>99.8</v>
      </c>
    </row>
    <row r="6" spans="2:13" x14ac:dyDescent="0.35">
      <c r="B6" s="26" t="s">
        <v>3</v>
      </c>
      <c r="C6" s="38">
        <f>COUNT(L2:L63)</f>
        <v>62</v>
      </c>
      <c r="D6" s="38">
        <f>MIN(L2:L63)</f>
        <v>22.6</v>
      </c>
      <c r="E6" s="38">
        <f>MAX(L2:L63)</f>
        <v>96.6</v>
      </c>
      <c r="F6" s="38">
        <f>AVERAGE(L2:L63)</f>
        <v>74.558064516129008</v>
      </c>
      <c r="G6" s="37">
        <f>MEDIAN(L2:L63)</f>
        <v>81</v>
      </c>
      <c r="I6">
        <v>9.6</v>
      </c>
      <c r="J6">
        <v>48.6</v>
      </c>
      <c r="K6">
        <v>4.3</v>
      </c>
      <c r="L6">
        <v>22.6</v>
      </c>
      <c r="M6">
        <v>94.6</v>
      </c>
    </row>
    <row r="7" spans="2:13" ht="16" thickBot="1" x14ac:dyDescent="0.4">
      <c r="B7" s="27" t="s">
        <v>4</v>
      </c>
      <c r="C7" s="35">
        <f>COUNT(M2:M53)</f>
        <v>52</v>
      </c>
      <c r="D7" s="35">
        <f>MIN(M2:M53)</f>
        <v>18</v>
      </c>
      <c r="E7" s="35">
        <f>MAX(M2:M53)</f>
        <v>99.8</v>
      </c>
      <c r="F7" s="35">
        <f>AVERAGE(M2:M53)</f>
        <v>82.688461538461524</v>
      </c>
      <c r="G7" s="39">
        <f>MEDIAN(M2:M53)</f>
        <v>90.9</v>
      </c>
      <c r="I7">
        <v>0.4</v>
      </c>
      <c r="J7">
        <v>24.6</v>
      </c>
      <c r="K7">
        <v>30.8</v>
      </c>
      <c r="L7">
        <v>80.900000000000006</v>
      </c>
      <c r="M7">
        <v>82.3</v>
      </c>
    </row>
    <row r="8" spans="2:13" ht="16" thickBot="1" x14ac:dyDescent="0.4">
      <c r="I8">
        <v>15</v>
      </c>
      <c r="J8">
        <v>63</v>
      </c>
      <c r="K8">
        <v>45.4</v>
      </c>
      <c r="L8">
        <v>76.8</v>
      </c>
      <c r="M8">
        <v>92.2</v>
      </c>
    </row>
    <row r="9" spans="2:13" ht="16" thickBot="1" x14ac:dyDescent="0.4">
      <c r="B9" s="28" t="s">
        <v>0</v>
      </c>
      <c r="C9" s="29" t="s">
        <v>5</v>
      </c>
      <c r="D9" s="29" t="s">
        <v>9</v>
      </c>
      <c r="E9" s="29" t="s">
        <v>10</v>
      </c>
      <c r="F9" s="29" t="s">
        <v>11</v>
      </c>
      <c r="G9" s="30" t="s">
        <v>116</v>
      </c>
      <c r="I9">
        <v>5.4</v>
      </c>
      <c r="J9">
        <v>68.7</v>
      </c>
      <c r="K9">
        <v>7.4</v>
      </c>
      <c r="L9">
        <v>92.6</v>
      </c>
      <c r="M9">
        <v>95.9</v>
      </c>
    </row>
    <row r="10" spans="2:13" x14ac:dyDescent="0.35">
      <c r="B10" s="26" t="s">
        <v>1</v>
      </c>
      <c r="C10" s="31" t="b">
        <f>ROUND(C3,0)='Table 3.1'!C6</f>
        <v>1</v>
      </c>
      <c r="D10" s="31" t="b">
        <f>ROUND(D3,1)='Table 3.1'!D6</f>
        <v>1</v>
      </c>
      <c r="E10" s="31" t="b">
        <f>ROUND(E3,0)='Table 3.1'!E6</f>
        <v>0</v>
      </c>
      <c r="F10" s="31" t="b">
        <f>ROUND(F3,0)='Table 3.1'!F6</f>
        <v>0</v>
      </c>
      <c r="G10" s="32" t="b">
        <f>ROUND(G3,0)='Table 3.1'!G6</f>
        <v>0</v>
      </c>
      <c r="I10">
        <v>0.1</v>
      </c>
      <c r="J10">
        <v>69.599999999999994</v>
      </c>
      <c r="K10">
        <v>7.9</v>
      </c>
      <c r="L10">
        <v>47.6</v>
      </c>
      <c r="M10">
        <v>99.2</v>
      </c>
    </row>
    <row r="11" spans="2:13" x14ac:dyDescent="0.35">
      <c r="B11" s="26" t="s">
        <v>113</v>
      </c>
      <c r="C11" s="31" t="b">
        <f>ROUND(C4,0)='Table 3.1'!C7</f>
        <v>1</v>
      </c>
      <c r="D11" s="31" t="b">
        <f>ROUND(D4,0)='Table 3.1'!D7</f>
        <v>0</v>
      </c>
      <c r="E11" s="31" t="b">
        <f>ROUND(E4,0)='Table 3.1'!E7</f>
        <v>0</v>
      </c>
      <c r="F11" s="31" t="b">
        <f>ROUND(F4,0)='Table 3.1'!F7</f>
        <v>0</v>
      </c>
      <c r="G11" s="32" t="b">
        <f>ROUND(G4,0)='Table 3.1'!G7</f>
        <v>0</v>
      </c>
      <c r="I11">
        <v>1.3</v>
      </c>
      <c r="J11">
        <v>55.3</v>
      </c>
      <c r="K11">
        <v>6.2</v>
      </c>
      <c r="L11">
        <v>95.6</v>
      </c>
      <c r="M11">
        <v>68.900000000000006</v>
      </c>
    </row>
    <row r="12" spans="2:13" x14ac:dyDescent="0.35">
      <c r="B12" s="26" t="s">
        <v>2</v>
      </c>
      <c r="C12" s="31" t="b">
        <f>ROUND(C5,0)='Table 3.1'!C8</f>
        <v>1</v>
      </c>
      <c r="D12" s="31" t="b">
        <f>ROUND(D5,0)='Table 3.1'!D8</f>
        <v>0</v>
      </c>
      <c r="E12" s="31" t="b">
        <f>ROUND(E5,0)='Table 3.1'!E8</f>
        <v>0</v>
      </c>
      <c r="F12" s="31" t="b">
        <f>ROUND(F5,0)='Table 3.1'!F8</f>
        <v>0</v>
      </c>
      <c r="G12" s="32" t="b">
        <f>ROUND(G5,0)='Table 3.1'!G8</f>
        <v>0</v>
      </c>
      <c r="I12">
        <v>0.4</v>
      </c>
      <c r="J12">
        <v>44.1</v>
      </c>
      <c r="K12">
        <v>9.1999999999999993</v>
      </c>
      <c r="L12">
        <v>80</v>
      </c>
      <c r="M12">
        <v>90.9</v>
      </c>
    </row>
    <row r="13" spans="2:13" x14ac:dyDescent="0.35">
      <c r="B13" s="26" t="s">
        <v>3</v>
      </c>
      <c r="C13" s="31" t="b">
        <f>ROUND(C6,0)='Table 3.1'!C9</f>
        <v>1</v>
      </c>
      <c r="D13" s="31" t="b">
        <f>ROUND(D6,0)='Table 3.1'!D9</f>
        <v>0</v>
      </c>
      <c r="E13" s="31" t="b">
        <f>ROUND(E6,0)='Table 3.1'!E9</f>
        <v>0</v>
      </c>
      <c r="F13" s="31" t="b">
        <f>ROUND(F6,0)='Table 3.1'!F9</f>
        <v>0</v>
      </c>
      <c r="G13" s="32" t="b">
        <f>ROUND(G6,0)='Table 3.1'!G9</f>
        <v>1</v>
      </c>
      <c r="I13">
        <v>2.4</v>
      </c>
      <c r="J13">
        <v>48.5</v>
      </c>
      <c r="K13">
        <v>15.7</v>
      </c>
      <c r="L13">
        <v>55.2</v>
      </c>
      <c r="M13">
        <v>81.599999999999994</v>
      </c>
    </row>
    <row r="14" spans="2:13" ht="16" thickBot="1" x14ac:dyDescent="0.4">
      <c r="B14" s="27" t="s">
        <v>4</v>
      </c>
      <c r="C14" s="36" t="b">
        <f>ROUND(C7,0)='Table 3.1'!C10</f>
        <v>1</v>
      </c>
      <c r="D14" s="33" t="b">
        <f>ROUND(D7,0)='Table 3.1'!D10</f>
        <v>1</v>
      </c>
      <c r="E14" s="33" t="b">
        <f>ROUND(E7,0)='Table 3.1'!E10</f>
        <v>0</v>
      </c>
      <c r="F14" s="33" t="b">
        <f>ROUND(F7,0)='Table 3.1'!F10</f>
        <v>0</v>
      </c>
      <c r="G14" s="34" t="b">
        <f>ROUND(G7,0)='Table 3.1'!G10</f>
        <v>0</v>
      </c>
      <c r="I14">
        <v>0.1</v>
      </c>
      <c r="J14">
        <v>64.900000000000006</v>
      </c>
      <c r="K14">
        <v>24.7</v>
      </c>
      <c r="L14">
        <v>94.8</v>
      </c>
      <c r="M14">
        <v>91</v>
      </c>
    </row>
    <row r="15" spans="2:13" x14ac:dyDescent="0.35">
      <c r="I15">
        <v>1.7</v>
      </c>
      <c r="J15">
        <v>70.400000000000006</v>
      </c>
      <c r="K15">
        <v>15.6</v>
      </c>
      <c r="L15">
        <v>78.7</v>
      </c>
      <c r="M15">
        <v>99.5</v>
      </c>
    </row>
    <row r="16" spans="2:13" x14ac:dyDescent="0.35">
      <c r="I16">
        <v>33.299999999999997</v>
      </c>
      <c r="J16">
        <v>60.8</v>
      </c>
      <c r="K16">
        <v>13.4</v>
      </c>
      <c r="L16">
        <v>84.1</v>
      </c>
      <c r="M16">
        <v>92.4</v>
      </c>
    </row>
    <row r="17" spans="9:13" x14ac:dyDescent="0.35">
      <c r="I17">
        <v>7.4</v>
      </c>
      <c r="J17">
        <v>34.200000000000003</v>
      </c>
      <c r="K17">
        <v>33.799999999999997</v>
      </c>
      <c r="L17">
        <v>58.9</v>
      </c>
      <c r="M17">
        <v>91.6</v>
      </c>
    </row>
    <row r="18" spans="9:13" x14ac:dyDescent="0.35">
      <c r="I18">
        <v>1.3</v>
      </c>
      <c r="J18">
        <v>16.7</v>
      </c>
      <c r="K18">
        <v>7.6</v>
      </c>
      <c r="L18">
        <v>77</v>
      </c>
      <c r="M18">
        <v>90.9</v>
      </c>
    </row>
    <row r="19" spans="9:13" x14ac:dyDescent="0.35">
      <c r="I19">
        <v>0.5</v>
      </c>
      <c r="J19">
        <v>44.7</v>
      </c>
      <c r="K19">
        <v>9.1999999999999993</v>
      </c>
      <c r="L19">
        <v>95.5</v>
      </c>
      <c r="M19">
        <v>89.3</v>
      </c>
    </row>
    <row r="20" spans="9:13" x14ac:dyDescent="0.35">
      <c r="I20">
        <v>1.3</v>
      </c>
      <c r="J20">
        <v>53.8</v>
      </c>
      <c r="K20">
        <v>20.5</v>
      </c>
      <c r="L20">
        <v>66.2</v>
      </c>
      <c r="M20">
        <v>97.6</v>
      </c>
    </row>
    <row r="21" spans="9:13" x14ac:dyDescent="0.35">
      <c r="I21">
        <v>0.3</v>
      </c>
      <c r="J21">
        <v>68.7</v>
      </c>
      <c r="K21">
        <v>16.5</v>
      </c>
      <c r="L21">
        <v>42.1</v>
      </c>
      <c r="M21">
        <v>77.599999999999994</v>
      </c>
    </row>
    <row r="22" spans="9:13" x14ac:dyDescent="0.35">
      <c r="I22">
        <v>0.4</v>
      </c>
      <c r="J22">
        <v>65.2</v>
      </c>
      <c r="K22">
        <v>24.4</v>
      </c>
      <c r="L22">
        <v>88.8</v>
      </c>
      <c r="M22">
        <v>65.5</v>
      </c>
    </row>
    <row r="23" spans="9:13" x14ac:dyDescent="0.35">
      <c r="I23">
        <v>20.3</v>
      </c>
      <c r="J23">
        <v>49.7</v>
      </c>
      <c r="K23">
        <v>19.7</v>
      </c>
      <c r="L23">
        <v>96.6</v>
      </c>
      <c r="M23">
        <v>64.400000000000006</v>
      </c>
    </row>
    <row r="24" spans="9:13" x14ac:dyDescent="0.35">
      <c r="I24">
        <v>1.1000000000000001</v>
      </c>
      <c r="J24">
        <v>40.799999999999997</v>
      </c>
      <c r="K24">
        <v>11.5</v>
      </c>
      <c r="L24">
        <v>91.9</v>
      </c>
      <c r="M24">
        <v>20.2</v>
      </c>
    </row>
    <row r="25" spans="9:13" x14ac:dyDescent="0.35">
      <c r="I25">
        <v>8.1</v>
      </c>
      <c r="J25">
        <v>44.4</v>
      </c>
      <c r="K25">
        <v>24.5</v>
      </c>
      <c r="L25">
        <v>84.1</v>
      </c>
      <c r="M25">
        <v>18</v>
      </c>
    </row>
    <row r="26" spans="9:13" x14ac:dyDescent="0.35">
      <c r="I26">
        <v>0.7</v>
      </c>
      <c r="J26">
        <v>73.3</v>
      </c>
      <c r="K26">
        <v>10.6</v>
      </c>
      <c r="L26">
        <v>81.3</v>
      </c>
      <c r="M26">
        <v>93.1</v>
      </c>
    </row>
    <row r="27" spans="9:13" x14ac:dyDescent="0.35">
      <c r="I27">
        <v>3.1</v>
      </c>
      <c r="J27">
        <v>59.1</v>
      </c>
      <c r="K27">
        <v>24.6</v>
      </c>
      <c r="L27">
        <v>82.8</v>
      </c>
      <c r="M27">
        <v>99.5</v>
      </c>
    </row>
    <row r="28" spans="9:13" x14ac:dyDescent="0.35">
      <c r="I28">
        <v>1.4</v>
      </c>
      <c r="J28">
        <v>61.1</v>
      </c>
      <c r="K28">
        <v>26.1</v>
      </c>
      <c r="L28">
        <v>76.099999999999994</v>
      </c>
      <c r="M28">
        <v>96.6</v>
      </c>
    </row>
    <row r="29" spans="9:13" x14ac:dyDescent="0.35">
      <c r="I29">
        <v>28.1</v>
      </c>
      <c r="J29">
        <v>11</v>
      </c>
      <c r="K29">
        <v>13.6</v>
      </c>
      <c r="L29">
        <v>58.7</v>
      </c>
      <c r="M29">
        <v>92.9</v>
      </c>
    </row>
    <row r="30" spans="9:13" x14ac:dyDescent="0.35">
      <c r="I30">
        <v>1.8</v>
      </c>
      <c r="J30">
        <v>71.7</v>
      </c>
      <c r="K30">
        <v>4.0999999999999996</v>
      </c>
      <c r="L30">
        <v>77.7</v>
      </c>
      <c r="M30">
        <v>98.5</v>
      </c>
    </row>
    <row r="31" spans="9:13" x14ac:dyDescent="0.35">
      <c r="I31">
        <v>2.1</v>
      </c>
      <c r="J31">
        <v>43.8</v>
      </c>
      <c r="K31">
        <v>2.7</v>
      </c>
      <c r="L31">
        <v>75.5</v>
      </c>
      <c r="M31">
        <v>71.400000000000006</v>
      </c>
    </row>
    <row r="32" spans="9:13" x14ac:dyDescent="0.35">
      <c r="I32">
        <v>8.4</v>
      </c>
      <c r="J32">
        <v>61.3</v>
      </c>
      <c r="K32">
        <v>11</v>
      </c>
      <c r="L32">
        <v>84.6</v>
      </c>
      <c r="M32">
        <v>89.7</v>
      </c>
    </row>
    <row r="33" spans="9:13" x14ac:dyDescent="0.35">
      <c r="I33">
        <v>0.2</v>
      </c>
      <c r="J33">
        <v>60.2</v>
      </c>
      <c r="K33">
        <v>26.7</v>
      </c>
      <c r="L33">
        <v>69.400000000000006</v>
      </c>
      <c r="M33">
        <v>94.7</v>
      </c>
    </row>
    <row r="34" spans="9:13" x14ac:dyDescent="0.35">
      <c r="I34">
        <v>17.600000000000001</v>
      </c>
      <c r="J34">
        <v>72.2</v>
      </c>
      <c r="K34">
        <v>3.8</v>
      </c>
      <c r="L34">
        <v>44.7</v>
      </c>
      <c r="M34">
        <v>61</v>
      </c>
    </row>
    <row r="35" spans="9:13" x14ac:dyDescent="0.35">
      <c r="I35">
        <v>10.3</v>
      </c>
      <c r="J35">
        <v>64.2</v>
      </c>
      <c r="K35">
        <v>12.4</v>
      </c>
      <c r="L35">
        <v>75.400000000000006</v>
      </c>
      <c r="M35">
        <v>44.8</v>
      </c>
    </row>
    <row r="36" spans="9:13" x14ac:dyDescent="0.35">
      <c r="I36">
        <v>2.2999999999999998</v>
      </c>
      <c r="J36">
        <v>48.1</v>
      </c>
      <c r="K36">
        <v>25.4</v>
      </c>
      <c r="L36">
        <v>96.5</v>
      </c>
      <c r="M36">
        <v>82.1</v>
      </c>
    </row>
    <row r="37" spans="9:13" x14ac:dyDescent="0.35">
      <c r="I37">
        <v>1.5</v>
      </c>
      <c r="J37">
        <v>60.8</v>
      </c>
      <c r="K37">
        <v>24.4</v>
      </c>
      <c r="L37">
        <v>58.9</v>
      </c>
      <c r="M37">
        <v>76.8</v>
      </c>
    </row>
    <row r="38" spans="9:13" x14ac:dyDescent="0.35">
      <c r="I38">
        <v>0.9</v>
      </c>
      <c r="J38">
        <v>74.599999999999994</v>
      </c>
      <c r="K38">
        <v>8.1</v>
      </c>
      <c r="L38">
        <v>89.4</v>
      </c>
      <c r="M38">
        <v>94.9</v>
      </c>
    </row>
    <row r="39" spans="9:13" x14ac:dyDescent="0.35">
      <c r="I39">
        <v>5.4</v>
      </c>
      <c r="J39">
        <v>54.4</v>
      </c>
      <c r="K39">
        <v>11.6</v>
      </c>
      <c r="L39">
        <v>87.2</v>
      </c>
      <c r="M39">
        <v>58.5</v>
      </c>
    </row>
    <row r="40" spans="9:13" x14ac:dyDescent="0.35">
      <c r="I40">
        <v>6.8</v>
      </c>
      <c r="J40">
        <v>83.6</v>
      </c>
      <c r="K40">
        <v>7.7</v>
      </c>
      <c r="L40">
        <v>67.900000000000006</v>
      </c>
      <c r="M40">
        <v>97.3</v>
      </c>
    </row>
    <row r="41" spans="9:13" x14ac:dyDescent="0.35">
      <c r="I41">
        <v>3.8</v>
      </c>
      <c r="J41">
        <v>82.5</v>
      </c>
      <c r="K41">
        <v>12.3</v>
      </c>
      <c r="L41">
        <v>80.900000000000006</v>
      </c>
      <c r="M41">
        <v>99.7</v>
      </c>
    </row>
    <row r="42" spans="9:13" x14ac:dyDescent="0.35">
      <c r="I42">
        <v>17.5</v>
      </c>
      <c r="J42">
        <v>59.6</v>
      </c>
      <c r="K42">
        <v>5.7</v>
      </c>
      <c r="L42">
        <v>87.4</v>
      </c>
      <c r="M42">
        <v>94.2</v>
      </c>
    </row>
    <row r="43" spans="9:13" x14ac:dyDescent="0.35">
      <c r="I43">
        <v>50.2</v>
      </c>
      <c r="J43">
        <v>41.3</v>
      </c>
      <c r="K43">
        <v>7.6</v>
      </c>
      <c r="L43">
        <v>87.5</v>
      </c>
      <c r="M43">
        <v>64.7</v>
      </c>
    </row>
    <row r="44" spans="9:13" x14ac:dyDescent="0.35">
      <c r="I44">
        <v>0.1</v>
      </c>
      <c r="J44">
        <v>72.099999999999994</v>
      </c>
      <c r="K44">
        <v>14.9</v>
      </c>
      <c r="L44">
        <v>90.9</v>
      </c>
      <c r="M44">
        <v>80.2</v>
      </c>
    </row>
    <row r="45" spans="9:13" x14ac:dyDescent="0.35">
      <c r="I45">
        <v>40.299999999999997</v>
      </c>
      <c r="J45">
        <v>4.5</v>
      </c>
      <c r="K45">
        <v>37.799999999999997</v>
      </c>
      <c r="L45">
        <v>81.2</v>
      </c>
      <c r="M45">
        <v>97.4</v>
      </c>
    </row>
    <row r="46" spans="9:13" x14ac:dyDescent="0.35">
      <c r="I46">
        <v>0.4</v>
      </c>
      <c r="J46">
        <v>85.2</v>
      </c>
      <c r="K46">
        <v>7.7</v>
      </c>
      <c r="L46">
        <v>63.4</v>
      </c>
      <c r="M46">
        <v>84.1</v>
      </c>
    </row>
    <row r="47" spans="9:13" x14ac:dyDescent="0.35">
      <c r="I47">
        <v>19.899999999999999</v>
      </c>
      <c r="J47">
        <v>86.4</v>
      </c>
      <c r="K47">
        <v>16.2</v>
      </c>
      <c r="L47">
        <v>44.7</v>
      </c>
      <c r="M47">
        <v>80.8</v>
      </c>
    </row>
    <row r="48" spans="9:13" x14ac:dyDescent="0.35">
      <c r="J48">
        <v>47.6</v>
      </c>
      <c r="K48">
        <v>1.8</v>
      </c>
      <c r="L48">
        <v>87.2</v>
      </c>
      <c r="M48">
        <v>84.5</v>
      </c>
    </row>
    <row r="49" spans="10:13" x14ac:dyDescent="0.35">
      <c r="J49">
        <v>77.5</v>
      </c>
      <c r="K49">
        <v>36.1</v>
      </c>
      <c r="L49">
        <v>92.1</v>
      </c>
      <c r="M49">
        <v>81.2</v>
      </c>
    </row>
    <row r="50" spans="10:13" x14ac:dyDescent="0.35">
      <c r="J50">
        <v>83.2</v>
      </c>
      <c r="K50">
        <v>2</v>
      </c>
      <c r="L50">
        <v>79.599999999999994</v>
      </c>
      <c r="M50">
        <v>99.4</v>
      </c>
    </row>
    <row r="51" spans="10:13" x14ac:dyDescent="0.35">
      <c r="J51">
        <v>80.5</v>
      </c>
      <c r="K51">
        <v>20.3</v>
      </c>
      <c r="L51">
        <v>90.7</v>
      </c>
      <c r="M51">
        <v>49.9</v>
      </c>
    </row>
    <row r="52" spans="10:13" x14ac:dyDescent="0.35">
      <c r="J52">
        <v>76.5</v>
      </c>
      <c r="K52">
        <v>2</v>
      </c>
      <c r="L52">
        <v>94.7</v>
      </c>
      <c r="M52">
        <v>95.6</v>
      </c>
    </row>
    <row r="53" spans="10:13" x14ac:dyDescent="0.35">
      <c r="J53">
        <v>41.3</v>
      </c>
      <c r="K53">
        <v>33.9</v>
      </c>
      <c r="L53">
        <v>93.8</v>
      </c>
      <c r="M53">
        <v>95</v>
      </c>
    </row>
    <row r="54" spans="10:13" x14ac:dyDescent="0.35">
      <c r="J54">
        <v>64.5</v>
      </c>
      <c r="K54">
        <v>25.6</v>
      </c>
      <c r="L54">
        <v>85.6</v>
      </c>
    </row>
    <row r="55" spans="10:13" x14ac:dyDescent="0.35">
      <c r="J55">
        <v>81.7</v>
      </c>
      <c r="K55">
        <v>6.5</v>
      </c>
      <c r="L55">
        <v>32.700000000000003</v>
      </c>
    </row>
    <row r="56" spans="10:13" x14ac:dyDescent="0.35">
      <c r="J56">
        <v>61.6</v>
      </c>
      <c r="K56">
        <v>5.9</v>
      </c>
      <c r="L56">
        <v>81.099999999999994</v>
      </c>
    </row>
    <row r="57" spans="10:13" x14ac:dyDescent="0.35">
      <c r="J57">
        <v>55.2</v>
      </c>
      <c r="K57">
        <v>7.4</v>
      </c>
      <c r="L57">
        <v>85.2</v>
      </c>
    </row>
    <row r="58" spans="10:13" x14ac:dyDescent="0.35">
      <c r="J58">
        <v>76.5</v>
      </c>
      <c r="L58">
        <v>85.6</v>
      </c>
    </row>
    <row r="59" spans="10:13" x14ac:dyDescent="0.35">
      <c r="J59">
        <v>67.400000000000006</v>
      </c>
      <c r="L59">
        <v>88.4</v>
      </c>
    </row>
    <row r="60" spans="10:13" x14ac:dyDescent="0.35">
      <c r="L60">
        <v>54.9</v>
      </c>
    </row>
    <row r="61" spans="10:13" x14ac:dyDescent="0.35">
      <c r="L61">
        <v>29.1</v>
      </c>
    </row>
    <row r="62" spans="10:13" x14ac:dyDescent="0.35">
      <c r="L62">
        <v>95.4</v>
      </c>
    </row>
    <row r="63" spans="10:13" x14ac:dyDescent="0.35">
      <c r="L63">
        <v>83.3</v>
      </c>
    </row>
  </sheetData>
  <conditionalFormatting sqref="A1:XFD1048576">
    <cfRule type="containsText" dxfId="5" priority="1" operator="containsText" text="FALSE">
      <formula>NOT(ISERROR(SEARCH("FALSE",A1)))</formula>
    </cfRule>
    <cfRule type="containsText" dxfId="4" priority="2" operator="containsText" text="TRUE">
      <formula>NOT(ISERROR(SEARCH("TRUE",A1)))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F5CD2-DD35-4A1D-A822-06769F0D07A4}">
  <sheetPr>
    <tabColor theme="9" tint="0.39997558519241921"/>
  </sheetPr>
  <dimension ref="A1:I54"/>
  <sheetViews>
    <sheetView workbookViewId="0">
      <selection activeCell="B20" sqref="B20"/>
    </sheetView>
  </sheetViews>
  <sheetFormatPr defaultRowHeight="15.5" x14ac:dyDescent="0.35"/>
  <cols>
    <col min="1" max="1" width="9.83203125" bestFit="1" customWidth="1"/>
    <col min="2" max="2" width="88.25" bestFit="1" customWidth="1"/>
    <col min="3" max="3" width="27.83203125" bestFit="1" customWidth="1"/>
    <col min="4" max="4" width="11.08203125" bestFit="1" customWidth="1"/>
    <col min="5" max="5" width="11.33203125" bestFit="1" customWidth="1"/>
    <col min="6" max="6" width="7.75" bestFit="1" customWidth="1"/>
    <col min="7" max="7" width="9.33203125" bestFit="1" customWidth="1"/>
  </cols>
  <sheetData>
    <row r="1" spans="1:9" x14ac:dyDescent="0.35">
      <c r="A1" t="s">
        <v>124</v>
      </c>
      <c r="B1" t="b">
        <f>IF(COUNTIF(C9:G13,"FALSE")=0,TRUE,FALSE)</f>
        <v>1</v>
      </c>
    </row>
    <row r="2" spans="1:9" ht="16" thickBot="1" x14ac:dyDescent="0.4">
      <c r="I2" t="s">
        <v>123</v>
      </c>
    </row>
    <row r="3" spans="1:9" ht="16" thickBot="1" x14ac:dyDescent="0.4">
      <c r="B3" s="28" t="s">
        <v>0</v>
      </c>
      <c r="C3" s="29" t="s">
        <v>5</v>
      </c>
      <c r="D3" s="29" t="s">
        <v>9</v>
      </c>
      <c r="E3" s="29" t="s">
        <v>10</v>
      </c>
      <c r="F3" s="29" t="s">
        <v>11</v>
      </c>
      <c r="G3" s="30" t="s">
        <v>116</v>
      </c>
      <c r="I3">
        <v>56.9</v>
      </c>
    </row>
    <row r="4" spans="1:9" x14ac:dyDescent="0.35">
      <c r="B4" s="26" t="s">
        <v>1</v>
      </c>
      <c r="C4" s="38">
        <f>COUNTIFS('Coverag '!$G$10:$G$75,"&gt;0")</f>
        <v>46</v>
      </c>
      <c r="D4" s="38">
        <f>MIN('Coverag '!$G$10:$G$75)</f>
        <v>0.1</v>
      </c>
      <c r="E4" s="38">
        <f>MAX('Coverag '!G10:G75)</f>
        <v>50.2</v>
      </c>
      <c r="F4" s="38">
        <f>AVERAGE('Coverag '!G10:G75)</f>
        <v>8.5891304347826107</v>
      </c>
      <c r="G4" s="37">
        <f>MEDIAN('Coverag '!G10:G75)</f>
        <v>2.75</v>
      </c>
      <c r="I4">
        <v>91.5</v>
      </c>
    </row>
    <row r="5" spans="1:9" x14ac:dyDescent="0.35">
      <c r="B5" s="26" t="s">
        <v>113</v>
      </c>
      <c r="C5" s="38">
        <f>COUNTIFS('Coverag '!$J$10:$J$75,"&gt;0")</f>
        <v>58</v>
      </c>
      <c r="D5" s="38">
        <f>MIN('Coverag '!$J$10:$J$75)</f>
        <v>4.5</v>
      </c>
      <c r="E5" s="38">
        <f>MAX('Coverag '!J10:J75)</f>
        <v>86.4</v>
      </c>
      <c r="F5" s="38">
        <f>AVERAGE('Coverag '!J10:J75)</f>
        <v>56.967241379310337</v>
      </c>
      <c r="G5" s="37">
        <f>MEDIAN('Coverag '!J10:J75)</f>
        <v>60.849999999999994</v>
      </c>
      <c r="I5">
        <v>89.5</v>
      </c>
    </row>
    <row r="6" spans="1:9" x14ac:dyDescent="0.35">
      <c r="B6" s="26" t="s">
        <v>2</v>
      </c>
      <c r="C6" s="38">
        <f>COUNTIFS('Coverag '!$M$10:$M$75,"&gt;0")</f>
        <v>56</v>
      </c>
      <c r="D6" s="38">
        <f>MIN('Coverag '!$M$10:$M$75)</f>
        <v>1.3</v>
      </c>
      <c r="E6" s="38">
        <f>MAX('Coverag '!M10:M75)</f>
        <v>45.4</v>
      </c>
      <c r="F6" s="38">
        <f>AVERAGE('Coverag '!M10:M75)</f>
        <v>14.648214285714285</v>
      </c>
      <c r="G6" s="37">
        <f>MEDIAN('Coverag '!M10:M75)</f>
        <v>11.55</v>
      </c>
      <c r="I6">
        <v>99.8</v>
      </c>
    </row>
    <row r="7" spans="1:9" x14ac:dyDescent="0.35">
      <c r="B7" s="26" t="s">
        <v>3</v>
      </c>
      <c r="C7" s="38">
        <f>COUNTIFS('Coverag '!$P$10:$P$75,"&gt;0")</f>
        <v>62</v>
      </c>
      <c r="D7" s="38">
        <f>MIN('Coverag '!$P$10:$P$75)</f>
        <v>22.6</v>
      </c>
      <c r="E7" s="38">
        <f>MAX('Coverag '!P10:P75)</f>
        <v>96.6</v>
      </c>
      <c r="F7" s="38">
        <f>AVERAGE('Coverag '!P10:P75)</f>
        <v>74.558064516129008</v>
      </c>
      <c r="G7" s="37">
        <f>MEDIAN('Coverag '!P10:P75)</f>
        <v>81</v>
      </c>
      <c r="I7">
        <v>94.6</v>
      </c>
    </row>
    <row r="8" spans="1:9" ht="16" thickBot="1" x14ac:dyDescent="0.4">
      <c r="B8" s="27" t="s">
        <v>4</v>
      </c>
      <c r="C8" s="35">
        <f>COUNTIFS('Coverag '!$S$10:$S$75,"&gt;0")-2</f>
        <v>52</v>
      </c>
      <c r="D8" s="35">
        <f>MIN($I$3:$I$54)</f>
        <v>18</v>
      </c>
      <c r="E8" s="35">
        <f>MAX(I3:I54)</f>
        <v>99.8</v>
      </c>
      <c r="F8" s="35">
        <f>AVERAGE(I3:I54)</f>
        <v>82.688461538461524</v>
      </c>
      <c r="G8" s="39">
        <f>MEDIAN(I3:I54)</f>
        <v>90.9</v>
      </c>
      <c r="I8">
        <v>82.3</v>
      </c>
    </row>
    <row r="9" spans="1:9" x14ac:dyDescent="0.35">
      <c r="B9" s="26" t="s">
        <v>1</v>
      </c>
      <c r="C9" t="b">
        <f>C4='Table 3.1'!C6</f>
        <v>1</v>
      </c>
      <c r="D9" t="b">
        <f>D4='Table 3.1'!D6</f>
        <v>1</v>
      </c>
      <c r="E9" t="b">
        <f>E4='Table 3.1'!E6</f>
        <v>1</v>
      </c>
      <c r="F9" t="b">
        <f>F4='Table 3.1'!F6</f>
        <v>1</v>
      </c>
      <c r="G9" s="42" t="b">
        <f>G4='Table 3.1'!G6</f>
        <v>1</v>
      </c>
      <c r="I9">
        <v>92.2</v>
      </c>
    </row>
    <row r="10" spans="1:9" x14ac:dyDescent="0.35">
      <c r="B10" s="26" t="s">
        <v>113</v>
      </c>
      <c r="C10" t="b">
        <f>C5='Table 3.1'!C7</f>
        <v>1</v>
      </c>
      <c r="D10" t="b">
        <f>D5='Table 3.1'!D7</f>
        <v>1</v>
      </c>
      <c r="E10" t="b">
        <f>E5='Table 3.1'!E7</f>
        <v>1</v>
      </c>
      <c r="F10" t="b">
        <f>F5='Table 3.1'!F7</f>
        <v>1</v>
      </c>
      <c r="G10" s="42" t="b">
        <f>G5='Table 3.1'!G7</f>
        <v>1</v>
      </c>
      <c r="I10">
        <v>95.9</v>
      </c>
    </row>
    <row r="11" spans="1:9" x14ac:dyDescent="0.35">
      <c r="B11" s="26" t="s">
        <v>2</v>
      </c>
      <c r="C11" t="b">
        <f>C6='Table 3.1'!C8</f>
        <v>1</v>
      </c>
      <c r="D11" t="b">
        <f>D6='Table 3.1'!D8</f>
        <v>1</v>
      </c>
      <c r="E11" t="b">
        <f>E6='Table 3.1'!E8</f>
        <v>1</v>
      </c>
      <c r="F11" t="b">
        <f>F6='Table 3.1'!F8</f>
        <v>1</v>
      </c>
      <c r="G11" s="42" t="b">
        <f>G6='Table 3.1'!G8</f>
        <v>1</v>
      </c>
      <c r="I11">
        <v>99.2</v>
      </c>
    </row>
    <row r="12" spans="1:9" x14ac:dyDescent="0.35">
      <c r="B12" s="26" t="s">
        <v>3</v>
      </c>
      <c r="C12" t="b">
        <f>C7='Table 3.1'!C9</f>
        <v>1</v>
      </c>
      <c r="D12" t="b">
        <f>D7='Table 3.1'!D9</f>
        <v>1</v>
      </c>
      <c r="E12" t="b">
        <f>E7='Table 3.1'!E9</f>
        <v>1</v>
      </c>
      <c r="F12" t="b">
        <f>F7='Table 3.1'!F9</f>
        <v>1</v>
      </c>
      <c r="G12" s="42" t="b">
        <f>G7='Table 3.1'!G9</f>
        <v>1</v>
      </c>
      <c r="I12">
        <v>68.900000000000006</v>
      </c>
    </row>
    <row r="13" spans="1:9" ht="16" thickBot="1" x14ac:dyDescent="0.4">
      <c r="B13" s="27" t="s">
        <v>4</v>
      </c>
      <c r="C13" s="40" t="b">
        <f>C8='Table 3.1'!C10</f>
        <v>1</v>
      </c>
      <c r="D13" s="41" t="b">
        <f>D8='Table 3.1'!D10</f>
        <v>1</v>
      </c>
      <c r="E13" s="41" t="b">
        <f>E8='Table 3.1'!E10</f>
        <v>1</v>
      </c>
      <c r="F13" s="41" t="b">
        <f>F8='Table 3.1'!F10</f>
        <v>1</v>
      </c>
      <c r="G13" s="43" t="b">
        <f>G8='Table 3.1'!G10</f>
        <v>1</v>
      </c>
      <c r="I13">
        <v>90.9</v>
      </c>
    </row>
    <row r="14" spans="1:9" x14ac:dyDescent="0.35">
      <c r="I14">
        <v>81.599999999999994</v>
      </c>
    </row>
    <row r="15" spans="1:9" x14ac:dyDescent="0.35">
      <c r="I15">
        <v>91</v>
      </c>
    </row>
    <row r="16" spans="1:9" x14ac:dyDescent="0.35">
      <c r="I16">
        <v>99.5</v>
      </c>
    </row>
    <row r="17" spans="9:9" x14ac:dyDescent="0.35">
      <c r="I17">
        <v>92.4</v>
      </c>
    </row>
    <row r="18" spans="9:9" x14ac:dyDescent="0.35">
      <c r="I18">
        <v>91.6</v>
      </c>
    </row>
    <row r="19" spans="9:9" x14ac:dyDescent="0.35">
      <c r="I19">
        <v>90.9</v>
      </c>
    </row>
    <row r="20" spans="9:9" x14ac:dyDescent="0.35">
      <c r="I20">
        <v>89.3</v>
      </c>
    </row>
    <row r="21" spans="9:9" x14ac:dyDescent="0.35">
      <c r="I21">
        <v>97.6</v>
      </c>
    </row>
    <row r="22" spans="9:9" x14ac:dyDescent="0.35">
      <c r="I22">
        <v>77.599999999999994</v>
      </c>
    </row>
    <row r="23" spans="9:9" x14ac:dyDescent="0.35">
      <c r="I23">
        <v>65.5</v>
      </c>
    </row>
    <row r="24" spans="9:9" x14ac:dyDescent="0.35">
      <c r="I24">
        <v>64.400000000000006</v>
      </c>
    </row>
    <row r="25" spans="9:9" x14ac:dyDescent="0.35">
      <c r="I25">
        <v>20.2</v>
      </c>
    </row>
    <row r="26" spans="9:9" x14ac:dyDescent="0.35">
      <c r="I26">
        <v>18</v>
      </c>
    </row>
    <row r="27" spans="9:9" x14ac:dyDescent="0.35">
      <c r="I27">
        <v>93.1</v>
      </c>
    </row>
    <row r="28" spans="9:9" x14ac:dyDescent="0.35">
      <c r="I28">
        <v>99.5</v>
      </c>
    </row>
    <row r="29" spans="9:9" x14ac:dyDescent="0.35">
      <c r="I29">
        <v>96.6</v>
      </c>
    </row>
    <row r="30" spans="9:9" x14ac:dyDescent="0.35">
      <c r="I30">
        <v>92.9</v>
      </c>
    </row>
    <row r="31" spans="9:9" x14ac:dyDescent="0.35">
      <c r="I31">
        <v>98.5</v>
      </c>
    </row>
    <row r="32" spans="9:9" x14ac:dyDescent="0.35">
      <c r="I32">
        <v>71.400000000000006</v>
      </c>
    </row>
    <row r="33" spans="9:9" x14ac:dyDescent="0.35">
      <c r="I33">
        <v>89.7</v>
      </c>
    </row>
    <row r="34" spans="9:9" x14ac:dyDescent="0.35">
      <c r="I34">
        <v>94.7</v>
      </c>
    </row>
    <row r="35" spans="9:9" x14ac:dyDescent="0.35">
      <c r="I35">
        <v>61</v>
      </c>
    </row>
    <row r="36" spans="9:9" x14ac:dyDescent="0.35">
      <c r="I36">
        <v>44.8</v>
      </c>
    </row>
    <row r="37" spans="9:9" x14ac:dyDescent="0.35">
      <c r="I37">
        <v>82.1</v>
      </c>
    </row>
    <row r="38" spans="9:9" x14ac:dyDescent="0.35">
      <c r="I38">
        <v>76.8</v>
      </c>
    </row>
    <row r="39" spans="9:9" x14ac:dyDescent="0.35">
      <c r="I39">
        <v>94.9</v>
      </c>
    </row>
    <row r="40" spans="9:9" x14ac:dyDescent="0.35">
      <c r="I40">
        <v>58.5</v>
      </c>
    </row>
    <row r="41" spans="9:9" x14ac:dyDescent="0.35">
      <c r="I41">
        <v>97.3</v>
      </c>
    </row>
    <row r="42" spans="9:9" x14ac:dyDescent="0.35">
      <c r="I42">
        <v>99.7</v>
      </c>
    </row>
    <row r="43" spans="9:9" x14ac:dyDescent="0.35">
      <c r="I43">
        <v>94.2</v>
      </c>
    </row>
    <row r="44" spans="9:9" x14ac:dyDescent="0.35">
      <c r="I44">
        <v>64.7</v>
      </c>
    </row>
    <row r="45" spans="9:9" x14ac:dyDescent="0.35">
      <c r="I45">
        <v>80.2</v>
      </c>
    </row>
    <row r="46" spans="9:9" x14ac:dyDescent="0.35">
      <c r="I46">
        <v>97.4</v>
      </c>
    </row>
    <row r="47" spans="9:9" x14ac:dyDescent="0.35">
      <c r="I47">
        <v>84.1</v>
      </c>
    </row>
    <row r="48" spans="9:9" x14ac:dyDescent="0.35">
      <c r="I48">
        <v>80.8</v>
      </c>
    </row>
    <row r="49" spans="9:9" x14ac:dyDescent="0.35">
      <c r="I49">
        <v>84.5</v>
      </c>
    </row>
    <row r="50" spans="9:9" x14ac:dyDescent="0.35">
      <c r="I50">
        <v>81.2</v>
      </c>
    </row>
    <row r="51" spans="9:9" x14ac:dyDescent="0.35">
      <c r="I51">
        <v>99.4</v>
      </c>
    </row>
    <row r="52" spans="9:9" x14ac:dyDescent="0.35">
      <c r="I52">
        <v>49.9</v>
      </c>
    </row>
    <row r="53" spans="9:9" x14ac:dyDescent="0.35">
      <c r="I53">
        <v>95.6</v>
      </c>
    </row>
    <row r="54" spans="9:9" x14ac:dyDescent="0.35">
      <c r="I54">
        <v>95</v>
      </c>
    </row>
  </sheetData>
  <conditionalFormatting sqref="B1">
    <cfRule type="containsText" dxfId="3" priority="3" operator="containsText" text="FALSE">
      <formula>NOT(ISERROR(SEARCH("FALSE",B1)))</formula>
    </cfRule>
    <cfRule type="containsText" dxfId="2" priority="4" operator="containsText" text="TRUE">
      <formula>NOT(ISERROR(SEARCH("TRUE",B1)))</formula>
    </cfRule>
  </conditionalFormatting>
  <conditionalFormatting sqref="A1:XFD1048576">
    <cfRule type="containsText" dxfId="1" priority="1" operator="containsText" text="FALSE">
      <formula>NOT(ISERROR(SEARCH("FALSE",A1)))</formula>
    </cfRule>
    <cfRule type="containsText" dxfId="0" priority="2" operator="containsText" text="TRUE">
      <formula>NOT(ISERROR(SEARCH("TRUE",A1)))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433D7-5674-4DAC-BFAA-B937647A37A9}">
  <sheetPr>
    <tabColor rgb="FF92D050"/>
  </sheetPr>
  <dimension ref="A1:P65"/>
  <sheetViews>
    <sheetView workbookViewId="0">
      <selection activeCell="B19" sqref="B19"/>
    </sheetView>
  </sheetViews>
  <sheetFormatPr defaultRowHeight="15.5" x14ac:dyDescent="0.35"/>
  <cols>
    <col min="1" max="1" width="3.5" customWidth="1"/>
    <col min="2" max="2" width="5" bestFit="1" customWidth="1"/>
    <col min="3" max="3" width="21" customWidth="1"/>
    <col min="4" max="4" width="16.33203125" customWidth="1"/>
    <col min="5" max="5" width="10.08203125" style="77" customWidth="1"/>
    <col min="6" max="6" width="13.83203125" style="78" customWidth="1"/>
    <col min="7" max="7" width="11" style="78" customWidth="1"/>
    <col min="8" max="8" width="10.5" style="78" customWidth="1"/>
    <col min="9" max="9" width="9.83203125" style="78" customWidth="1"/>
    <col min="10" max="10" width="12.58203125" style="78" customWidth="1"/>
    <col min="11" max="15" width="8.6640625" style="78"/>
  </cols>
  <sheetData>
    <row r="1" spans="1:16" x14ac:dyDescent="0.35">
      <c r="C1" s="44" t="s">
        <v>125</v>
      </c>
      <c r="D1" s="45"/>
      <c r="E1" s="46"/>
      <c r="F1" s="47"/>
      <c r="G1" s="47"/>
      <c r="H1" s="47"/>
      <c r="I1" s="47"/>
      <c r="J1" s="47"/>
      <c r="K1" s="47"/>
      <c r="L1" s="47"/>
      <c r="M1" s="47"/>
      <c r="N1" s="47"/>
      <c r="O1" s="47"/>
      <c r="P1" s="48"/>
    </row>
    <row r="2" spans="1:16" ht="16" thickBot="1" x14ac:dyDescent="0.4">
      <c r="C2" s="49"/>
      <c r="D2" s="50"/>
      <c r="E2" s="51"/>
      <c r="F2" s="52"/>
      <c r="G2" s="52"/>
      <c r="H2" s="52"/>
      <c r="I2" s="52"/>
      <c r="J2" s="52"/>
      <c r="K2" s="52"/>
      <c r="L2" s="52"/>
      <c r="M2" s="52"/>
      <c r="N2" s="52"/>
      <c r="O2" s="52"/>
      <c r="P2" s="48"/>
    </row>
    <row r="3" spans="1:16" ht="92.5" customHeight="1" thickBot="1" x14ac:dyDescent="0.4">
      <c r="A3" s="53"/>
      <c r="B3" s="53"/>
      <c r="C3" s="54" t="s">
        <v>126</v>
      </c>
      <c r="D3" s="55" t="s">
        <v>126</v>
      </c>
      <c r="E3" s="56" t="s">
        <v>127</v>
      </c>
      <c r="F3" s="57" t="s">
        <v>113</v>
      </c>
      <c r="G3" s="141" t="s">
        <v>128</v>
      </c>
      <c r="H3" s="141"/>
      <c r="I3" s="141" t="s">
        <v>129</v>
      </c>
      <c r="J3" s="141"/>
      <c r="K3" s="141" t="s">
        <v>130</v>
      </c>
      <c r="L3" s="141"/>
      <c r="M3" s="141"/>
      <c r="N3" s="141"/>
      <c r="O3" s="142"/>
      <c r="P3" s="58"/>
    </row>
    <row r="4" spans="1:16" ht="18.649999999999999" customHeight="1" thickBot="1" x14ac:dyDescent="0.4">
      <c r="A4" s="59"/>
      <c r="B4" s="59"/>
      <c r="C4" s="54"/>
      <c r="D4" s="55"/>
      <c r="E4" s="60" t="s">
        <v>131</v>
      </c>
      <c r="F4" s="61" t="s">
        <v>131</v>
      </c>
      <c r="G4" s="61" t="s">
        <v>132</v>
      </c>
      <c r="H4" s="61" t="s">
        <v>133</v>
      </c>
      <c r="I4" s="61" t="s">
        <v>134</v>
      </c>
      <c r="J4" s="61" t="s">
        <v>135</v>
      </c>
      <c r="K4" s="61" t="s">
        <v>136</v>
      </c>
      <c r="L4" s="61" t="s">
        <v>137</v>
      </c>
      <c r="M4" s="61" t="s">
        <v>138</v>
      </c>
      <c r="N4" s="61" t="s">
        <v>139</v>
      </c>
      <c r="O4" s="62" t="s">
        <v>140</v>
      </c>
      <c r="P4" s="58"/>
    </row>
    <row r="5" spans="1:16" x14ac:dyDescent="0.35">
      <c r="A5" s="59"/>
      <c r="B5" s="174"/>
      <c r="C5" s="63" t="s">
        <v>141</v>
      </c>
      <c r="D5" s="63" t="s">
        <v>142</v>
      </c>
      <c r="E5" s="64" t="s">
        <v>143</v>
      </c>
      <c r="F5" s="65" t="s">
        <v>15</v>
      </c>
      <c r="G5" s="65" t="s">
        <v>15</v>
      </c>
      <c r="H5" s="65" t="s">
        <v>15</v>
      </c>
      <c r="I5" s="65" t="s">
        <v>15</v>
      </c>
      <c r="J5" s="65" t="s">
        <v>15</v>
      </c>
      <c r="K5" s="65" t="s">
        <v>15</v>
      </c>
      <c r="L5" s="65" t="s">
        <v>15</v>
      </c>
      <c r="M5" s="65" t="s">
        <v>15</v>
      </c>
      <c r="N5" s="65" t="s">
        <v>15</v>
      </c>
      <c r="O5" s="66" t="s">
        <v>15</v>
      </c>
      <c r="P5" s="58"/>
    </row>
    <row r="6" spans="1:16" x14ac:dyDescent="0.35">
      <c r="A6" s="67">
        <v>1</v>
      </c>
      <c r="B6" t="s">
        <v>185</v>
      </c>
      <c r="C6" s="68" t="s">
        <v>17</v>
      </c>
      <c r="D6" s="68" t="s">
        <v>18</v>
      </c>
      <c r="E6" s="51">
        <v>27209</v>
      </c>
      <c r="F6" s="52">
        <v>47.5</v>
      </c>
      <c r="G6" s="52">
        <v>47.3</v>
      </c>
      <c r="H6" s="52">
        <v>47.7</v>
      </c>
      <c r="I6" s="52">
        <v>47.6</v>
      </c>
      <c r="J6" s="52">
        <v>47.5</v>
      </c>
      <c r="K6" s="52">
        <v>49.4</v>
      </c>
      <c r="L6" s="52">
        <v>44.1</v>
      </c>
      <c r="M6" s="52">
        <v>41.7</v>
      </c>
      <c r="N6" s="52">
        <v>51.6</v>
      </c>
      <c r="O6" s="69">
        <v>51</v>
      </c>
      <c r="P6" s="58"/>
    </row>
    <row r="7" spans="1:16" x14ac:dyDescent="0.35">
      <c r="A7" s="67">
        <v>2</v>
      </c>
      <c r="B7" t="s">
        <v>186</v>
      </c>
      <c r="C7" s="68" t="s">
        <v>22</v>
      </c>
      <c r="D7" s="68" t="s">
        <v>23</v>
      </c>
      <c r="E7" s="70">
        <v>11166</v>
      </c>
      <c r="F7" s="71">
        <v>6</v>
      </c>
      <c r="G7" s="71">
        <v>5.4</v>
      </c>
      <c r="H7" s="71">
        <v>6.7</v>
      </c>
      <c r="I7" s="71">
        <v>7.6</v>
      </c>
      <c r="J7" s="71">
        <v>3.6</v>
      </c>
      <c r="K7" s="71">
        <v>3</v>
      </c>
      <c r="L7" s="71">
        <v>3.8</v>
      </c>
      <c r="M7" s="71">
        <v>5.0999999999999996</v>
      </c>
      <c r="N7" s="71">
        <v>7.9</v>
      </c>
      <c r="O7" s="72">
        <v>13.2</v>
      </c>
      <c r="P7" s="58"/>
    </row>
    <row r="8" spans="1:16" x14ac:dyDescent="0.35">
      <c r="A8" s="67">
        <v>3</v>
      </c>
      <c r="B8" t="s">
        <v>187</v>
      </c>
      <c r="C8" s="68" t="s">
        <v>26</v>
      </c>
      <c r="D8" s="68" t="s">
        <v>27</v>
      </c>
      <c r="E8" s="70">
        <v>1941</v>
      </c>
      <c r="F8" s="71">
        <v>8.5</v>
      </c>
      <c r="G8" s="71">
        <v>8.6</v>
      </c>
      <c r="H8" s="71">
        <v>8.5</v>
      </c>
      <c r="I8" s="71">
        <v>12.9</v>
      </c>
      <c r="J8" s="71">
        <v>4.0999999999999996</v>
      </c>
      <c r="K8" s="71">
        <v>4.9000000000000004</v>
      </c>
      <c r="L8" s="71">
        <v>3.9</v>
      </c>
      <c r="M8" s="71">
        <v>4.4000000000000004</v>
      </c>
      <c r="N8" s="71">
        <v>11.3</v>
      </c>
      <c r="O8" s="72">
        <v>22.9</v>
      </c>
      <c r="P8" s="58"/>
    </row>
    <row r="9" spans="1:16" x14ac:dyDescent="0.35">
      <c r="A9" s="67">
        <v>4</v>
      </c>
      <c r="B9" t="s">
        <v>188</v>
      </c>
      <c r="C9" s="68" t="s">
        <v>28</v>
      </c>
      <c r="D9" s="68" t="s">
        <v>29</v>
      </c>
      <c r="E9" s="51">
        <v>4053</v>
      </c>
      <c r="F9" s="52">
        <v>60.9</v>
      </c>
      <c r="G9" s="52">
        <v>61.7</v>
      </c>
      <c r="H9" s="52">
        <v>60</v>
      </c>
      <c r="I9" s="52">
        <v>65.5</v>
      </c>
      <c r="J9" s="52">
        <v>59.3</v>
      </c>
      <c r="K9" s="52">
        <v>53.5</v>
      </c>
      <c r="L9" s="52">
        <v>57.9</v>
      </c>
      <c r="M9" s="52">
        <v>63.7</v>
      </c>
      <c r="N9" s="52">
        <v>61.2</v>
      </c>
      <c r="O9" s="69">
        <v>69</v>
      </c>
      <c r="P9" s="58"/>
    </row>
    <row r="10" spans="1:16" x14ac:dyDescent="0.35">
      <c r="A10" s="67">
        <v>5</v>
      </c>
      <c r="B10" t="s">
        <v>189</v>
      </c>
      <c r="C10" s="68" t="s">
        <v>31</v>
      </c>
      <c r="D10" s="68" t="s">
        <v>32</v>
      </c>
      <c r="E10" s="51">
        <v>11280</v>
      </c>
      <c r="F10" s="52">
        <v>48.6</v>
      </c>
      <c r="G10" s="52">
        <v>48.8</v>
      </c>
      <c r="H10" s="52">
        <v>48.4</v>
      </c>
      <c r="I10" s="52">
        <v>53.6</v>
      </c>
      <c r="J10" s="52">
        <v>45.3</v>
      </c>
      <c r="K10" s="52">
        <v>37.6</v>
      </c>
      <c r="L10" s="52">
        <v>44.8</v>
      </c>
      <c r="M10" s="52">
        <v>48.2</v>
      </c>
      <c r="N10" s="52">
        <v>52.6</v>
      </c>
      <c r="O10" s="69">
        <v>61.1</v>
      </c>
      <c r="P10" s="58"/>
    </row>
    <row r="11" spans="1:16" x14ac:dyDescent="0.35">
      <c r="A11" s="67">
        <v>6</v>
      </c>
      <c r="B11" t="s">
        <v>190</v>
      </c>
      <c r="C11" s="68" t="s">
        <v>33</v>
      </c>
      <c r="D11" s="68" t="s">
        <v>34</v>
      </c>
      <c r="E11" s="51">
        <v>7468</v>
      </c>
      <c r="F11" s="52">
        <v>24.6</v>
      </c>
      <c r="G11" s="52">
        <v>25.2</v>
      </c>
      <c r="H11" s="52">
        <v>24</v>
      </c>
      <c r="I11" s="52">
        <v>23.4</v>
      </c>
      <c r="J11" s="52">
        <v>26.2</v>
      </c>
      <c r="K11" s="52">
        <v>26.6</v>
      </c>
      <c r="L11" s="52">
        <v>25.8</v>
      </c>
      <c r="M11" s="52">
        <v>23.1</v>
      </c>
      <c r="N11" s="52">
        <v>23.3</v>
      </c>
      <c r="O11" s="69">
        <v>23.6</v>
      </c>
      <c r="P11" s="58"/>
    </row>
    <row r="12" spans="1:16" x14ac:dyDescent="0.35">
      <c r="A12" s="67">
        <v>7</v>
      </c>
      <c r="B12" t="s">
        <v>191</v>
      </c>
      <c r="C12" s="68" t="s">
        <v>35</v>
      </c>
      <c r="D12" s="68" t="s">
        <v>36</v>
      </c>
      <c r="E12" s="51">
        <v>12473</v>
      </c>
      <c r="F12" s="52">
        <v>63</v>
      </c>
      <c r="G12" s="52">
        <v>63</v>
      </c>
      <c r="H12" s="52">
        <v>62.9</v>
      </c>
      <c r="I12" s="52">
        <v>66.2</v>
      </c>
      <c r="J12" s="52">
        <v>62.3</v>
      </c>
      <c r="K12" s="52">
        <v>53.8</v>
      </c>
      <c r="L12" s="52">
        <v>59.9</v>
      </c>
      <c r="M12" s="52">
        <v>67.3</v>
      </c>
      <c r="N12" s="52">
        <v>68.900000000000006</v>
      </c>
      <c r="O12" s="69">
        <v>65.2</v>
      </c>
      <c r="P12" s="58"/>
    </row>
    <row r="13" spans="1:16" x14ac:dyDescent="0.35">
      <c r="A13" s="67">
        <v>8</v>
      </c>
      <c r="B13" t="s">
        <v>192</v>
      </c>
      <c r="C13" s="68" t="s">
        <v>37</v>
      </c>
      <c r="D13" s="68" t="s">
        <v>38</v>
      </c>
      <c r="E13" s="51">
        <v>11542</v>
      </c>
      <c r="F13" s="52">
        <v>68.7</v>
      </c>
      <c r="G13" s="52">
        <v>68.3</v>
      </c>
      <c r="H13" s="52">
        <v>69.2</v>
      </c>
      <c r="I13" s="52">
        <v>72.2</v>
      </c>
      <c r="J13" s="52">
        <v>68.400000000000006</v>
      </c>
      <c r="K13" s="52">
        <v>67.900000000000006</v>
      </c>
      <c r="L13" s="52">
        <v>67.400000000000006</v>
      </c>
      <c r="M13" s="52">
        <v>68.8</v>
      </c>
      <c r="N13" s="52">
        <v>68.8</v>
      </c>
      <c r="O13" s="69">
        <v>71.3</v>
      </c>
      <c r="P13" s="58"/>
    </row>
    <row r="14" spans="1:16" x14ac:dyDescent="0.35">
      <c r="A14" s="67">
        <v>9</v>
      </c>
      <c r="B14" t="s">
        <v>193</v>
      </c>
      <c r="C14" s="68" t="s">
        <v>39</v>
      </c>
      <c r="D14" s="68" t="s">
        <v>29</v>
      </c>
      <c r="E14" s="51">
        <v>6308</v>
      </c>
      <c r="F14" s="52">
        <v>69.599999999999994</v>
      </c>
      <c r="G14" s="52">
        <v>70.8</v>
      </c>
      <c r="H14" s="52">
        <v>68.400000000000006</v>
      </c>
      <c r="I14" s="52">
        <v>63.7</v>
      </c>
      <c r="J14" s="52">
        <v>70.599999999999994</v>
      </c>
      <c r="K14" s="52">
        <v>68.900000000000006</v>
      </c>
      <c r="L14" s="52">
        <v>68.900000000000006</v>
      </c>
      <c r="M14" s="52">
        <v>69.900000000000006</v>
      </c>
      <c r="N14" s="52">
        <v>73.599999999999994</v>
      </c>
      <c r="O14" s="69">
        <v>67.5</v>
      </c>
      <c r="P14" s="58"/>
    </row>
    <row r="15" spans="1:16" x14ac:dyDescent="0.35">
      <c r="A15" s="67">
        <v>10</v>
      </c>
      <c r="B15" t="s">
        <v>194</v>
      </c>
      <c r="C15" s="68" t="s">
        <v>40</v>
      </c>
      <c r="D15" s="68" t="s">
        <v>30</v>
      </c>
      <c r="E15" s="51">
        <v>9549</v>
      </c>
      <c r="F15" s="52">
        <v>55.3</v>
      </c>
      <c r="G15" s="52">
        <v>55.5</v>
      </c>
      <c r="H15" s="52">
        <v>55.2</v>
      </c>
      <c r="I15" s="52">
        <v>51.3</v>
      </c>
      <c r="J15" s="52">
        <v>58.4</v>
      </c>
      <c r="K15" s="52">
        <v>60.6</v>
      </c>
      <c r="L15" s="52">
        <v>55.9</v>
      </c>
      <c r="M15" s="52">
        <v>55.4</v>
      </c>
      <c r="N15" s="52">
        <v>52</v>
      </c>
      <c r="O15" s="69">
        <v>51.2</v>
      </c>
      <c r="P15" s="58"/>
    </row>
    <row r="16" spans="1:16" x14ac:dyDescent="0.35">
      <c r="A16" s="67">
        <v>11</v>
      </c>
      <c r="B16" t="s">
        <v>195</v>
      </c>
      <c r="C16" s="68" t="s">
        <v>41</v>
      </c>
      <c r="D16" s="68" t="s">
        <v>42</v>
      </c>
      <c r="E16" s="51">
        <v>14983</v>
      </c>
      <c r="F16" s="52">
        <v>44.1</v>
      </c>
      <c r="G16" s="52">
        <v>44</v>
      </c>
      <c r="H16" s="52">
        <v>44.2</v>
      </c>
      <c r="I16" s="52">
        <v>50.1</v>
      </c>
      <c r="J16" s="52">
        <v>42.7</v>
      </c>
      <c r="K16" s="52">
        <v>44.1</v>
      </c>
      <c r="L16" s="52">
        <v>45.4</v>
      </c>
      <c r="M16" s="52">
        <v>41.5</v>
      </c>
      <c r="N16" s="52">
        <v>39.700000000000003</v>
      </c>
      <c r="O16" s="69">
        <v>50.7</v>
      </c>
      <c r="P16" s="58"/>
    </row>
    <row r="17" spans="1:16" x14ac:dyDescent="0.35">
      <c r="A17" s="67">
        <v>12</v>
      </c>
      <c r="B17" t="s">
        <v>196</v>
      </c>
      <c r="C17" s="68" t="s">
        <v>44</v>
      </c>
      <c r="D17" s="68" t="s">
        <v>45</v>
      </c>
      <c r="E17" s="51">
        <v>2749</v>
      </c>
      <c r="F17" s="52">
        <v>48.5</v>
      </c>
      <c r="G17" s="52">
        <v>47.4</v>
      </c>
      <c r="H17" s="52">
        <v>49.6</v>
      </c>
      <c r="I17" s="52">
        <v>49.1</v>
      </c>
      <c r="J17" s="52">
        <v>48.3</v>
      </c>
      <c r="K17" s="52">
        <v>42</v>
      </c>
      <c r="L17" s="52">
        <v>48.1</v>
      </c>
      <c r="M17" s="52">
        <v>47.8</v>
      </c>
      <c r="N17" s="52">
        <v>51</v>
      </c>
      <c r="O17" s="69">
        <v>57</v>
      </c>
      <c r="P17" s="58"/>
    </row>
    <row r="18" spans="1:16" x14ac:dyDescent="0.35">
      <c r="A18" s="67">
        <v>13</v>
      </c>
      <c r="B18" t="s">
        <v>197</v>
      </c>
      <c r="C18" s="68" t="s">
        <v>46</v>
      </c>
      <c r="D18" s="68" t="s">
        <v>32</v>
      </c>
      <c r="E18" s="51">
        <v>6905</v>
      </c>
      <c r="F18" s="52">
        <v>64.900000000000006</v>
      </c>
      <c r="G18" s="52">
        <v>65.099999999999994</v>
      </c>
      <c r="H18" s="52">
        <v>64.599999999999994</v>
      </c>
      <c r="I18" s="52">
        <v>67.2</v>
      </c>
      <c r="J18" s="52">
        <v>61.3</v>
      </c>
      <c r="K18" s="52">
        <v>60.6</v>
      </c>
      <c r="L18" s="52">
        <v>64.7</v>
      </c>
      <c r="M18" s="52">
        <v>62.4</v>
      </c>
      <c r="N18" s="52">
        <v>64.099999999999994</v>
      </c>
      <c r="O18" s="69">
        <v>75</v>
      </c>
      <c r="P18" s="58"/>
    </row>
    <row r="19" spans="1:16" x14ac:dyDescent="0.35">
      <c r="A19" s="67">
        <v>14</v>
      </c>
      <c r="B19" t="s">
        <v>175</v>
      </c>
      <c r="C19" s="68" t="s">
        <v>47</v>
      </c>
      <c r="D19" s="68" t="s">
        <v>48</v>
      </c>
      <c r="E19" s="51">
        <v>15044</v>
      </c>
      <c r="F19" s="52">
        <v>70.400000000000006</v>
      </c>
      <c r="G19" s="52">
        <v>70.2</v>
      </c>
      <c r="H19" s="52">
        <v>70.5</v>
      </c>
      <c r="I19" s="52">
        <v>82.4</v>
      </c>
      <c r="J19" s="52">
        <v>65</v>
      </c>
      <c r="K19" s="52">
        <v>60.2</v>
      </c>
      <c r="L19" s="52">
        <v>66.099999999999994</v>
      </c>
      <c r="M19" s="52">
        <v>67</v>
      </c>
      <c r="N19" s="52">
        <v>75.5</v>
      </c>
      <c r="O19" s="69">
        <v>87.8</v>
      </c>
      <c r="P19" s="58"/>
    </row>
    <row r="20" spans="1:16" x14ac:dyDescent="0.35">
      <c r="A20" s="67">
        <v>15</v>
      </c>
      <c r="B20" t="s">
        <v>198</v>
      </c>
      <c r="C20" s="68" t="s">
        <v>49</v>
      </c>
      <c r="D20" s="68" t="s">
        <v>32</v>
      </c>
      <c r="E20" s="51">
        <v>6108</v>
      </c>
      <c r="F20" s="52">
        <v>60.8</v>
      </c>
      <c r="G20" s="52">
        <v>60.9</v>
      </c>
      <c r="H20" s="52">
        <v>60.7</v>
      </c>
      <c r="I20" s="52">
        <v>70.599999999999994</v>
      </c>
      <c r="J20" s="52">
        <v>54.8</v>
      </c>
      <c r="K20" s="52">
        <v>48.8</v>
      </c>
      <c r="L20" s="52">
        <v>54.3</v>
      </c>
      <c r="M20" s="52">
        <v>61.1</v>
      </c>
      <c r="N20" s="52">
        <v>71.7</v>
      </c>
      <c r="O20" s="69">
        <v>76.5</v>
      </c>
      <c r="P20" s="58"/>
    </row>
    <row r="21" spans="1:16" x14ac:dyDescent="0.35">
      <c r="A21" s="67">
        <v>16</v>
      </c>
      <c r="B21" t="s">
        <v>199</v>
      </c>
      <c r="C21" s="68" t="s">
        <v>50</v>
      </c>
      <c r="D21" s="68" t="s">
        <v>51</v>
      </c>
      <c r="E21" s="51">
        <v>3222</v>
      </c>
      <c r="F21" s="52">
        <v>34.200000000000003</v>
      </c>
      <c r="G21" s="52">
        <v>35.200000000000003</v>
      </c>
      <c r="H21" s="52">
        <v>33.200000000000003</v>
      </c>
      <c r="I21" s="52">
        <v>34.700000000000003</v>
      </c>
      <c r="J21" s="52">
        <v>32.700000000000003</v>
      </c>
      <c r="K21" s="52">
        <v>30.8</v>
      </c>
      <c r="L21" s="52">
        <v>31.9</v>
      </c>
      <c r="M21" s="52">
        <v>37.700000000000003</v>
      </c>
      <c r="N21" s="52">
        <v>36.1</v>
      </c>
      <c r="O21" s="69">
        <v>36.4</v>
      </c>
      <c r="P21" s="58"/>
    </row>
    <row r="22" spans="1:16" x14ac:dyDescent="0.35">
      <c r="A22" s="67">
        <v>17</v>
      </c>
      <c r="B22" t="s">
        <v>200</v>
      </c>
      <c r="C22" s="68" t="s">
        <v>52</v>
      </c>
      <c r="D22" s="68" t="s">
        <v>29</v>
      </c>
      <c r="E22" s="51">
        <v>13805</v>
      </c>
      <c r="F22" s="52">
        <v>16.7</v>
      </c>
      <c r="G22" s="52">
        <v>16.8</v>
      </c>
      <c r="H22" s="52">
        <v>16.7</v>
      </c>
      <c r="I22" s="52">
        <v>17</v>
      </c>
      <c r="J22" s="52">
        <v>16.600000000000001</v>
      </c>
      <c r="K22" s="52">
        <v>14.5</v>
      </c>
      <c r="L22" s="52">
        <v>15.5</v>
      </c>
      <c r="M22" s="52">
        <v>17</v>
      </c>
      <c r="N22" s="52">
        <v>17.2</v>
      </c>
      <c r="O22" s="69">
        <v>19.600000000000001</v>
      </c>
      <c r="P22" s="58"/>
    </row>
    <row r="23" spans="1:16" x14ac:dyDescent="0.35">
      <c r="A23" s="67">
        <v>18</v>
      </c>
      <c r="B23" t="s">
        <v>201</v>
      </c>
      <c r="C23" s="68" t="s">
        <v>55</v>
      </c>
      <c r="D23" s="68" t="s">
        <v>56</v>
      </c>
      <c r="E23" s="51">
        <v>9218</v>
      </c>
      <c r="F23" s="52">
        <v>44.7</v>
      </c>
      <c r="G23" s="52">
        <v>44.9</v>
      </c>
      <c r="H23" s="52">
        <v>44.5</v>
      </c>
      <c r="I23" s="52">
        <v>59.4</v>
      </c>
      <c r="J23" s="52">
        <v>42.9</v>
      </c>
      <c r="K23" s="52">
        <v>40.799999999999997</v>
      </c>
      <c r="L23" s="52">
        <v>41.3</v>
      </c>
      <c r="M23" s="52">
        <v>42.4</v>
      </c>
      <c r="N23" s="52">
        <v>46.6</v>
      </c>
      <c r="O23" s="69">
        <v>57.9</v>
      </c>
      <c r="P23" s="58"/>
    </row>
    <row r="24" spans="1:16" x14ac:dyDescent="0.35">
      <c r="A24" s="67">
        <v>19</v>
      </c>
      <c r="B24" t="s">
        <v>202</v>
      </c>
      <c r="C24" s="68" t="s">
        <v>57</v>
      </c>
      <c r="D24" s="68" t="s">
        <v>45</v>
      </c>
      <c r="E24" s="51">
        <v>4306</v>
      </c>
      <c r="F24" s="52">
        <v>53.8</v>
      </c>
      <c r="G24" s="52">
        <v>51.3</v>
      </c>
      <c r="H24" s="52">
        <v>56.4</v>
      </c>
      <c r="I24" s="52">
        <v>52.3</v>
      </c>
      <c r="J24" s="52">
        <v>61.8</v>
      </c>
      <c r="K24" s="52">
        <v>62.9</v>
      </c>
      <c r="L24" s="52">
        <v>54.9</v>
      </c>
      <c r="M24" s="52">
        <v>48.2</v>
      </c>
      <c r="N24" s="52">
        <v>54.6</v>
      </c>
      <c r="O24" s="69">
        <v>46.5</v>
      </c>
      <c r="P24" s="58"/>
    </row>
    <row r="25" spans="1:16" x14ac:dyDescent="0.35">
      <c r="A25" s="67">
        <v>20</v>
      </c>
      <c r="B25" t="s">
        <v>203</v>
      </c>
      <c r="C25" s="68" t="s">
        <v>58</v>
      </c>
      <c r="D25" s="68" t="s">
        <v>51</v>
      </c>
      <c r="E25" s="51">
        <v>6655</v>
      </c>
      <c r="F25" s="52">
        <v>68.7</v>
      </c>
      <c r="G25" s="52">
        <v>68.099999999999994</v>
      </c>
      <c r="H25" s="52">
        <v>69.3</v>
      </c>
      <c r="I25" s="52">
        <v>65.7</v>
      </c>
      <c r="J25" s="52">
        <v>71.5</v>
      </c>
      <c r="K25" s="52">
        <v>69.400000000000006</v>
      </c>
      <c r="L25" s="52">
        <v>70.900000000000006</v>
      </c>
      <c r="M25" s="52">
        <v>69.5</v>
      </c>
      <c r="N25" s="52">
        <v>65.8</v>
      </c>
      <c r="O25" s="69">
        <v>67.400000000000006</v>
      </c>
      <c r="P25" s="58"/>
    </row>
    <row r="26" spans="1:16" x14ac:dyDescent="0.35">
      <c r="A26" s="67">
        <v>21</v>
      </c>
      <c r="B26" t="s">
        <v>204</v>
      </c>
      <c r="C26" s="68" t="s">
        <v>59</v>
      </c>
      <c r="D26" s="68" t="s">
        <v>29</v>
      </c>
      <c r="E26" s="51">
        <v>4860</v>
      </c>
      <c r="F26" s="52">
        <v>65.2</v>
      </c>
      <c r="G26" s="52">
        <v>65.3</v>
      </c>
      <c r="H26" s="52">
        <v>65.099999999999994</v>
      </c>
      <c r="I26" s="52">
        <v>62.2</v>
      </c>
      <c r="J26" s="52">
        <v>67.7</v>
      </c>
      <c r="K26" s="52">
        <v>59</v>
      </c>
      <c r="L26" s="52">
        <v>71.2</v>
      </c>
      <c r="M26" s="52">
        <v>67.7</v>
      </c>
      <c r="N26" s="52">
        <v>61.9</v>
      </c>
      <c r="O26" s="69">
        <v>66.5</v>
      </c>
      <c r="P26" s="58"/>
    </row>
    <row r="27" spans="1:16" x14ac:dyDescent="0.35">
      <c r="A27" s="67">
        <v>22</v>
      </c>
      <c r="B27" t="s">
        <v>205</v>
      </c>
      <c r="C27" s="68" t="s">
        <v>60</v>
      </c>
      <c r="D27" s="68" t="s">
        <v>42</v>
      </c>
      <c r="E27" s="51">
        <v>10931</v>
      </c>
      <c r="F27" s="52">
        <v>49.7</v>
      </c>
      <c r="G27" s="52">
        <v>49.7</v>
      </c>
      <c r="H27" s="52">
        <v>49.7</v>
      </c>
      <c r="I27" s="52">
        <v>46</v>
      </c>
      <c r="J27" s="52">
        <v>51.8</v>
      </c>
      <c r="K27" s="52">
        <v>48.3</v>
      </c>
      <c r="L27" s="52">
        <v>52.9</v>
      </c>
      <c r="M27" s="52">
        <v>53.4</v>
      </c>
      <c r="N27" s="52">
        <v>48.6</v>
      </c>
      <c r="O27" s="69">
        <v>43.6</v>
      </c>
      <c r="P27" s="58"/>
    </row>
    <row r="28" spans="1:16" x14ac:dyDescent="0.35">
      <c r="A28" s="67">
        <v>23</v>
      </c>
      <c r="B28" t="s">
        <v>206</v>
      </c>
      <c r="C28" s="68" t="s">
        <v>61</v>
      </c>
      <c r="D28" s="68" t="s">
        <v>45</v>
      </c>
      <c r="E28" s="51">
        <v>5705</v>
      </c>
      <c r="F28" s="52">
        <v>40.799999999999997</v>
      </c>
      <c r="G28" s="52">
        <v>42.1</v>
      </c>
      <c r="H28" s="52">
        <v>39.5</v>
      </c>
      <c r="I28" s="52">
        <v>50.7</v>
      </c>
      <c r="J28" s="52">
        <v>37.1</v>
      </c>
      <c r="K28" s="52">
        <v>33.5</v>
      </c>
      <c r="L28" s="52">
        <v>38</v>
      </c>
      <c r="M28" s="52">
        <v>37.700000000000003</v>
      </c>
      <c r="N28" s="52">
        <v>41.4</v>
      </c>
      <c r="O28" s="69">
        <v>57.7</v>
      </c>
      <c r="P28" s="58"/>
    </row>
    <row r="29" spans="1:16" x14ac:dyDescent="0.35">
      <c r="A29" s="67">
        <v>24</v>
      </c>
      <c r="B29" t="s">
        <v>207</v>
      </c>
      <c r="C29" s="68" t="s">
        <v>64</v>
      </c>
      <c r="D29" s="68" t="s">
        <v>45</v>
      </c>
      <c r="E29" s="51">
        <v>5707</v>
      </c>
      <c r="F29" s="52">
        <v>44.4</v>
      </c>
      <c r="G29" s="52">
        <v>44.4</v>
      </c>
      <c r="H29" s="52">
        <v>44.3</v>
      </c>
      <c r="I29" s="52">
        <v>45.6</v>
      </c>
      <c r="J29" s="52">
        <v>43.7</v>
      </c>
      <c r="K29" s="52">
        <v>43.4</v>
      </c>
      <c r="L29" s="52">
        <v>45.3</v>
      </c>
      <c r="M29" s="52">
        <v>40.200000000000003</v>
      </c>
      <c r="N29" s="52">
        <v>46</v>
      </c>
      <c r="O29" s="69">
        <v>48.2</v>
      </c>
      <c r="P29" s="58"/>
    </row>
    <row r="30" spans="1:16" x14ac:dyDescent="0.35">
      <c r="A30" s="67">
        <v>25</v>
      </c>
      <c r="B30" t="s">
        <v>208</v>
      </c>
      <c r="C30" s="68" t="s">
        <v>65</v>
      </c>
      <c r="D30" s="68" t="s">
        <v>32</v>
      </c>
      <c r="E30" s="51">
        <v>8883</v>
      </c>
      <c r="F30" s="52">
        <v>73.3</v>
      </c>
      <c r="G30" s="52">
        <v>73.900000000000006</v>
      </c>
      <c r="H30" s="52">
        <v>72.7</v>
      </c>
      <c r="I30" s="52">
        <v>70.900000000000006</v>
      </c>
      <c r="J30" s="52">
        <v>75.400000000000006</v>
      </c>
      <c r="K30" s="52">
        <v>74.400000000000006</v>
      </c>
      <c r="L30" s="52">
        <v>77.900000000000006</v>
      </c>
      <c r="M30" s="52">
        <v>72.3</v>
      </c>
      <c r="N30" s="52">
        <v>69.7</v>
      </c>
      <c r="O30" s="69">
        <v>71.5</v>
      </c>
      <c r="P30" s="58"/>
    </row>
    <row r="31" spans="1:16" x14ac:dyDescent="0.35">
      <c r="A31" s="67">
        <v>26</v>
      </c>
      <c r="B31" t="s">
        <v>209</v>
      </c>
      <c r="C31" s="68" t="s">
        <v>66</v>
      </c>
      <c r="D31" s="68" t="s">
        <v>23</v>
      </c>
      <c r="E31" s="51">
        <v>217565</v>
      </c>
      <c r="F31" s="52">
        <v>59.1</v>
      </c>
      <c r="G31" s="52">
        <v>59.1</v>
      </c>
      <c r="H31" s="52">
        <v>59.1</v>
      </c>
      <c r="I31" s="52">
        <v>62</v>
      </c>
      <c r="J31" s="52">
        <v>57.9</v>
      </c>
      <c r="K31" s="52">
        <v>52.1</v>
      </c>
      <c r="L31" s="52">
        <v>57.2</v>
      </c>
      <c r="M31" s="52">
        <v>61</v>
      </c>
      <c r="N31" s="52">
        <v>64.8</v>
      </c>
      <c r="O31" s="69">
        <v>64</v>
      </c>
      <c r="P31" s="58"/>
    </row>
    <row r="32" spans="1:16" x14ac:dyDescent="0.35">
      <c r="A32" s="67">
        <v>27</v>
      </c>
      <c r="B32" t="s">
        <v>210</v>
      </c>
      <c r="C32" s="68" t="s">
        <v>67</v>
      </c>
      <c r="D32" s="68" t="s">
        <v>45</v>
      </c>
      <c r="E32" s="51">
        <v>14766</v>
      </c>
      <c r="F32" s="52">
        <v>61.1</v>
      </c>
      <c r="G32" s="52">
        <v>60.5</v>
      </c>
      <c r="H32" s="52">
        <v>61.8</v>
      </c>
      <c r="I32" s="52">
        <v>63.8</v>
      </c>
      <c r="J32" s="52">
        <v>58.4</v>
      </c>
      <c r="K32" s="52">
        <v>53</v>
      </c>
      <c r="L32" s="52">
        <v>58.3</v>
      </c>
      <c r="M32" s="52">
        <v>63.6</v>
      </c>
      <c r="N32" s="52">
        <v>66.400000000000006</v>
      </c>
      <c r="O32" s="69">
        <v>65.099999999999994</v>
      </c>
      <c r="P32" s="58"/>
    </row>
    <row r="33" spans="1:16" x14ac:dyDescent="0.35">
      <c r="A33" s="67">
        <v>28</v>
      </c>
      <c r="B33" t="s">
        <v>211</v>
      </c>
      <c r="C33" s="68" t="s">
        <v>68</v>
      </c>
      <c r="D33" s="68" t="s">
        <v>45</v>
      </c>
      <c r="E33" s="51">
        <v>8786</v>
      </c>
      <c r="F33" s="52">
        <v>11</v>
      </c>
      <c r="G33" s="52">
        <v>10.4</v>
      </c>
      <c r="H33" s="52">
        <v>11.6</v>
      </c>
      <c r="I33" s="52">
        <v>11.5</v>
      </c>
      <c r="J33" s="52">
        <v>8.8000000000000007</v>
      </c>
      <c r="K33" s="52">
        <v>10.4</v>
      </c>
      <c r="L33" s="52">
        <v>10.5</v>
      </c>
      <c r="M33" s="52">
        <v>8.9</v>
      </c>
      <c r="N33" s="52">
        <v>12.7</v>
      </c>
      <c r="O33" s="69">
        <v>13.8</v>
      </c>
      <c r="P33" s="58"/>
    </row>
    <row r="34" spans="1:16" x14ac:dyDescent="0.35">
      <c r="A34" s="67">
        <v>29</v>
      </c>
      <c r="B34" t="s">
        <v>212</v>
      </c>
      <c r="C34" s="68" t="s">
        <v>69</v>
      </c>
      <c r="D34" s="68" t="s">
        <v>29</v>
      </c>
      <c r="E34" s="51">
        <v>17008</v>
      </c>
      <c r="F34" s="52">
        <v>71.7</v>
      </c>
      <c r="G34" s="52">
        <v>71.599999999999994</v>
      </c>
      <c r="H34" s="52">
        <v>71.900000000000006</v>
      </c>
      <c r="I34" s="52">
        <v>75.400000000000006</v>
      </c>
      <c r="J34" s="52">
        <v>69.7</v>
      </c>
      <c r="K34" s="52">
        <v>64.3</v>
      </c>
      <c r="L34" s="52">
        <v>71.3</v>
      </c>
      <c r="M34" s="52">
        <v>72.5</v>
      </c>
      <c r="N34" s="52">
        <v>76.2</v>
      </c>
      <c r="O34" s="69">
        <v>76.400000000000006</v>
      </c>
      <c r="P34" s="58"/>
    </row>
    <row r="35" spans="1:16" x14ac:dyDescent="0.35">
      <c r="A35" s="67">
        <v>30</v>
      </c>
      <c r="B35" t="s">
        <v>213</v>
      </c>
      <c r="C35" s="68" t="s">
        <v>70</v>
      </c>
      <c r="D35" s="68" t="s">
        <v>45</v>
      </c>
      <c r="E35" s="51">
        <v>3554</v>
      </c>
      <c r="F35" s="52">
        <v>43.8</v>
      </c>
      <c r="G35" s="52">
        <v>44.9</v>
      </c>
      <c r="H35" s="52">
        <v>42.7</v>
      </c>
      <c r="I35" s="52">
        <v>45.3</v>
      </c>
      <c r="J35" s="52">
        <v>43.2</v>
      </c>
      <c r="K35" s="52">
        <v>46.7</v>
      </c>
      <c r="L35" s="52">
        <v>43.4</v>
      </c>
      <c r="M35" s="52">
        <v>42.9</v>
      </c>
      <c r="N35" s="52">
        <v>41.4</v>
      </c>
      <c r="O35" s="69">
        <v>45.5</v>
      </c>
      <c r="P35" s="58"/>
    </row>
    <row r="36" spans="1:16" x14ac:dyDescent="0.35">
      <c r="A36" s="67">
        <v>31</v>
      </c>
      <c r="B36" t="s">
        <v>214</v>
      </c>
      <c r="C36" s="68" t="s">
        <v>71</v>
      </c>
      <c r="D36" s="68" t="s">
        <v>29</v>
      </c>
      <c r="E36" s="51">
        <v>2568</v>
      </c>
      <c r="F36" s="52">
        <v>61.3</v>
      </c>
      <c r="G36" s="52">
        <v>61.4</v>
      </c>
      <c r="H36" s="52">
        <v>61.2</v>
      </c>
      <c r="I36" s="52">
        <v>60.2</v>
      </c>
      <c r="J36" s="52">
        <v>61.8</v>
      </c>
      <c r="K36" s="52">
        <v>59.1</v>
      </c>
      <c r="L36" s="52">
        <v>59.6</v>
      </c>
      <c r="M36" s="52">
        <v>61.9</v>
      </c>
      <c r="N36" s="52">
        <v>63.2</v>
      </c>
      <c r="O36" s="69">
        <v>62.9</v>
      </c>
      <c r="P36" s="58"/>
    </row>
    <row r="37" spans="1:16" x14ac:dyDescent="0.35">
      <c r="A37" s="67">
        <v>32</v>
      </c>
      <c r="B37" t="s">
        <v>215</v>
      </c>
      <c r="C37" s="68" t="s">
        <v>72</v>
      </c>
      <c r="D37" s="68" t="s">
        <v>51</v>
      </c>
      <c r="E37" s="51">
        <v>5444</v>
      </c>
      <c r="F37" s="52">
        <v>60.2</v>
      </c>
      <c r="G37" s="52">
        <v>60.2</v>
      </c>
      <c r="H37" s="52">
        <v>60.2</v>
      </c>
      <c r="I37" s="52">
        <v>65.5</v>
      </c>
      <c r="J37" s="52">
        <v>54.9</v>
      </c>
      <c r="K37" s="52">
        <v>50.8</v>
      </c>
      <c r="L37" s="52">
        <v>58</v>
      </c>
      <c r="M37" s="52">
        <v>61.2</v>
      </c>
      <c r="N37" s="52">
        <v>67.400000000000006</v>
      </c>
      <c r="O37" s="69">
        <v>69.2</v>
      </c>
      <c r="P37" s="58"/>
    </row>
    <row r="38" spans="1:16" x14ac:dyDescent="0.35">
      <c r="A38" s="67">
        <v>33</v>
      </c>
      <c r="B38" t="s">
        <v>216</v>
      </c>
      <c r="C38" s="68" t="s">
        <v>73</v>
      </c>
      <c r="D38" s="68" t="s">
        <v>20</v>
      </c>
      <c r="E38" s="51">
        <v>10756</v>
      </c>
      <c r="F38" s="52">
        <v>72.2</v>
      </c>
      <c r="G38" s="52">
        <v>71.599999999999994</v>
      </c>
      <c r="H38" s="52">
        <v>72.900000000000006</v>
      </c>
      <c r="I38" s="52">
        <v>78</v>
      </c>
      <c r="J38" s="52">
        <v>71.5</v>
      </c>
      <c r="K38" s="52">
        <v>60.9</v>
      </c>
      <c r="L38" s="52">
        <v>71.2</v>
      </c>
      <c r="M38" s="52">
        <v>74</v>
      </c>
      <c r="N38" s="52">
        <v>80.2</v>
      </c>
      <c r="O38" s="69">
        <v>81.400000000000006</v>
      </c>
      <c r="P38" s="58"/>
    </row>
    <row r="39" spans="1:16" x14ac:dyDescent="0.35">
      <c r="A39" s="67">
        <v>34</v>
      </c>
      <c r="B39" t="s">
        <v>217</v>
      </c>
      <c r="C39" s="68" t="s">
        <v>74</v>
      </c>
      <c r="D39" s="68" t="s">
        <v>23</v>
      </c>
      <c r="E39" s="51">
        <v>14874</v>
      </c>
      <c r="F39" s="52">
        <v>64.2</v>
      </c>
      <c r="G39" s="52">
        <v>63.7</v>
      </c>
      <c r="H39" s="52">
        <v>64.599999999999994</v>
      </c>
      <c r="I39" s="52">
        <v>59</v>
      </c>
      <c r="J39" s="52">
        <v>64.900000000000006</v>
      </c>
      <c r="K39" s="52">
        <v>62.4</v>
      </c>
      <c r="L39" s="52">
        <v>66</v>
      </c>
      <c r="M39" s="52">
        <v>66.099999999999994</v>
      </c>
      <c r="N39" s="52">
        <v>63.7</v>
      </c>
      <c r="O39" s="69">
        <v>62.4</v>
      </c>
      <c r="P39" s="58"/>
    </row>
    <row r="40" spans="1:16" x14ac:dyDescent="0.35">
      <c r="A40" s="67">
        <v>35</v>
      </c>
      <c r="B40" t="s">
        <v>218</v>
      </c>
      <c r="C40" s="68" t="s">
        <v>75</v>
      </c>
      <c r="D40" s="68" t="s">
        <v>63</v>
      </c>
      <c r="E40" s="51">
        <v>3276</v>
      </c>
      <c r="F40" s="52">
        <v>48.1</v>
      </c>
      <c r="G40" s="52">
        <v>48.9</v>
      </c>
      <c r="H40" s="52">
        <v>47.2</v>
      </c>
      <c r="I40" s="52">
        <v>27.4</v>
      </c>
      <c r="J40" s="52">
        <v>56.7</v>
      </c>
      <c r="K40" s="52">
        <v>59</v>
      </c>
      <c r="L40" s="52">
        <v>58.5</v>
      </c>
      <c r="M40" s="52">
        <v>56.1</v>
      </c>
      <c r="N40" s="52">
        <v>35.5</v>
      </c>
      <c r="O40" s="69">
        <v>28.4</v>
      </c>
      <c r="P40" s="58"/>
    </row>
    <row r="41" spans="1:16" x14ac:dyDescent="0.35">
      <c r="A41" s="67">
        <v>36</v>
      </c>
      <c r="B41" t="s">
        <v>219</v>
      </c>
      <c r="C41" s="68" t="s">
        <v>76</v>
      </c>
      <c r="D41" s="68" t="s">
        <v>77</v>
      </c>
      <c r="E41" s="51">
        <v>8667</v>
      </c>
      <c r="F41" s="52">
        <v>60.8</v>
      </c>
      <c r="G41" s="52">
        <v>60.9</v>
      </c>
      <c r="H41" s="52">
        <v>60.8</v>
      </c>
      <c r="I41" s="52">
        <v>72.900000000000006</v>
      </c>
      <c r="J41" s="52">
        <v>57.9</v>
      </c>
      <c r="K41" s="52">
        <v>54.9</v>
      </c>
      <c r="L41" s="52">
        <v>53.7</v>
      </c>
      <c r="M41" s="52">
        <v>59.5</v>
      </c>
      <c r="N41" s="52">
        <v>65.599999999999994</v>
      </c>
      <c r="O41" s="69">
        <v>72.599999999999994</v>
      </c>
      <c r="P41" s="58"/>
    </row>
    <row r="42" spans="1:16" x14ac:dyDescent="0.35">
      <c r="A42" s="67">
        <v>37</v>
      </c>
      <c r="B42" t="s">
        <v>220</v>
      </c>
      <c r="C42" s="68" t="s">
        <v>80</v>
      </c>
      <c r="D42" s="68" t="s">
        <v>30</v>
      </c>
      <c r="E42" s="51">
        <v>9653</v>
      </c>
      <c r="F42" s="52">
        <v>74.599999999999994</v>
      </c>
      <c r="G42" s="52">
        <v>75.400000000000006</v>
      </c>
      <c r="H42" s="52">
        <v>73.7</v>
      </c>
      <c r="I42" s="52">
        <v>85</v>
      </c>
      <c r="J42" s="52">
        <v>70.599999999999994</v>
      </c>
      <c r="K42" s="52">
        <v>65.400000000000006</v>
      </c>
      <c r="L42" s="52">
        <v>66.3</v>
      </c>
      <c r="M42" s="52">
        <v>75.5</v>
      </c>
      <c r="N42" s="52">
        <v>81.7</v>
      </c>
      <c r="O42" s="69">
        <v>89.9</v>
      </c>
      <c r="P42" s="58"/>
    </row>
    <row r="43" spans="1:16" x14ac:dyDescent="0.35">
      <c r="A43" s="67">
        <v>38</v>
      </c>
      <c r="B43" t="s">
        <v>221</v>
      </c>
      <c r="C43" s="68" t="s">
        <v>81</v>
      </c>
      <c r="D43" s="68" t="s">
        <v>23</v>
      </c>
      <c r="E43" s="51">
        <v>3695</v>
      </c>
      <c r="F43" s="52">
        <v>54.4</v>
      </c>
      <c r="G43" s="52">
        <v>52.7</v>
      </c>
      <c r="H43" s="52">
        <v>56.1</v>
      </c>
      <c r="I43" s="52">
        <v>53.3</v>
      </c>
      <c r="J43" s="52">
        <v>54.7</v>
      </c>
      <c r="K43" s="52">
        <v>49.3</v>
      </c>
      <c r="L43" s="52">
        <v>53.4</v>
      </c>
      <c r="M43" s="52">
        <v>55.8</v>
      </c>
      <c r="N43" s="52">
        <v>63.4</v>
      </c>
      <c r="O43" s="69">
        <v>54.3</v>
      </c>
      <c r="P43" s="58"/>
    </row>
    <row r="44" spans="1:16" x14ac:dyDescent="0.35">
      <c r="A44" s="67">
        <v>39</v>
      </c>
      <c r="B44" t="s">
        <v>222</v>
      </c>
      <c r="C44" s="68" t="s">
        <v>82</v>
      </c>
      <c r="D44" s="68" t="s">
        <v>51</v>
      </c>
      <c r="E44" s="51">
        <v>4088</v>
      </c>
      <c r="F44" s="52">
        <v>83.6</v>
      </c>
      <c r="G44" s="52">
        <v>82.7</v>
      </c>
      <c r="H44" s="52">
        <v>84.5</v>
      </c>
      <c r="I44" s="52">
        <v>79.8</v>
      </c>
      <c r="J44" s="52">
        <v>87.3</v>
      </c>
      <c r="K44" s="52">
        <v>86.6</v>
      </c>
      <c r="L44" s="52">
        <v>86.6</v>
      </c>
      <c r="M44" s="52">
        <v>86.9</v>
      </c>
      <c r="N44" s="52">
        <v>81.900000000000006</v>
      </c>
      <c r="O44" s="69">
        <v>72.8</v>
      </c>
      <c r="P44" s="58"/>
    </row>
    <row r="45" spans="1:16" x14ac:dyDescent="0.35">
      <c r="A45" s="67">
        <v>40</v>
      </c>
      <c r="B45" t="s">
        <v>223</v>
      </c>
      <c r="C45" s="68" t="s">
        <v>84</v>
      </c>
      <c r="D45" s="68" t="s">
        <v>56</v>
      </c>
      <c r="E45" s="51">
        <v>4442</v>
      </c>
      <c r="F45" s="52">
        <v>82.5</v>
      </c>
      <c r="G45" s="52">
        <v>82.1</v>
      </c>
      <c r="H45" s="52">
        <v>83</v>
      </c>
      <c r="I45" s="52">
        <v>82.1</v>
      </c>
      <c r="J45" s="52">
        <v>83</v>
      </c>
      <c r="K45" s="52">
        <v>85.8</v>
      </c>
      <c r="L45" s="52">
        <v>82.1</v>
      </c>
      <c r="M45" s="52">
        <v>79.8</v>
      </c>
      <c r="N45" s="52">
        <v>81.7</v>
      </c>
      <c r="O45" s="69">
        <v>83.7</v>
      </c>
      <c r="P45" s="58"/>
    </row>
    <row r="46" spans="1:16" x14ac:dyDescent="0.35">
      <c r="A46" s="67">
        <v>41</v>
      </c>
      <c r="B46" t="s">
        <v>224</v>
      </c>
      <c r="C46" s="68" t="s">
        <v>85</v>
      </c>
      <c r="D46" s="68" t="s">
        <v>45</v>
      </c>
      <c r="E46" s="51">
        <v>10769</v>
      </c>
      <c r="F46" s="52">
        <v>59.6</v>
      </c>
      <c r="G46" s="52">
        <v>58.8</v>
      </c>
      <c r="H46" s="52">
        <v>60.5</v>
      </c>
      <c r="I46" s="52">
        <v>70.3</v>
      </c>
      <c r="J46" s="52">
        <v>57.9</v>
      </c>
      <c r="K46" s="52">
        <v>51.3</v>
      </c>
      <c r="L46" s="52">
        <v>55.5</v>
      </c>
      <c r="M46" s="52">
        <v>59.7</v>
      </c>
      <c r="N46" s="52">
        <v>60.1</v>
      </c>
      <c r="O46" s="69">
        <v>72.400000000000006</v>
      </c>
      <c r="P46" s="58"/>
    </row>
    <row r="47" spans="1:16" x14ac:dyDescent="0.35">
      <c r="A47" s="67">
        <v>42</v>
      </c>
      <c r="B47" t="s">
        <v>225</v>
      </c>
      <c r="C47" s="68" t="s">
        <v>86</v>
      </c>
      <c r="D47" s="68" t="s">
        <v>51</v>
      </c>
      <c r="E47" s="51">
        <v>25960</v>
      </c>
      <c r="F47" s="52">
        <v>41.3</v>
      </c>
      <c r="G47" s="52">
        <v>41.5</v>
      </c>
      <c r="H47" s="52">
        <v>41.1</v>
      </c>
      <c r="I47" s="52">
        <v>53.2</v>
      </c>
      <c r="J47" s="52">
        <v>34.6</v>
      </c>
      <c r="K47" s="52">
        <v>20.9</v>
      </c>
      <c r="L47" s="52">
        <v>30.9</v>
      </c>
      <c r="M47" s="52">
        <v>42.8</v>
      </c>
      <c r="N47" s="52">
        <v>53</v>
      </c>
      <c r="O47" s="69">
        <v>67.3</v>
      </c>
      <c r="P47" s="58"/>
    </row>
    <row r="48" spans="1:16" x14ac:dyDescent="0.35">
      <c r="A48" s="67">
        <v>43</v>
      </c>
      <c r="B48" t="s">
        <v>226</v>
      </c>
      <c r="C48" s="68" t="s">
        <v>87</v>
      </c>
      <c r="D48" s="68" t="s">
        <v>77</v>
      </c>
      <c r="E48" s="51">
        <v>9877</v>
      </c>
      <c r="F48" s="52">
        <v>72.099999999999994</v>
      </c>
      <c r="G48" s="52">
        <v>72.099999999999994</v>
      </c>
      <c r="H48" s="52">
        <v>72</v>
      </c>
      <c r="I48" s="52">
        <v>68</v>
      </c>
      <c r="J48" s="52">
        <v>73.8</v>
      </c>
      <c r="K48" s="52">
        <v>62.9</v>
      </c>
      <c r="L48" s="52">
        <v>76.7</v>
      </c>
      <c r="M48" s="52">
        <v>77.3</v>
      </c>
      <c r="N48" s="52">
        <v>74.599999999999994</v>
      </c>
      <c r="O48" s="69">
        <v>69.7</v>
      </c>
      <c r="P48" s="58"/>
    </row>
    <row r="49" spans="1:16" x14ac:dyDescent="0.35">
      <c r="A49" s="67">
        <v>44</v>
      </c>
      <c r="B49" t="s">
        <v>227</v>
      </c>
      <c r="C49" s="68" t="s">
        <v>88</v>
      </c>
      <c r="D49" s="68" t="s">
        <v>45</v>
      </c>
      <c r="E49" s="51">
        <v>7902</v>
      </c>
      <c r="F49" s="52">
        <v>4.5</v>
      </c>
      <c r="G49" s="52">
        <v>4.7</v>
      </c>
      <c r="H49" s="52">
        <v>4.4000000000000004</v>
      </c>
      <c r="I49" s="52">
        <v>2.5</v>
      </c>
      <c r="J49" s="52">
        <v>8.4</v>
      </c>
      <c r="K49" s="52">
        <v>9.5</v>
      </c>
      <c r="L49" s="52">
        <v>6</v>
      </c>
      <c r="M49" s="52">
        <v>2.6</v>
      </c>
      <c r="N49" s="52">
        <v>1.2</v>
      </c>
      <c r="O49" s="69">
        <v>1</v>
      </c>
      <c r="P49" s="58"/>
    </row>
    <row r="50" spans="1:16" x14ac:dyDescent="0.35">
      <c r="A50" s="67">
        <v>45</v>
      </c>
      <c r="B50" t="s">
        <v>228</v>
      </c>
      <c r="C50" s="68" t="s">
        <v>89</v>
      </c>
      <c r="D50" s="68" t="s">
        <v>51</v>
      </c>
      <c r="E50" s="51">
        <v>6151</v>
      </c>
      <c r="F50" s="52">
        <v>85.2</v>
      </c>
      <c r="G50" s="52">
        <v>84.1</v>
      </c>
      <c r="H50" s="52">
        <v>86.4</v>
      </c>
      <c r="I50" s="52">
        <v>84.2</v>
      </c>
      <c r="J50" s="52">
        <v>86.2</v>
      </c>
      <c r="K50" s="52">
        <v>82.1</v>
      </c>
      <c r="L50" s="52">
        <v>87.8</v>
      </c>
      <c r="M50" s="52">
        <v>86.6</v>
      </c>
      <c r="N50" s="52">
        <v>87.9</v>
      </c>
      <c r="O50" s="69">
        <v>81.900000000000006</v>
      </c>
      <c r="P50" s="58"/>
    </row>
    <row r="51" spans="1:16" x14ac:dyDescent="0.35">
      <c r="A51" s="67">
        <v>46</v>
      </c>
      <c r="B51" t="s">
        <v>229</v>
      </c>
      <c r="C51" s="68" t="s">
        <v>90</v>
      </c>
      <c r="D51" s="68" t="s">
        <v>42</v>
      </c>
      <c r="E51" s="51">
        <v>6969</v>
      </c>
      <c r="F51" s="52">
        <v>86.4</v>
      </c>
      <c r="G51" s="52">
        <v>86.5</v>
      </c>
      <c r="H51" s="52">
        <v>86.4</v>
      </c>
      <c r="I51" s="52">
        <v>83.9</v>
      </c>
      <c r="J51" s="52">
        <v>86.9</v>
      </c>
      <c r="K51" s="52">
        <v>86.4</v>
      </c>
      <c r="L51" s="52">
        <v>85.8</v>
      </c>
      <c r="M51" s="52">
        <v>87.8</v>
      </c>
      <c r="N51" s="52">
        <v>88.2</v>
      </c>
      <c r="O51" s="69">
        <v>83.7</v>
      </c>
      <c r="P51" s="58"/>
    </row>
    <row r="52" spans="1:16" x14ac:dyDescent="0.35">
      <c r="A52" s="67">
        <v>47</v>
      </c>
      <c r="B52" t="s">
        <v>230</v>
      </c>
      <c r="C52" s="68" t="s">
        <v>92</v>
      </c>
      <c r="D52" s="68" t="s">
        <v>20</v>
      </c>
      <c r="E52" s="51">
        <v>1553</v>
      </c>
      <c r="F52" s="52">
        <v>47.6</v>
      </c>
      <c r="G52" s="52">
        <v>46.6</v>
      </c>
      <c r="H52" s="52">
        <v>48.6</v>
      </c>
      <c r="I52" s="52">
        <v>48.2</v>
      </c>
      <c r="J52" s="52">
        <v>47.1</v>
      </c>
      <c r="K52" s="52">
        <v>42.3</v>
      </c>
      <c r="L52" s="52">
        <v>39.799999999999997</v>
      </c>
      <c r="M52" s="52">
        <v>46</v>
      </c>
      <c r="N52" s="52">
        <v>54.1</v>
      </c>
      <c r="O52" s="69">
        <v>58.7</v>
      </c>
      <c r="P52" s="58"/>
    </row>
    <row r="53" spans="1:16" x14ac:dyDescent="0.35">
      <c r="A53" s="67">
        <v>48</v>
      </c>
      <c r="B53" t="s">
        <v>231</v>
      </c>
      <c r="C53" s="68" t="s">
        <v>93</v>
      </c>
      <c r="D53" s="68" t="s">
        <v>56</v>
      </c>
      <c r="E53" s="51">
        <v>5269</v>
      </c>
      <c r="F53" s="52">
        <v>77.5</v>
      </c>
      <c r="G53" s="52">
        <v>77.400000000000006</v>
      </c>
      <c r="H53" s="52">
        <v>77.599999999999994</v>
      </c>
      <c r="I53" s="52">
        <v>79.5</v>
      </c>
      <c r="J53" s="52">
        <v>76.3</v>
      </c>
      <c r="K53" s="52">
        <v>72.400000000000006</v>
      </c>
      <c r="L53" s="52">
        <v>76.5</v>
      </c>
      <c r="M53" s="52">
        <v>81.2</v>
      </c>
      <c r="N53" s="52">
        <v>79.2</v>
      </c>
      <c r="O53" s="69">
        <v>80.5</v>
      </c>
      <c r="P53" s="58"/>
    </row>
    <row r="54" spans="1:16" x14ac:dyDescent="0.35">
      <c r="A54" s="67">
        <v>49</v>
      </c>
      <c r="B54" t="s">
        <v>232</v>
      </c>
      <c r="C54" s="68" t="s">
        <v>94</v>
      </c>
      <c r="D54" s="68" t="s">
        <v>51</v>
      </c>
      <c r="E54" s="51">
        <v>9563</v>
      </c>
      <c r="F54" s="52">
        <v>83.2</v>
      </c>
      <c r="G54" s="52">
        <v>82.9</v>
      </c>
      <c r="H54" s="52">
        <v>83.5</v>
      </c>
      <c r="I54" s="52">
        <v>85.7</v>
      </c>
      <c r="J54" s="52">
        <v>82.4</v>
      </c>
      <c r="K54" s="52">
        <v>85.4</v>
      </c>
      <c r="L54" s="52">
        <v>80.599999999999994</v>
      </c>
      <c r="M54" s="52">
        <v>81.3</v>
      </c>
      <c r="N54" s="52">
        <v>83.4</v>
      </c>
      <c r="O54" s="69">
        <v>86.1</v>
      </c>
      <c r="P54" s="58"/>
    </row>
    <row r="55" spans="1:16" x14ac:dyDescent="0.35">
      <c r="A55" s="67">
        <v>50</v>
      </c>
      <c r="B55" t="s">
        <v>233</v>
      </c>
      <c r="C55" s="68" t="s">
        <v>95</v>
      </c>
      <c r="D55" s="68" t="s">
        <v>83</v>
      </c>
      <c r="E55" s="51">
        <v>2288</v>
      </c>
      <c r="F55" s="52">
        <v>80.5</v>
      </c>
      <c r="G55" s="52">
        <v>80.400000000000006</v>
      </c>
      <c r="H55" s="52">
        <v>80.599999999999994</v>
      </c>
      <c r="I55" s="52">
        <v>75.8</v>
      </c>
      <c r="J55" s="52">
        <v>81.8</v>
      </c>
      <c r="K55" s="52">
        <v>81.099999999999994</v>
      </c>
      <c r="L55" s="52">
        <v>79.099999999999994</v>
      </c>
      <c r="M55" s="52">
        <v>82.9</v>
      </c>
      <c r="N55" s="52">
        <v>83.7</v>
      </c>
      <c r="O55" s="69">
        <v>76</v>
      </c>
      <c r="P55" s="58"/>
    </row>
    <row r="56" spans="1:16" x14ac:dyDescent="0.35">
      <c r="A56" s="67">
        <v>51</v>
      </c>
      <c r="B56" t="s">
        <v>234</v>
      </c>
      <c r="C56" s="68" t="s">
        <v>96</v>
      </c>
      <c r="D56" s="68" t="s">
        <v>45</v>
      </c>
      <c r="E56" s="51">
        <v>4589</v>
      </c>
      <c r="F56" s="52">
        <v>76.5</v>
      </c>
      <c r="G56" s="52">
        <v>76.8</v>
      </c>
      <c r="H56" s="52">
        <v>76.2</v>
      </c>
      <c r="I56" s="52">
        <v>72.900000000000006</v>
      </c>
      <c r="J56" s="52">
        <v>77.5</v>
      </c>
      <c r="K56" s="52">
        <v>77.900000000000006</v>
      </c>
      <c r="L56" s="52">
        <v>82.8</v>
      </c>
      <c r="M56" s="52">
        <v>76</v>
      </c>
      <c r="N56" s="52">
        <v>76.5</v>
      </c>
      <c r="O56" s="69">
        <v>68.099999999999994</v>
      </c>
      <c r="P56" s="58"/>
    </row>
    <row r="57" spans="1:16" x14ac:dyDescent="0.35">
      <c r="A57" s="67">
        <v>52</v>
      </c>
      <c r="B57" t="s">
        <v>235</v>
      </c>
      <c r="C57" s="68" t="s">
        <v>97</v>
      </c>
      <c r="D57" s="68" t="s">
        <v>23</v>
      </c>
      <c r="E57" s="51">
        <v>8509</v>
      </c>
      <c r="F57" s="52">
        <v>41.3</v>
      </c>
      <c r="G57" s="52">
        <v>41.9</v>
      </c>
      <c r="H57" s="52">
        <v>40.6</v>
      </c>
      <c r="I57" s="52">
        <v>46.4</v>
      </c>
      <c r="J57" s="52">
        <v>39.4</v>
      </c>
      <c r="K57" s="52">
        <v>30.1</v>
      </c>
      <c r="L57" s="52">
        <v>38.5</v>
      </c>
      <c r="M57" s="52">
        <v>44.5</v>
      </c>
      <c r="N57" s="52">
        <v>48.2</v>
      </c>
      <c r="O57" s="69">
        <v>49.5</v>
      </c>
      <c r="P57" s="58"/>
    </row>
    <row r="58" spans="1:16" x14ac:dyDescent="0.35">
      <c r="A58" s="67">
        <v>53</v>
      </c>
      <c r="B58" t="s">
        <v>236</v>
      </c>
      <c r="C58" s="68" t="s">
        <v>98</v>
      </c>
      <c r="D58" s="68" t="s">
        <v>56</v>
      </c>
      <c r="E58" s="51">
        <v>6319</v>
      </c>
      <c r="F58" s="52">
        <v>64.5</v>
      </c>
      <c r="G58" s="52">
        <v>63.8</v>
      </c>
      <c r="H58" s="52">
        <v>65.3</v>
      </c>
      <c r="I58" s="52">
        <v>67.8</v>
      </c>
      <c r="J58" s="52">
        <v>63.2</v>
      </c>
      <c r="K58" s="52">
        <v>55.6</v>
      </c>
      <c r="L58" s="52">
        <v>59.5</v>
      </c>
      <c r="M58" s="52">
        <v>68</v>
      </c>
      <c r="N58" s="52">
        <v>69</v>
      </c>
      <c r="O58" s="69">
        <v>70.900000000000006</v>
      </c>
      <c r="P58" s="58"/>
    </row>
    <row r="59" spans="1:16" x14ac:dyDescent="0.35">
      <c r="A59" s="67">
        <v>54</v>
      </c>
      <c r="B59" t="s">
        <v>237</v>
      </c>
      <c r="C59" s="68" t="s">
        <v>99</v>
      </c>
      <c r="D59" s="68" t="s">
        <v>48</v>
      </c>
      <c r="E59" s="51">
        <v>5706</v>
      </c>
      <c r="F59" s="52">
        <v>81.7</v>
      </c>
      <c r="G59" s="52">
        <v>82.1</v>
      </c>
      <c r="H59" s="52">
        <v>81.400000000000006</v>
      </c>
      <c r="I59" s="52">
        <v>81.400000000000006</v>
      </c>
      <c r="J59" s="52">
        <v>81.900000000000006</v>
      </c>
      <c r="K59" s="52">
        <v>85.3</v>
      </c>
      <c r="L59" s="52">
        <v>77.7</v>
      </c>
      <c r="M59" s="52">
        <v>80</v>
      </c>
      <c r="N59" s="52">
        <v>83.8</v>
      </c>
      <c r="O59" s="69">
        <v>81.8</v>
      </c>
      <c r="P59" s="58"/>
    </row>
    <row r="60" spans="1:16" x14ac:dyDescent="0.35">
      <c r="A60" s="67">
        <v>55</v>
      </c>
      <c r="B60" t="s">
        <v>238</v>
      </c>
      <c r="C60" s="68" t="s">
        <v>102</v>
      </c>
      <c r="D60" s="68" t="s">
        <v>56</v>
      </c>
      <c r="E60" s="51">
        <v>13013</v>
      </c>
      <c r="F60" s="52">
        <v>61.6</v>
      </c>
      <c r="G60" s="52">
        <v>61</v>
      </c>
      <c r="H60" s="52">
        <v>62.2</v>
      </c>
      <c r="I60" s="52">
        <v>61.7</v>
      </c>
      <c r="J60" s="52">
        <v>61.6</v>
      </c>
      <c r="K60" s="52">
        <v>56.6</v>
      </c>
      <c r="L60" s="52">
        <v>63</v>
      </c>
      <c r="M60" s="52">
        <v>64.099999999999994</v>
      </c>
      <c r="N60" s="52">
        <v>64.599999999999994</v>
      </c>
      <c r="O60" s="69">
        <v>60.7</v>
      </c>
      <c r="P60" s="58"/>
    </row>
    <row r="61" spans="1:16" x14ac:dyDescent="0.35">
      <c r="A61" s="67">
        <v>56</v>
      </c>
      <c r="B61" t="s">
        <v>239</v>
      </c>
      <c r="C61" s="68" t="s">
        <v>105</v>
      </c>
      <c r="D61" s="68" t="s">
        <v>51</v>
      </c>
      <c r="E61" s="51">
        <v>13516</v>
      </c>
      <c r="F61" s="52">
        <v>55.2</v>
      </c>
      <c r="G61" s="52">
        <v>55.2</v>
      </c>
      <c r="H61" s="52">
        <v>55.1</v>
      </c>
      <c r="I61" s="52">
        <v>60.7</v>
      </c>
      <c r="J61" s="52">
        <v>53.1</v>
      </c>
      <c r="K61" s="52">
        <v>47.4</v>
      </c>
      <c r="L61" s="52">
        <v>55</v>
      </c>
      <c r="M61" s="52">
        <v>55.6</v>
      </c>
      <c r="N61" s="52">
        <v>58.2</v>
      </c>
      <c r="O61" s="69">
        <v>61.6</v>
      </c>
      <c r="P61" s="58"/>
    </row>
    <row r="62" spans="1:16" x14ac:dyDescent="0.35">
      <c r="A62" s="67">
        <v>57</v>
      </c>
      <c r="B62" t="s">
        <v>240</v>
      </c>
      <c r="C62" s="68" t="s">
        <v>106</v>
      </c>
      <c r="D62" s="68" t="s">
        <v>48</v>
      </c>
      <c r="E62" s="51">
        <v>11430</v>
      </c>
      <c r="F62" s="52">
        <v>76.5</v>
      </c>
      <c r="G62" s="52">
        <v>76.5</v>
      </c>
      <c r="H62" s="52">
        <v>76.5</v>
      </c>
      <c r="I62" s="52">
        <v>79.8</v>
      </c>
      <c r="J62" s="52">
        <v>74.8</v>
      </c>
      <c r="K62" s="52">
        <v>70.5</v>
      </c>
      <c r="L62" s="52">
        <v>77.7</v>
      </c>
      <c r="M62" s="52">
        <v>75.900000000000006</v>
      </c>
      <c r="N62" s="52">
        <v>78.8</v>
      </c>
      <c r="O62" s="69">
        <v>82.6</v>
      </c>
      <c r="P62" s="58"/>
    </row>
    <row r="63" spans="1:16" ht="16" thickBot="1" x14ac:dyDescent="0.4">
      <c r="A63" s="67">
        <v>58</v>
      </c>
      <c r="B63" t="s">
        <v>241</v>
      </c>
      <c r="C63" s="73" t="s">
        <v>107</v>
      </c>
      <c r="D63" s="73" t="s">
        <v>18</v>
      </c>
      <c r="E63" s="74">
        <v>5430</v>
      </c>
      <c r="F63" s="75">
        <v>67.400000000000006</v>
      </c>
      <c r="G63" s="75">
        <v>68.3</v>
      </c>
      <c r="H63" s="75">
        <v>66.400000000000006</v>
      </c>
      <c r="I63" s="75">
        <v>66.2</v>
      </c>
      <c r="J63" s="75">
        <v>67.900000000000006</v>
      </c>
      <c r="K63" s="75">
        <v>61.3</v>
      </c>
      <c r="L63" s="75">
        <v>68.599999999999994</v>
      </c>
      <c r="M63" s="75">
        <v>72.099999999999994</v>
      </c>
      <c r="N63" s="75">
        <v>67</v>
      </c>
      <c r="O63" s="76">
        <v>69.900000000000006</v>
      </c>
      <c r="P63" s="58"/>
    </row>
    <row r="64" spans="1:16" x14ac:dyDescent="0.35">
      <c r="C64" s="58"/>
      <c r="D64" s="58"/>
      <c r="P64" s="58"/>
    </row>
    <row r="65" spans="3:3" x14ac:dyDescent="0.35">
      <c r="C65" s="58" t="s">
        <v>144</v>
      </c>
    </row>
  </sheetData>
  <mergeCells count="3">
    <mergeCell ref="G3:H3"/>
    <mergeCell ref="I3:J3"/>
    <mergeCell ref="K3:O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EBD95-1C68-482F-8194-42795CD53D43}">
  <sheetPr>
    <tabColor rgb="FF92D050"/>
  </sheetPr>
  <dimension ref="A1:V60"/>
  <sheetViews>
    <sheetView topLeftCell="B1" workbookViewId="0">
      <selection activeCell="B4" sqref="B4:V4"/>
    </sheetView>
  </sheetViews>
  <sheetFormatPr defaultColWidth="9" defaultRowHeight="15.5" x14ac:dyDescent="0.35"/>
  <cols>
    <col min="1" max="2" width="4.83203125" style="58" customWidth="1"/>
    <col min="3" max="4" width="15.75" style="58" customWidth="1"/>
    <col min="5" max="6" width="15.58203125" style="104" customWidth="1"/>
    <col min="7" max="8" width="8.08203125" style="104" customWidth="1"/>
    <col min="9" max="15" width="6.33203125" style="104" customWidth="1"/>
    <col min="16" max="22" width="8.08203125" style="104" customWidth="1"/>
    <col min="23" max="23" width="9.83203125" style="58" customWidth="1"/>
    <col min="24" max="2385" width="15.75" style="58" customWidth="1"/>
    <col min="2386" max="16384" width="9" style="58"/>
  </cols>
  <sheetData>
    <row r="1" spans="1:22" ht="16" thickBot="1" x14ac:dyDescent="0.4">
      <c r="A1" s="79"/>
      <c r="B1" s="79"/>
      <c r="C1" s="143" t="s">
        <v>145</v>
      </c>
      <c r="D1" s="144"/>
      <c r="E1" s="145"/>
      <c r="F1" s="145"/>
      <c r="G1" s="145"/>
      <c r="H1" s="145"/>
      <c r="I1" s="145"/>
      <c r="J1" s="145"/>
      <c r="K1" s="145"/>
      <c r="L1" s="145"/>
      <c r="M1" s="145"/>
      <c r="N1" s="145"/>
      <c r="O1" s="145"/>
      <c r="P1" s="145"/>
      <c r="Q1" s="145"/>
      <c r="R1" s="145"/>
      <c r="S1" s="145"/>
      <c r="T1" s="145"/>
      <c r="U1" s="145"/>
      <c r="V1" s="145"/>
    </row>
    <row r="2" spans="1:22" ht="63.75" customHeight="1" thickBot="1" x14ac:dyDescent="0.4">
      <c r="A2" s="79"/>
      <c r="B2" s="79"/>
      <c r="C2" s="175"/>
      <c r="D2" s="176"/>
      <c r="E2" s="80" t="s">
        <v>146</v>
      </c>
      <c r="F2" s="81" t="s">
        <v>147</v>
      </c>
      <c r="G2" s="146" t="s">
        <v>128</v>
      </c>
      <c r="H2" s="147"/>
      <c r="I2" s="146" t="s">
        <v>148</v>
      </c>
      <c r="J2" s="148"/>
      <c r="K2" s="148"/>
      <c r="L2" s="148"/>
      <c r="M2" s="148"/>
      <c r="N2" s="148"/>
      <c r="O2" s="147"/>
      <c r="P2" s="146" t="s">
        <v>129</v>
      </c>
      <c r="Q2" s="147"/>
      <c r="R2" s="146" t="s">
        <v>130</v>
      </c>
      <c r="S2" s="148"/>
      <c r="T2" s="148"/>
      <c r="U2" s="148"/>
      <c r="V2" s="149"/>
    </row>
    <row r="3" spans="1:22" s="90" customFormat="1" ht="16" thickBot="1" x14ac:dyDescent="0.4">
      <c r="A3" s="82"/>
      <c r="B3" s="82"/>
      <c r="C3" s="83" t="s">
        <v>141</v>
      </c>
      <c r="D3" s="84" t="s">
        <v>142</v>
      </c>
      <c r="E3" s="85" t="s">
        <v>143</v>
      </c>
      <c r="F3" s="85" t="s">
        <v>15</v>
      </c>
      <c r="G3" s="86" t="s">
        <v>132</v>
      </c>
      <c r="H3" s="87" t="s">
        <v>133</v>
      </c>
      <c r="I3" s="86" t="s">
        <v>149</v>
      </c>
      <c r="J3" s="88" t="s">
        <v>150</v>
      </c>
      <c r="K3" s="88" t="s">
        <v>151</v>
      </c>
      <c r="L3" s="88" t="s">
        <v>152</v>
      </c>
      <c r="M3" s="88" t="s">
        <v>153</v>
      </c>
      <c r="N3" s="88" t="s">
        <v>154</v>
      </c>
      <c r="O3" s="87" t="s">
        <v>155</v>
      </c>
      <c r="P3" s="86" t="s">
        <v>134</v>
      </c>
      <c r="Q3" s="87" t="s">
        <v>135</v>
      </c>
      <c r="R3" s="86" t="s">
        <v>136</v>
      </c>
      <c r="S3" s="88" t="s">
        <v>137</v>
      </c>
      <c r="T3" s="88" t="s">
        <v>138</v>
      </c>
      <c r="U3" s="88" t="s">
        <v>139</v>
      </c>
      <c r="V3" s="89" t="s">
        <v>140</v>
      </c>
    </row>
    <row r="4" spans="1:22" x14ac:dyDescent="0.35">
      <c r="A4" s="91">
        <v>1</v>
      </c>
      <c r="B4" t="s">
        <v>185</v>
      </c>
      <c r="C4" s="92" t="s">
        <v>17</v>
      </c>
      <c r="D4" s="92" t="s">
        <v>18</v>
      </c>
      <c r="E4" s="93">
        <v>27209</v>
      </c>
      <c r="F4" s="94">
        <v>6.3</v>
      </c>
      <c r="G4" s="94">
        <v>6.4</v>
      </c>
      <c r="H4" s="94">
        <v>6.1</v>
      </c>
      <c r="I4" s="94">
        <v>4.8</v>
      </c>
      <c r="J4" s="94">
        <v>5.3</v>
      </c>
      <c r="K4" s="94">
        <v>6.1</v>
      </c>
      <c r="L4" s="94">
        <v>6.7</v>
      </c>
      <c r="M4" s="94">
        <v>6.4</v>
      </c>
      <c r="N4" s="94">
        <v>7.2</v>
      </c>
      <c r="O4" s="94">
        <v>5.7</v>
      </c>
      <c r="P4" s="94">
        <v>7</v>
      </c>
      <c r="Q4" s="94">
        <v>6</v>
      </c>
      <c r="R4" s="94">
        <v>4</v>
      </c>
      <c r="S4" s="94">
        <v>6.2</v>
      </c>
      <c r="T4" s="94">
        <v>6</v>
      </c>
      <c r="U4" s="94">
        <v>5.9</v>
      </c>
      <c r="V4" s="94">
        <v>9.4</v>
      </c>
    </row>
    <row r="5" spans="1:22" x14ac:dyDescent="0.35">
      <c r="A5" s="91">
        <v>2</v>
      </c>
      <c r="B5" t="s">
        <v>242</v>
      </c>
      <c r="C5" s="95" t="s">
        <v>19</v>
      </c>
      <c r="D5" s="95" t="s">
        <v>20</v>
      </c>
      <c r="E5" s="96">
        <v>1397</v>
      </c>
      <c r="F5" s="97">
        <v>4.5999999999999996</v>
      </c>
      <c r="G5" s="97">
        <v>4.9000000000000004</v>
      </c>
      <c r="H5" s="97">
        <v>4.3</v>
      </c>
      <c r="I5" s="97">
        <v>10.1</v>
      </c>
      <c r="J5" s="97">
        <v>13.8</v>
      </c>
      <c r="K5" s="97">
        <v>5.6</v>
      </c>
      <c r="L5" s="97">
        <v>6.9</v>
      </c>
      <c r="M5" s="97">
        <v>3.8</v>
      </c>
      <c r="N5" s="97">
        <v>3.6</v>
      </c>
      <c r="O5" s="97">
        <v>2.7</v>
      </c>
      <c r="P5" s="97">
        <v>4.9000000000000004</v>
      </c>
      <c r="Q5" s="97">
        <v>4.4000000000000004</v>
      </c>
      <c r="R5" s="97">
        <v>2.9</v>
      </c>
      <c r="S5" s="97">
        <v>4.3</v>
      </c>
      <c r="T5" s="97">
        <v>5.7</v>
      </c>
      <c r="U5" s="97">
        <v>6.6</v>
      </c>
      <c r="V5" s="97">
        <v>3.3</v>
      </c>
    </row>
    <row r="6" spans="1:22" s="102" customFormat="1" x14ac:dyDescent="0.35">
      <c r="A6" s="98">
        <v>3</v>
      </c>
      <c r="B6" t="s">
        <v>243</v>
      </c>
      <c r="C6" s="99" t="s">
        <v>24</v>
      </c>
      <c r="D6" s="99" t="s">
        <v>23</v>
      </c>
      <c r="E6" s="100">
        <v>1486</v>
      </c>
      <c r="F6" s="101">
        <v>1.3</v>
      </c>
      <c r="G6" s="101">
        <v>1.2</v>
      </c>
      <c r="H6" s="101">
        <v>1.4</v>
      </c>
      <c r="I6" s="101">
        <v>0.8</v>
      </c>
      <c r="J6" s="101">
        <v>0</v>
      </c>
      <c r="K6" s="101">
        <v>1.8</v>
      </c>
      <c r="L6" s="101">
        <v>0.6</v>
      </c>
      <c r="M6" s="101">
        <v>0.6</v>
      </c>
      <c r="N6" s="101">
        <v>2.6</v>
      </c>
      <c r="O6" s="101">
        <v>1.4</v>
      </c>
      <c r="P6" s="101">
        <v>1.7</v>
      </c>
      <c r="Q6" s="101">
        <v>0.8</v>
      </c>
      <c r="R6" s="101">
        <v>0.9</v>
      </c>
      <c r="S6" s="101">
        <v>1</v>
      </c>
      <c r="T6" s="101">
        <v>0.4</v>
      </c>
      <c r="U6" s="101">
        <v>2.2999999999999998</v>
      </c>
      <c r="V6" s="101">
        <v>1.8</v>
      </c>
    </row>
    <row r="7" spans="1:22" x14ac:dyDescent="0.35">
      <c r="A7" s="91">
        <v>4</v>
      </c>
      <c r="B7" t="s">
        <v>187</v>
      </c>
      <c r="C7" s="95" t="s">
        <v>26</v>
      </c>
      <c r="D7" s="95" t="s">
        <v>27</v>
      </c>
      <c r="E7" s="96">
        <v>1941</v>
      </c>
      <c r="F7" s="97">
        <v>3.3</v>
      </c>
      <c r="G7" s="97">
        <v>3.2</v>
      </c>
      <c r="H7" s="97">
        <v>3.5</v>
      </c>
      <c r="I7" s="97">
        <v>3</v>
      </c>
      <c r="J7" s="97">
        <v>6</v>
      </c>
      <c r="K7" s="97">
        <v>6</v>
      </c>
      <c r="L7" s="97">
        <v>2.2999999999999998</v>
      </c>
      <c r="M7" s="97">
        <v>5.0999999999999996</v>
      </c>
      <c r="N7" s="97">
        <v>2.1</v>
      </c>
      <c r="O7" s="97">
        <v>1</v>
      </c>
      <c r="P7" s="97">
        <v>4.5999999999999996</v>
      </c>
      <c r="Q7" s="97">
        <v>2</v>
      </c>
      <c r="R7" s="97">
        <v>0.5</v>
      </c>
      <c r="S7" s="97">
        <v>0.6</v>
      </c>
      <c r="T7" s="97">
        <v>2.8</v>
      </c>
      <c r="U7" s="97">
        <v>6.9</v>
      </c>
      <c r="V7" s="97">
        <v>8.1999999999999993</v>
      </c>
    </row>
    <row r="8" spans="1:22" x14ac:dyDescent="0.35">
      <c r="A8" s="91">
        <v>5</v>
      </c>
      <c r="B8" t="s">
        <v>188</v>
      </c>
      <c r="C8" s="95" t="s">
        <v>28</v>
      </c>
      <c r="D8" s="95" t="s">
        <v>29</v>
      </c>
      <c r="E8" s="96">
        <v>7103</v>
      </c>
      <c r="F8" s="97">
        <v>4.3</v>
      </c>
      <c r="G8" s="97">
        <v>4.5</v>
      </c>
      <c r="H8" s="97">
        <v>4.2</v>
      </c>
      <c r="I8" s="97">
        <v>3.2</v>
      </c>
      <c r="J8" s="97">
        <v>4.9000000000000004</v>
      </c>
      <c r="K8" s="97">
        <v>5.2</v>
      </c>
      <c r="L8" s="97">
        <v>5</v>
      </c>
      <c r="M8" s="97">
        <v>5.0999999999999996</v>
      </c>
      <c r="N8" s="97">
        <v>3.2</v>
      </c>
      <c r="O8" s="97">
        <v>4</v>
      </c>
      <c r="P8" s="97">
        <v>6.1</v>
      </c>
      <c r="Q8" s="97">
        <v>3.8</v>
      </c>
      <c r="R8" s="97">
        <v>3</v>
      </c>
      <c r="S8" s="97">
        <v>3</v>
      </c>
      <c r="T8" s="97">
        <v>4.0999999999999996</v>
      </c>
      <c r="U8" s="97">
        <v>4.9000000000000004</v>
      </c>
      <c r="V8" s="97">
        <v>6.8</v>
      </c>
    </row>
    <row r="9" spans="1:22" x14ac:dyDescent="0.35">
      <c r="A9" s="91">
        <v>6</v>
      </c>
      <c r="B9" t="s">
        <v>189</v>
      </c>
      <c r="C9" s="95" t="s">
        <v>31</v>
      </c>
      <c r="D9" s="95" t="s">
        <v>32</v>
      </c>
      <c r="E9" s="96">
        <v>11280</v>
      </c>
      <c r="F9" s="97">
        <v>30.8</v>
      </c>
      <c r="G9" s="97">
        <v>30.8</v>
      </c>
      <c r="H9" s="97">
        <v>30.8</v>
      </c>
      <c r="I9" s="97">
        <v>30.5</v>
      </c>
      <c r="J9" s="97">
        <v>31.2</v>
      </c>
      <c r="K9" s="97">
        <v>34.9</v>
      </c>
      <c r="L9" s="97">
        <v>35.200000000000003</v>
      </c>
      <c r="M9" s="97">
        <v>30.1</v>
      </c>
      <c r="N9" s="97">
        <v>29.7</v>
      </c>
      <c r="O9" s="97">
        <v>28.1</v>
      </c>
      <c r="P9" s="97">
        <v>36.5</v>
      </c>
      <c r="Q9" s="97">
        <v>26.9</v>
      </c>
      <c r="R9" s="97">
        <v>19</v>
      </c>
      <c r="S9" s="97">
        <v>26.5</v>
      </c>
      <c r="T9" s="97">
        <v>31.3</v>
      </c>
      <c r="U9" s="97">
        <v>35</v>
      </c>
      <c r="V9" s="97">
        <v>43.4</v>
      </c>
    </row>
    <row r="10" spans="1:22" x14ac:dyDescent="0.35">
      <c r="A10" s="91">
        <v>7</v>
      </c>
      <c r="B10" t="s">
        <v>190</v>
      </c>
      <c r="C10" s="95" t="s">
        <v>33</v>
      </c>
      <c r="D10" s="95" t="s">
        <v>34</v>
      </c>
      <c r="E10" s="96">
        <v>7468</v>
      </c>
      <c r="F10" s="97">
        <v>45.4</v>
      </c>
      <c r="G10" s="97">
        <v>45.8</v>
      </c>
      <c r="H10" s="97">
        <v>45</v>
      </c>
      <c r="I10" s="97">
        <v>7.2</v>
      </c>
      <c r="J10" s="97">
        <v>17.7</v>
      </c>
      <c r="K10" s="97">
        <v>32.200000000000003</v>
      </c>
      <c r="L10" s="97">
        <v>44.2</v>
      </c>
      <c r="M10" s="97">
        <v>53.9</v>
      </c>
      <c r="N10" s="97">
        <v>54.6</v>
      </c>
      <c r="O10" s="97">
        <v>52.4</v>
      </c>
      <c r="P10" s="97">
        <v>40.1</v>
      </c>
      <c r="Q10" s="97">
        <v>51.9</v>
      </c>
      <c r="R10" s="97">
        <v>54.2</v>
      </c>
      <c r="S10" s="97">
        <v>48.5</v>
      </c>
      <c r="T10" s="97">
        <v>40.799999999999997</v>
      </c>
      <c r="U10" s="97">
        <v>37.200000000000003</v>
      </c>
      <c r="V10" s="97">
        <v>43.1</v>
      </c>
    </row>
    <row r="11" spans="1:22" x14ac:dyDescent="0.35">
      <c r="A11" s="91">
        <v>8</v>
      </c>
      <c r="B11" t="s">
        <v>191</v>
      </c>
      <c r="C11" s="95" t="s">
        <v>35</v>
      </c>
      <c r="D11" s="95" t="s">
        <v>36</v>
      </c>
      <c r="E11" s="96">
        <v>12473</v>
      </c>
      <c r="F11" s="97">
        <v>7.4</v>
      </c>
      <c r="G11" s="97">
        <v>7.4</v>
      </c>
      <c r="H11" s="97">
        <v>7.3</v>
      </c>
      <c r="I11" s="97">
        <v>8.6999999999999993</v>
      </c>
      <c r="J11" s="97">
        <v>7.8</v>
      </c>
      <c r="K11" s="97">
        <v>8</v>
      </c>
      <c r="L11" s="97">
        <v>8.5</v>
      </c>
      <c r="M11" s="97">
        <v>8</v>
      </c>
      <c r="N11" s="97">
        <v>6.7</v>
      </c>
      <c r="O11" s="97">
        <v>6</v>
      </c>
      <c r="P11" s="97">
        <v>8.6</v>
      </c>
      <c r="Q11" s="97">
        <v>7.1</v>
      </c>
      <c r="R11" s="97">
        <v>4.5999999999999996</v>
      </c>
      <c r="S11" s="97">
        <v>7.1</v>
      </c>
      <c r="T11" s="97">
        <v>6.6</v>
      </c>
      <c r="U11" s="97">
        <v>9.3000000000000007</v>
      </c>
      <c r="V11" s="97">
        <v>9.6</v>
      </c>
    </row>
    <row r="12" spans="1:22" x14ac:dyDescent="0.35">
      <c r="A12" s="91">
        <v>9</v>
      </c>
      <c r="B12" t="s">
        <v>192</v>
      </c>
      <c r="C12" s="95" t="s">
        <v>37</v>
      </c>
      <c r="D12" s="95" t="s">
        <v>38</v>
      </c>
      <c r="E12" s="96">
        <v>11542</v>
      </c>
      <c r="F12" s="97">
        <v>7.9</v>
      </c>
      <c r="G12" s="97">
        <v>8.1999999999999993</v>
      </c>
      <c r="H12" s="97">
        <v>7.5</v>
      </c>
      <c r="I12" s="97">
        <v>5.8</v>
      </c>
      <c r="J12" s="97">
        <v>5.5</v>
      </c>
      <c r="K12" s="97">
        <v>7.5</v>
      </c>
      <c r="L12" s="97">
        <v>8.5</v>
      </c>
      <c r="M12" s="97">
        <v>8</v>
      </c>
      <c r="N12" s="97">
        <v>8.8000000000000007</v>
      </c>
      <c r="O12" s="97">
        <v>8.1</v>
      </c>
      <c r="P12" s="97">
        <v>4.7</v>
      </c>
      <c r="Q12" s="97">
        <v>8.1999999999999993</v>
      </c>
      <c r="R12" s="97">
        <v>9</v>
      </c>
      <c r="S12" s="97">
        <v>8.5</v>
      </c>
      <c r="T12" s="97">
        <v>8.9</v>
      </c>
      <c r="U12" s="97">
        <v>7</v>
      </c>
      <c r="V12" s="97">
        <v>5.3</v>
      </c>
    </row>
    <row r="13" spans="1:22" x14ac:dyDescent="0.35">
      <c r="A13" s="91">
        <v>10</v>
      </c>
      <c r="B13" t="s">
        <v>193</v>
      </c>
      <c r="C13" s="95" t="s">
        <v>39</v>
      </c>
      <c r="D13" s="95" t="s">
        <v>29</v>
      </c>
      <c r="E13" s="96">
        <v>6308</v>
      </c>
      <c r="F13" s="97">
        <v>6.2</v>
      </c>
      <c r="G13" s="97">
        <v>6.1</v>
      </c>
      <c r="H13" s="97">
        <v>6.3</v>
      </c>
      <c r="I13" s="97">
        <v>3.6</v>
      </c>
      <c r="J13" s="97">
        <v>4.5999999999999996</v>
      </c>
      <c r="K13" s="97">
        <v>7.3</v>
      </c>
      <c r="L13" s="97">
        <v>5.9</v>
      </c>
      <c r="M13" s="97">
        <v>8.1</v>
      </c>
      <c r="N13" s="97">
        <v>6.6</v>
      </c>
      <c r="O13" s="97">
        <v>4.7</v>
      </c>
      <c r="P13" s="97">
        <v>3.5</v>
      </c>
      <c r="Q13" s="97">
        <v>6.6</v>
      </c>
      <c r="R13" s="97">
        <v>4.2</v>
      </c>
      <c r="S13" s="97">
        <v>4.7</v>
      </c>
      <c r="T13" s="97">
        <v>8.8000000000000007</v>
      </c>
      <c r="U13" s="97">
        <v>8.3000000000000007</v>
      </c>
      <c r="V13" s="97">
        <v>5.7</v>
      </c>
    </row>
    <row r="14" spans="1:22" x14ac:dyDescent="0.35">
      <c r="A14" s="91">
        <v>11</v>
      </c>
      <c r="B14" t="s">
        <v>194</v>
      </c>
      <c r="C14" s="95" t="s">
        <v>40</v>
      </c>
      <c r="D14" s="95" t="s">
        <v>30</v>
      </c>
      <c r="E14" s="96">
        <v>9549</v>
      </c>
      <c r="F14" s="97">
        <v>9.1999999999999993</v>
      </c>
      <c r="G14" s="97">
        <v>9.8000000000000007</v>
      </c>
      <c r="H14" s="97">
        <v>8.6</v>
      </c>
      <c r="I14" s="97">
        <v>8.8000000000000007</v>
      </c>
      <c r="J14" s="97">
        <v>10.6</v>
      </c>
      <c r="K14" s="97">
        <v>11.2</v>
      </c>
      <c r="L14" s="97">
        <v>11</v>
      </c>
      <c r="M14" s="97">
        <v>9.8000000000000007</v>
      </c>
      <c r="N14" s="97">
        <v>8</v>
      </c>
      <c r="O14" s="97">
        <v>7.1</v>
      </c>
      <c r="P14" s="97">
        <v>11.7</v>
      </c>
      <c r="Q14" s="97">
        <v>7.2</v>
      </c>
      <c r="R14" s="97">
        <v>4.0999999999999996</v>
      </c>
      <c r="S14" s="97">
        <v>7.6</v>
      </c>
      <c r="T14" s="97">
        <v>9.4</v>
      </c>
      <c r="U14" s="97">
        <v>11</v>
      </c>
      <c r="V14" s="97">
        <v>15.6</v>
      </c>
    </row>
    <row r="15" spans="1:22" x14ac:dyDescent="0.35">
      <c r="A15" s="91">
        <v>12</v>
      </c>
      <c r="B15" t="s">
        <v>195</v>
      </c>
      <c r="C15" s="95" t="s">
        <v>41</v>
      </c>
      <c r="D15" s="95" t="s">
        <v>42</v>
      </c>
      <c r="E15" s="96">
        <v>14983</v>
      </c>
      <c r="F15" s="97">
        <v>15.7</v>
      </c>
      <c r="G15" s="97">
        <v>15.5</v>
      </c>
      <c r="H15" s="97">
        <v>16</v>
      </c>
      <c r="I15" s="97">
        <v>11.1</v>
      </c>
      <c r="J15" s="97">
        <v>17.100000000000001</v>
      </c>
      <c r="K15" s="97">
        <v>15.9</v>
      </c>
      <c r="L15" s="97">
        <v>17.100000000000001</v>
      </c>
      <c r="M15" s="97">
        <v>16.3</v>
      </c>
      <c r="N15" s="97">
        <v>15.5</v>
      </c>
      <c r="O15" s="97">
        <v>15.8</v>
      </c>
      <c r="P15" s="97">
        <v>20.9</v>
      </c>
      <c r="Q15" s="97">
        <v>14.5</v>
      </c>
      <c r="R15" s="97">
        <v>14.7</v>
      </c>
      <c r="S15" s="97">
        <v>14.7</v>
      </c>
      <c r="T15" s="97">
        <v>13.6</v>
      </c>
      <c r="U15" s="97">
        <v>14.9</v>
      </c>
      <c r="V15" s="97">
        <v>21.7</v>
      </c>
    </row>
    <row r="16" spans="1:22" x14ac:dyDescent="0.35">
      <c r="A16" s="91">
        <v>13</v>
      </c>
      <c r="B16" t="s">
        <v>196</v>
      </c>
      <c r="C16" s="95" t="s">
        <v>44</v>
      </c>
      <c r="D16" s="95" t="s">
        <v>45</v>
      </c>
      <c r="E16" s="96">
        <v>2749</v>
      </c>
      <c r="F16" s="97">
        <v>24.7</v>
      </c>
      <c r="G16" s="97">
        <v>25.4</v>
      </c>
      <c r="H16" s="97">
        <v>24</v>
      </c>
      <c r="I16" s="97">
        <v>17.899999999999999</v>
      </c>
      <c r="J16" s="97">
        <v>20.6</v>
      </c>
      <c r="K16" s="97">
        <v>25.6</v>
      </c>
      <c r="L16" s="97">
        <v>25.9</v>
      </c>
      <c r="M16" s="97">
        <v>25</v>
      </c>
      <c r="N16" s="97">
        <v>26.1</v>
      </c>
      <c r="O16" s="97">
        <v>24.7</v>
      </c>
      <c r="P16" s="97">
        <v>22.8</v>
      </c>
      <c r="Q16" s="97">
        <v>25.4</v>
      </c>
      <c r="R16" s="97">
        <v>22.9</v>
      </c>
      <c r="S16" s="97">
        <v>29.4</v>
      </c>
      <c r="T16" s="97">
        <v>24.2</v>
      </c>
      <c r="U16" s="97">
        <v>23.6</v>
      </c>
      <c r="V16" s="97">
        <v>22.9</v>
      </c>
    </row>
    <row r="17" spans="1:22" x14ac:dyDescent="0.35">
      <c r="A17" s="91">
        <v>14</v>
      </c>
      <c r="B17" t="s">
        <v>175</v>
      </c>
      <c r="C17" s="95" t="s">
        <v>47</v>
      </c>
      <c r="D17" s="95" t="s">
        <v>48</v>
      </c>
      <c r="E17" s="96">
        <v>15044</v>
      </c>
      <c r="F17" s="97">
        <v>15.6</v>
      </c>
      <c r="G17" s="97">
        <v>15.3</v>
      </c>
      <c r="H17" s="97">
        <v>15.9</v>
      </c>
      <c r="I17" s="97">
        <v>13.4</v>
      </c>
      <c r="J17" s="97">
        <v>16.2</v>
      </c>
      <c r="K17" s="97">
        <v>15.8</v>
      </c>
      <c r="L17" s="97">
        <v>16.3</v>
      </c>
      <c r="M17" s="97">
        <v>14.9</v>
      </c>
      <c r="N17" s="97">
        <v>16.5</v>
      </c>
      <c r="O17" s="97">
        <v>15.3</v>
      </c>
      <c r="P17" s="97">
        <v>17</v>
      </c>
      <c r="Q17" s="97">
        <v>14.9</v>
      </c>
      <c r="R17" s="97">
        <v>11.4</v>
      </c>
      <c r="S17" s="97">
        <v>16.600000000000001</v>
      </c>
      <c r="T17" s="97">
        <v>15.7</v>
      </c>
      <c r="U17" s="97">
        <v>18.2</v>
      </c>
      <c r="V17" s="97">
        <v>16.5</v>
      </c>
    </row>
    <row r="18" spans="1:22" x14ac:dyDescent="0.35">
      <c r="A18" s="91">
        <v>15</v>
      </c>
      <c r="B18" t="s">
        <v>198</v>
      </c>
      <c r="C18" s="95" t="s">
        <v>49</v>
      </c>
      <c r="D18" s="95" t="s">
        <v>32</v>
      </c>
      <c r="E18" s="96">
        <v>6108</v>
      </c>
      <c r="F18" s="97">
        <v>13.4</v>
      </c>
      <c r="G18" s="97">
        <v>13.5</v>
      </c>
      <c r="H18" s="97">
        <v>13.3</v>
      </c>
      <c r="I18" s="97">
        <v>8.1999999999999993</v>
      </c>
      <c r="J18" s="97">
        <v>12.5</v>
      </c>
      <c r="K18" s="97">
        <v>19.100000000000001</v>
      </c>
      <c r="L18" s="97">
        <v>17.399999999999999</v>
      </c>
      <c r="M18" s="97">
        <v>13.3</v>
      </c>
      <c r="N18" s="97">
        <v>12.9</v>
      </c>
      <c r="O18" s="97">
        <v>10.6</v>
      </c>
      <c r="P18" s="97">
        <v>20.6</v>
      </c>
      <c r="Q18" s="97">
        <v>9</v>
      </c>
      <c r="R18" s="97">
        <v>5.5</v>
      </c>
      <c r="S18" s="97">
        <v>9.8000000000000007</v>
      </c>
      <c r="T18" s="97">
        <v>13.1</v>
      </c>
      <c r="U18" s="97">
        <v>20.5</v>
      </c>
      <c r="V18" s="97">
        <v>23.5</v>
      </c>
    </row>
    <row r="19" spans="1:22" x14ac:dyDescent="0.35">
      <c r="A19" s="91">
        <v>16</v>
      </c>
      <c r="B19" t="s">
        <v>199</v>
      </c>
      <c r="C19" s="95" t="s">
        <v>50</v>
      </c>
      <c r="D19" s="95" t="s">
        <v>51</v>
      </c>
      <c r="E19" s="96">
        <v>3222</v>
      </c>
      <c r="F19" s="97">
        <v>33.799999999999997</v>
      </c>
      <c r="G19" s="97">
        <v>33.4</v>
      </c>
      <c r="H19" s="97">
        <v>34.200000000000003</v>
      </c>
      <c r="I19" s="97">
        <v>36.700000000000003</v>
      </c>
      <c r="J19" s="97">
        <v>32.799999999999997</v>
      </c>
      <c r="K19" s="97">
        <v>38.9</v>
      </c>
      <c r="L19" s="97">
        <v>33.4</v>
      </c>
      <c r="M19" s="97">
        <v>34.4</v>
      </c>
      <c r="N19" s="97">
        <v>32</v>
      </c>
      <c r="O19" s="97">
        <v>32.4</v>
      </c>
      <c r="P19" s="97">
        <v>33.9</v>
      </c>
      <c r="Q19" s="97">
        <v>33.5</v>
      </c>
      <c r="R19" s="97">
        <v>27.6</v>
      </c>
      <c r="S19" s="97">
        <v>36</v>
      </c>
      <c r="T19" s="97">
        <v>37.200000000000003</v>
      </c>
      <c r="U19" s="97">
        <v>33.5</v>
      </c>
      <c r="V19" s="97">
        <v>36.299999999999997</v>
      </c>
    </row>
    <row r="20" spans="1:22" x14ac:dyDescent="0.35">
      <c r="A20" s="91">
        <v>17</v>
      </c>
      <c r="B20" t="s">
        <v>200</v>
      </c>
      <c r="C20" s="95" t="s">
        <v>52</v>
      </c>
      <c r="D20" s="95" t="s">
        <v>29</v>
      </c>
      <c r="E20" s="96">
        <v>13805</v>
      </c>
      <c r="F20" s="97">
        <v>7.6</v>
      </c>
      <c r="G20" s="97">
        <v>8</v>
      </c>
      <c r="H20" s="97">
        <v>7.2</v>
      </c>
      <c r="I20" s="97">
        <v>10</v>
      </c>
      <c r="J20" s="97">
        <v>9.6</v>
      </c>
      <c r="K20" s="97">
        <v>9</v>
      </c>
      <c r="L20" s="97">
        <v>8.5</v>
      </c>
      <c r="M20" s="97">
        <v>7.1</v>
      </c>
      <c r="N20" s="97">
        <v>7</v>
      </c>
      <c r="O20" s="97">
        <v>6</v>
      </c>
      <c r="P20" s="97">
        <v>9.1999999999999993</v>
      </c>
      <c r="Q20" s="97">
        <v>6.9</v>
      </c>
      <c r="R20" s="97">
        <v>5.2</v>
      </c>
      <c r="S20" s="97">
        <v>5.7</v>
      </c>
      <c r="T20" s="97">
        <v>7.2</v>
      </c>
      <c r="U20" s="97">
        <v>8.6</v>
      </c>
      <c r="V20" s="97">
        <v>11.8</v>
      </c>
    </row>
    <row r="21" spans="1:22" x14ac:dyDescent="0.35">
      <c r="A21" s="91">
        <v>18</v>
      </c>
      <c r="B21" t="s">
        <v>201</v>
      </c>
      <c r="C21" s="95" t="s">
        <v>55</v>
      </c>
      <c r="D21" s="95" t="s">
        <v>56</v>
      </c>
      <c r="E21" s="96">
        <v>9218</v>
      </c>
      <c r="F21" s="97">
        <v>9.1999999999999993</v>
      </c>
      <c r="G21" s="97">
        <v>9.6999999999999993</v>
      </c>
      <c r="H21" s="97">
        <v>8.8000000000000007</v>
      </c>
      <c r="I21" s="97">
        <v>6.7</v>
      </c>
      <c r="J21" s="97">
        <v>6.3</v>
      </c>
      <c r="K21" s="97">
        <v>9.6999999999999993</v>
      </c>
      <c r="L21" s="97">
        <v>7</v>
      </c>
      <c r="M21" s="97">
        <v>9</v>
      </c>
      <c r="N21" s="97">
        <v>10.199999999999999</v>
      </c>
      <c r="O21" s="97">
        <v>10.6</v>
      </c>
      <c r="P21" s="97">
        <v>10.3</v>
      </c>
      <c r="Q21" s="97">
        <v>9.1</v>
      </c>
      <c r="R21" s="97">
        <v>6.9</v>
      </c>
      <c r="S21" s="97">
        <v>8.3000000000000007</v>
      </c>
      <c r="T21" s="97">
        <v>10.7</v>
      </c>
      <c r="U21" s="97">
        <v>11.6</v>
      </c>
      <c r="V21" s="97">
        <v>9.5</v>
      </c>
    </row>
    <row r="22" spans="1:22" x14ac:dyDescent="0.35">
      <c r="A22" s="91">
        <v>19</v>
      </c>
      <c r="B22" t="s">
        <v>202</v>
      </c>
      <c r="C22" s="95" t="s">
        <v>57</v>
      </c>
      <c r="D22" s="95" t="s">
        <v>45</v>
      </c>
      <c r="E22" s="96">
        <v>4306</v>
      </c>
      <c r="F22" s="97">
        <v>20.5</v>
      </c>
      <c r="G22" s="97">
        <v>20.5</v>
      </c>
      <c r="H22" s="97">
        <v>20.399999999999999</v>
      </c>
      <c r="I22" s="97">
        <v>15</v>
      </c>
      <c r="J22" s="97">
        <v>14.6</v>
      </c>
      <c r="K22" s="97">
        <v>18.5</v>
      </c>
      <c r="L22" s="97">
        <v>24.8</v>
      </c>
      <c r="M22" s="97">
        <v>19.3</v>
      </c>
      <c r="N22" s="97">
        <v>24.3</v>
      </c>
      <c r="O22" s="97">
        <v>20</v>
      </c>
      <c r="P22" s="97">
        <v>21.2</v>
      </c>
      <c r="Q22" s="97">
        <v>16.2</v>
      </c>
      <c r="R22" s="97">
        <v>17.100000000000001</v>
      </c>
      <c r="S22" s="97">
        <v>20.7</v>
      </c>
      <c r="T22" s="97">
        <v>25.4</v>
      </c>
      <c r="U22" s="97">
        <v>22.1</v>
      </c>
      <c r="V22" s="97">
        <v>16.3</v>
      </c>
    </row>
    <row r="23" spans="1:22" x14ac:dyDescent="0.35">
      <c r="A23" s="91">
        <v>20</v>
      </c>
      <c r="B23" t="s">
        <v>203</v>
      </c>
      <c r="C23" s="95" t="s">
        <v>58</v>
      </c>
      <c r="D23" s="95" t="s">
        <v>51</v>
      </c>
      <c r="E23" s="96">
        <v>6655</v>
      </c>
      <c r="F23" s="97">
        <v>16.5</v>
      </c>
      <c r="G23" s="97">
        <v>17</v>
      </c>
      <c r="H23" s="97">
        <v>16.100000000000001</v>
      </c>
      <c r="I23" s="97">
        <v>18.100000000000001</v>
      </c>
      <c r="J23" s="97">
        <v>15.4</v>
      </c>
      <c r="K23" s="97">
        <v>18.600000000000001</v>
      </c>
      <c r="L23" s="97">
        <v>15.6</v>
      </c>
      <c r="M23" s="97">
        <v>18.399999999999999</v>
      </c>
      <c r="N23" s="97">
        <v>15.9</v>
      </c>
      <c r="O23" s="97">
        <v>14.1</v>
      </c>
      <c r="P23" s="97">
        <v>16.5</v>
      </c>
      <c r="Q23" s="97">
        <v>16.600000000000001</v>
      </c>
      <c r="R23" s="97">
        <v>20.7</v>
      </c>
      <c r="S23" s="97">
        <v>14.8</v>
      </c>
      <c r="T23" s="97">
        <v>15.3</v>
      </c>
      <c r="U23" s="97">
        <v>14.3</v>
      </c>
      <c r="V23" s="97">
        <v>17.7</v>
      </c>
    </row>
    <row r="24" spans="1:22" x14ac:dyDescent="0.35">
      <c r="A24" s="91">
        <v>21</v>
      </c>
      <c r="B24" t="s">
        <v>204</v>
      </c>
      <c r="C24" s="95" t="s">
        <v>59</v>
      </c>
      <c r="D24" s="95" t="s">
        <v>29</v>
      </c>
      <c r="E24" s="96">
        <v>4860</v>
      </c>
      <c r="F24" s="97">
        <v>24.4</v>
      </c>
      <c r="G24" s="97">
        <v>24.1</v>
      </c>
      <c r="H24" s="97">
        <v>24.7</v>
      </c>
      <c r="I24" s="97">
        <v>19.5</v>
      </c>
      <c r="J24" s="97">
        <v>26</v>
      </c>
      <c r="K24" s="97">
        <v>24.3</v>
      </c>
      <c r="L24" s="97">
        <v>29.3</v>
      </c>
      <c r="M24" s="97">
        <v>27.9</v>
      </c>
      <c r="N24" s="97">
        <v>21.2</v>
      </c>
      <c r="O24" s="97">
        <v>22.5</v>
      </c>
      <c r="P24" s="97">
        <v>24.3</v>
      </c>
      <c r="Q24" s="97">
        <v>24.4</v>
      </c>
      <c r="R24" s="97">
        <v>18.8</v>
      </c>
      <c r="S24" s="97">
        <v>25.2</v>
      </c>
      <c r="T24" s="97">
        <v>27.8</v>
      </c>
      <c r="U24" s="97">
        <v>24.5</v>
      </c>
      <c r="V24" s="97">
        <v>26.5</v>
      </c>
    </row>
    <row r="25" spans="1:22" x14ac:dyDescent="0.35">
      <c r="A25" s="91">
        <v>22</v>
      </c>
      <c r="B25" t="s">
        <v>205</v>
      </c>
      <c r="C25" s="95" t="s">
        <v>60</v>
      </c>
      <c r="D25" s="95" t="s">
        <v>42</v>
      </c>
      <c r="E25" s="96">
        <v>10931</v>
      </c>
      <c r="F25" s="97">
        <v>19.7</v>
      </c>
      <c r="G25" s="97">
        <v>20.2</v>
      </c>
      <c r="H25" s="97">
        <v>19.3</v>
      </c>
      <c r="I25" s="97">
        <v>13.9</v>
      </c>
      <c r="J25" s="97">
        <v>18.3</v>
      </c>
      <c r="K25" s="97">
        <v>19.2</v>
      </c>
      <c r="L25" s="97">
        <v>23.6</v>
      </c>
      <c r="M25" s="97">
        <v>20.3</v>
      </c>
      <c r="N25" s="97">
        <v>18.8</v>
      </c>
      <c r="O25" s="97">
        <v>20.399999999999999</v>
      </c>
      <c r="P25" s="97">
        <v>19.7</v>
      </c>
      <c r="Q25" s="97">
        <v>19.8</v>
      </c>
      <c r="R25" s="97">
        <v>17.5</v>
      </c>
      <c r="S25" s="97">
        <v>20.399999999999999</v>
      </c>
      <c r="T25" s="97">
        <v>18.8</v>
      </c>
      <c r="U25" s="97">
        <v>20</v>
      </c>
      <c r="V25" s="97">
        <v>23.9</v>
      </c>
    </row>
    <row r="26" spans="1:22" x14ac:dyDescent="0.35">
      <c r="A26" s="91">
        <v>23</v>
      </c>
      <c r="B26" t="s">
        <v>206</v>
      </c>
      <c r="C26" s="95" t="s">
        <v>61</v>
      </c>
      <c r="D26" s="95" t="s">
        <v>45</v>
      </c>
      <c r="E26" s="96">
        <v>5705</v>
      </c>
      <c r="F26" s="97">
        <v>11.5</v>
      </c>
      <c r="G26" s="97">
        <v>11.7</v>
      </c>
      <c r="H26" s="97">
        <v>11.3</v>
      </c>
      <c r="I26" s="97">
        <v>12.4</v>
      </c>
      <c r="J26" s="97">
        <v>9.1</v>
      </c>
      <c r="K26" s="97">
        <v>12.4</v>
      </c>
      <c r="L26" s="97">
        <v>14.7</v>
      </c>
      <c r="M26" s="97">
        <v>13.6</v>
      </c>
      <c r="N26" s="97">
        <v>11.2</v>
      </c>
      <c r="O26" s="97">
        <v>8.1999999999999993</v>
      </c>
      <c r="P26" s="97">
        <v>18.899999999999999</v>
      </c>
      <c r="Q26" s="97">
        <v>8.8000000000000007</v>
      </c>
      <c r="R26" s="97">
        <v>7.5</v>
      </c>
      <c r="S26" s="97">
        <v>7.4</v>
      </c>
      <c r="T26" s="97">
        <v>8.6</v>
      </c>
      <c r="U26" s="97">
        <v>15.2</v>
      </c>
      <c r="V26" s="97">
        <v>21.4</v>
      </c>
    </row>
    <row r="27" spans="1:22" x14ac:dyDescent="0.35">
      <c r="A27" s="91">
        <v>24</v>
      </c>
      <c r="B27" t="s">
        <v>246</v>
      </c>
      <c r="C27" s="95" t="s">
        <v>62</v>
      </c>
      <c r="D27" s="95" t="s">
        <v>63</v>
      </c>
      <c r="E27" s="96">
        <v>1595</v>
      </c>
      <c r="F27" s="97">
        <v>24.5</v>
      </c>
      <c r="G27" s="97">
        <v>25.4</v>
      </c>
      <c r="H27" s="97">
        <v>23.6</v>
      </c>
      <c r="I27" s="97">
        <v>15.5</v>
      </c>
      <c r="J27" s="97">
        <v>23</v>
      </c>
      <c r="K27" s="97">
        <v>33.799999999999997</v>
      </c>
      <c r="L27" s="97">
        <v>34.5</v>
      </c>
      <c r="M27" s="97">
        <v>24.9</v>
      </c>
      <c r="N27" s="97">
        <v>20.8</v>
      </c>
      <c r="O27" s="97">
        <v>21</v>
      </c>
      <c r="P27" s="97">
        <v>31.6</v>
      </c>
      <c r="Q27" s="97">
        <v>22.4</v>
      </c>
      <c r="R27" s="97">
        <v>20.3</v>
      </c>
      <c r="S27" s="97">
        <v>18.2</v>
      </c>
      <c r="T27" s="97">
        <v>24.2</v>
      </c>
      <c r="U27" s="97">
        <v>26.5</v>
      </c>
      <c r="V27" s="97">
        <v>38.1</v>
      </c>
    </row>
    <row r="28" spans="1:22" x14ac:dyDescent="0.35">
      <c r="A28" s="91">
        <v>25</v>
      </c>
      <c r="B28" t="s">
        <v>207</v>
      </c>
      <c r="C28" s="95" t="s">
        <v>64</v>
      </c>
      <c r="D28" s="95" t="s">
        <v>45</v>
      </c>
      <c r="E28" s="96">
        <v>5707</v>
      </c>
      <c r="F28" s="97">
        <v>10.6</v>
      </c>
      <c r="G28" s="97">
        <v>11.2</v>
      </c>
      <c r="H28" s="97">
        <v>9.9</v>
      </c>
      <c r="I28" s="97">
        <v>6.3</v>
      </c>
      <c r="J28" s="97">
        <v>10.9</v>
      </c>
      <c r="K28" s="97">
        <v>12.6</v>
      </c>
      <c r="L28" s="97">
        <v>13.2</v>
      </c>
      <c r="M28" s="97">
        <v>11.3</v>
      </c>
      <c r="N28" s="97">
        <v>10.5</v>
      </c>
      <c r="O28" s="97">
        <v>8.6</v>
      </c>
      <c r="P28" s="97">
        <v>14.5</v>
      </c>
      <c r="Q28" s="97">
        <v>8.4</v>
      </c>
      <c r="R28" s="97">
        <v>7.5</v>
      </c>
      <c r="S28" s="97">
        <v>8.6999999999999993</v>
      </c>
      <c r="T28" s="97">
        <v>9.8000000000000007</v>
      </c>
      <c r="U28" s="97">
        <v>10.3</v>
      </c>
      <c r="V28" s="97">
        <v>19.5</v>
      </c>
    </row>
    <row r="29" spans="1:22" x14ac:dyDescent="0.35">
      <c r="A29" s="91">
        <v>26</v>
      </c>
      <c r="B29" t="s">
        <v>208</v>
      </c>
      <c r="C29" s="95" t="s">
        <v>65</v>
      </c>
      <c r="D29" s="95" t="s">
        <v>32</v>
      </c>
      <c r="E29" s="96">
        <v>8883</v>
      </c>
      <c r="F29" s="97">
        <v>24.6</v>
      </c>
      <c r="G29" s="97">
        <v>24.3</v>
      </c>
      <c r="H29" s="97">
        <v>25</v>
      </c>
      <c r="I29" s="97">
        <v>22.3</v>
      </c>
      <c r="J29" s="97">
        <v>26.9</v>
      </c>
      <c r="K29" s="97">
        <v>28.7</v>
      </c>
      <c r="L29" s="97">
        <v>28.3</v>
      </c>
      <c r="M29" s="97">
        <v>24.6</v>
      </c>
      <c r="N29" s="97">
        <v>25</v>
      </c>
      <c r="O29" s="97">
        <v>19.899999999999999</v>
      </c>
      <c r="P29" s="97">
        <v>22.9</v>
      </c>
      <c r="Q29" s="97">
        <v>26.1</v>
      </c>
      <c r="R29" s="97">
        <v>27.4</v>
      </c>
      <c r="S29" s="97">
        <v>25</v>
      </c>
      <c r="T29" s="97">
        <v>21.7</v>
      </c>
      <c r="U29" s="97">
        <v>25</v>
      </c>
      <c r="V29" s="97">
        <v>22.9</v>
      </c>
    </row>
    <row r="30" spans="1:22" x14ac:dyDescent="0.35">
      <c r="A30" s="91">
        <v>27</v>
      </c>
      <c r="B30" t="s">
        <v>209</v>
      </c>
      <c r="C30" s="95" t="s">
        <v>66</v>
      </c>
      <c r="D30" s="95" t="s">
        <v>23</v>
      </c>
      <c r="E30" s="96">
        <v>217565</v>
      </c>
      <c r="F30" s="97">
        <v>26.1</v>
      </c>
      <c r="G30" s="97">
        <v>26.2</v>
      </c>
      <c r="H30" s="97">
        <v>25.9</v>
      </c>
      <c r="I30" s="97">
        <v>22.4</v>
      </c>
      <c r="J30" s="97">
        <v>25.4</v>
      </c>
      <c r="K30" s="97">
        <v>27.1</v>
      </c>
      <c r="L30" s="97">
        <v>26.9</v>
      </c>
      <c r="M30" s="97">
        <v>27.2</v>
      </c>
      <c r="N30" s="97">
        <v>26.1</v>
      </c>
      <c r="O30" s="97">
        <v>25.2</v>
      </c>
      <c r="P30" s="97">
        <v>29.1</v>
      </c>
      <c r="Q30" s="97">
        <v>24.9</v>
      </c>
      <c r="R30" s="97">
        <v>20.9</v>
      </c>
      <c r="S30" s="97">
        <v>24.5</v>
      </c>
      <c r="T30" s="97">
        <v>27.4</v>
      </c>
      <c r="U30" s="97">
        <v>30.1</v>
      </c>
      <c r="V30" s="97">
        <v>30.2</v>
      </c>
    </row>
    <row r="31" spans="1:22" x14ac:dyDescent="0.35">
      <c r="A31" s="91">
        <v>28</v>
      </c>
      <c r="B31" t="s">
        <v>210</v>
      </c>
      <c r="C31" s="95" t="s">
        <v>67</v>
      </c>
      <c r="D31" s="95" t="s">
        <v>45</v>
      </c>
      <c r="E31" s="96">
        <v>14766</v>
      </c>
      <c r="F31" s="97">
        <v>13.6</v>
      </c>
      <c r="G31" s="97">
        <v>14</v>
      </c>
      <c r="H31" s="97">
        <v>13.2</v>
      </c>
      <c r="I31" s="97">
        <v>12.8</v>
      </c>
      <c r="J31" s="97">
        <v>14.6</v>
      </c>
      <c r="K31" s="97">
        <v>13.5</v>
      </c>
      <c r="L31" s="97">
        <v>14.3</v>
      </c>
      <c r="M31" s="97">
        <v>13.4</v>
      </c>
      <c r="N31" s="97">
        <v>13.5</v>
      </c>
      <c r="O31" s="97">
        <v>13.7</v>
      </c>
      <c r="P31" s="97">
        <v>16.600000000000001</v>
      </c>
      <c r="Q31" s="97">
        <v>10.7</v>
      </c>
      <c r="R31" s="97">
        <v>8.3000000000000007</v>
      </c>
      <c r="S31" s="97">
        <v>10.9</v>
      </c>
      <c r="T31" s="97">
        <v>13.8</v>
      </c>
      <c r="U31" s="97">
        <v>14.8</v>
      </c>
      <c r="V31" s="97">
        <v>20.9</v>
      </c>
    </row>
    <row r="32" spans="1:22" x14ac:dyDescent="0.35">
      <c r="A32" s="91">
        <v>29</v>
      </c>
      <c r="B32" t="s">
        <v>211</v>
      </c>
      <c r="C32" s="95" t="s">
        <v>68</v>
      </c>
      <c r="D32" s="95" t="s">
        <v>45</v>
      </c>
      <c r="E32" s="96">
        <v>8786</v>
      </c>
      <c r="F32" s="97">
        <v>4.0999999999999996</v>
      </c>
      <c r="G32" s="97">
        <v>4.2</v>
      </c>
      <c r="H32" s="97">
        <v>4</v>
      </c>
      <c r="I32" s="97">
        <v>1.3</v>
      </c>
      <c r="J32" s="97">
        <v>2.7</v>
      </c>
      <c r="K32" s="97">
        <v>5.4</v>
      </c>
      <c r="L32" s="97">
        <v>7.5</v>
      </c>
      <c r="M32" s="97">
        <v>4</v>
      </c>
      <c r="N32" s="97">
        <v>3.7</v>
      </c>
      <c r="O32" s="97">
        <v>3.1</v>
      </c>
      <c r="P32" s="97">
        <v>4.4000000000000004</v>
      </c>
      <c r="Q32" s="97">
        <v>2.5</v>
      </c>
      <c r="R32" s="97">
        <v>3.8</v>
      </c>
      <c r="S32" s="97">
        <v>4.5999999999999996</v>
      </c>
      <c r="T32" s="97">
        <v>3.8</v>
      </c>
      <c r="U32" s="97">
        <v>4.4000000000000004</v>
      </c>
      <c r="V32" s="97">
        <v>3.5</v>
      </c>
    </row>
    <row r="33" spans="1:22" x14ac:dyDescent="0.35">
      <c r="A33" s="91">
        <v>30</v>
      </c>
      <c r="B33" t="s">
        <v>212</v>
      </c>
      <c r="C33" s="95" t="s">
        <v>69</v>
      </c>
      <c r="D33" s="95" t="s">
        <v>29</v>
      </c>
      <c r="E33" s="96">
        <v>17008</v>
      </c>
      <c r="F33" s="97">
        <v>2.7</v>
      </c>
      <c r="G33" s="97">
        <v>2.6</v>
      </c>
      <c r="H33" s="97">
        <v>2.7</v>
      </c>
      <c r="I33" s="97">
        <v>3</v>
      </c>
      <c r="J33" s="97">
        <v>2.7</v>
      </c>
      <c r="K33" s="97">
        <v>2.9</v>
      </c>
      <c r="L33" s="97">
        <v>3.1</v>
      </c>
      <c r="M33" s="97">
        <v>2.5</v>
      </c>
      <c r="N33" s="97">
        <v>2.2999999999999998</v>
      </c>
      <c r="O33" s="97">
        <v>2.8</v>
      </c>
      <c r="P33" s="97">
        <v>2.5</v>
      </c>
      <c r="Q33" s="97">
        <v>2.7</v>
      </c>
      <c r="R33" s="97">
        <v>3.2</v>
      </c>
      <c r="S33" s="97">
        <v>2.4</v>
      </c>
      <c r="T33" s="97">
        <v>2.7</v>
      </c>
      <c r="U33" s="97">
        <v>2.2999999999999998</v>
      </c>
      <c r="V33" s="97">
        <v>2.5</v>
      </c>
    </row>
    <row r="34" spans="1:22" x14ac:dyDescent="0.35">
      <c r="A34" s="91">
        <v>31</v>
      </c>
      <c r="B34" t="s">
        <v>213</v>
      </c>
      <c r="C34" s="95" t="s">
        <v>70</v>
      </c>
      <c r="D34" s="95" t="s">
        <v>45</v>
      </c>
      <c r="E34" s="96">
        <v>3554</v>
      </c>
      <c r="F34" s="97">
        <v>11</v>
      </c>
      <c r="G34" s="97">
        <v>11.9</v>
      </c>
      <c r="H34" s="97">
        <v>10.1</v>
      </c>
      <c r="I34" s="97">
        <v>12.8</v>
      </c>
      <c r="J34" s="97">
        <v>14.1</v>
      </c>
      <c r="K34" s="97">
        <v>12.1</v>
      </c>
      <c r="L34" s="97">
        <v>11</v>
      </c>
      <c r="M34" s="97">
        <v>13.1</v>
      </c>
      <c r="N34" s="97">
        <v>9.1999999999999993</v>
      </c>
      <c r="O34" s="97">
        <v>8.1</v>
      </c>
      <c r="P34" s="97">
        <v>10.5</v>
      </c>
      <c r="Q34" s="97">
        <v>11.2</v>
      </c>
      <c r="R34" s="97">
        <v>12.9</v>
      </c>
      <c r="S34" s="97">
        <v>9.6</v>
      </c>
      <c r="T34" s="97">
        <v>10.3</v>
      </c>
      <c r="U34" s="97">
        <v>11.9</v>
      </c>
      <c r="V34" s="97">
        <v>10.3</v>
      </c>
    </row>
    <row r="35" spans="1:22" x14ac:dyDescent="0.35">
      <c r="A35" s="91">
        <v>32</v>
      </c>
      <c r="B35" t="s">
        <v>215</v>
      </c>
      <c r="C35" s="95" t="s">
        <v>72</v>
      </c>
      <c r="D35" s="95" t="s">
        <v>51</v>
      </c>
      <c r="E35" s="96">
        <v>5444</v>
      </c>
      <c r="F35" s="97">
        <v>26.7</v>
      </c>
      <c r="G35" s="97">
        <v>26.9</v>
      </c>
      <c r="H35" s="97">
        <v>26.5</v>
      </c>
      <c r="I35" s="97">
        <v>23.5</v>
      </c>
      <c r="J35" s="97">
        <v>37.6</v>
      </c>
      <c r="K35" s="97">
        <v>31.4</v>
      </c>
      <c r="L35" s="97">
        <v>34.299999999999997</v>
      </c>
      <c r="M35" s="97">
        <v>26</v>
      </c>
      <c r="N35" s="97">
        <v>23</v>
      </c>
      <c r="O35" s="97">
        <v>21.9</v>
      </c>
      <c r="P35" s="97">
        <v>31.4</v>
      </c>
      <c r="Q35" s="97">
        <v>21.9</v>
      </c>
      <c r="R35" s="97">
        <v>19.399999999999999</v>
      </c>
      <c r="S35" s="97">
        <v>23.1</v>
      </c>
      <c r="T35" s="97">
        <v>31.4</v>
      </c>
      <c r="U35" s="97">
        <v>30</v>
      </c>
      <c r="V35" s="97">
        <v>33.4</v>
      </c>
    </row>
    <row r="36" spans="1:22" x14ac:dyDescent="0.35">
      <c r="A36" s="91">
        <v>33</v>
      </c>
      <c r="B36" t="s">
        <v>216</v>
      </c>
      <c r="C36" s="95" t="s">
        <v>73</v>
      </c>
      <c r="D36" s="95" t="s">
        <v>20</v>
      </c>
      <c r="E36" s="96">
        <v>10756</v>
      </c>
      <c r="F36" s="97">
        <v>3.8</v>
      </c>
      <c r="G36" s="97">
        <v>3.9</v>
      </c>
      <c r="H36" s="97">
        <v>3.7</v>
      </c>
      <c r="I36" s="97">
        <v>1.6</v>
      </c>
      <c r="J36" s="97">
        <v>3.5</v>
      </c>
      <c r="K36" s="97">
        <v>2</v>
      </c>
      <c r="L36" s="97">
        <v>2.1</v>
      </c>
      <c r="M36" s="97">
        <v>4.2</v>
      </c>
      <c r="N36" s="97">
        <v>5.0999999999999996</v>
      </c>
      <c r="O36" s="97">
        <v>4.5</v>
      </c>
      <c r="P36" s="97">
        <v>4.0999999999999996</v>
      </c>
      <c r="Q36" s="97">
        <v>3.8</v>
      </c>
      <c r="R36" s="97">
        <v>2.2000000000000002</v>
      </c>
      <c r="S36" s="97">
        <v>4.2</v>
      </c>
      <c r="T36" s="97">
        <v>5.0999999999999996</v>
      </c>
      <c r="U36" s="97">
        <v>3.3</v>
      </c>
      <c r="V36" s="97">
        <v>4.8</v>
      </c>
    </row>
    <row r="37" spans="1:22" x14ac:dyDescent="0.35">
      <c r="A37" s="91">
        <v>34</v>
      </c>
      <c r="B37" t="s">
        <v>217</v>
      </c>
      <c r="C37" s="95" t="s">
        <v>74</v>
      </c>
      <c r="D37" s="95" t="s">
        <v>23</v>
      </c>
      <c r="E37" s="96">
        <v>14874</v>
      </c>
      <c r="F37" s="97">
        <v>12.4</v>
      </c>
      <c r="G37" s="97">
        <v>12.4</v>
      </c>
      <c r="H37" s="97">
        <v>12.4</v>
      </c>
      <c r="I37" s="97">
        <v>10.5</v>
      </c>
      <c r="J37" s="97">
        <v>9.1999999999999993</v>
      </c>
      <c r="K37" s="97">
        <v>10</v>
      </c>
      <c r="L37" s="97">
        <v>11.3</v>
      </c>
      <c r="M37" s="97">
        <v>12.4</v>
      </c>
      <c r="N37" s="97">
        <v>12.6</v>
      </c>
      <c r="O37" s="97">
        <v>15.2</v>
      </c>
      <c r="P37" s="97">
        <v>7.6</v>
      </c>
      <c r="Q37" s="97">
        <v>13.1</v>
      </c>
      <c r="R37" s="97">
        <v>13.7</v>
      </c>
      <c r="S37" s="97">
        <v>13</v>
      </c>
      <c r="T37" s="97">
        <v>13.4</v>
      </c>
      <c r="U37" s="97">
        <v>11.5</v>
      </c>
      <c r="V37" s="97">
        <v>9.4</v>
      </c>
    </row>
    <row r="38" spans="1:22" x14ac:dyDescent="0.35">
      <c r="A38" s="91">
        <v>35</v>
      </c>
      <c r="B38" t="s">
        <v>219</v>
      </c>
      <c r="C38" s="95" t="s">
        <v>76</v>
      </c>
      <c r="D38" s="95" t="s">
        <v>77</v>
      </c>
      <c r="E38" s="96">
        <v>8667</v>
      </c>
      <c r="F38" s="97">
        <v>25.4</v>
      </c>
      <c r="G38" s="97">
        <v>25.5</v>
      </c>
      <c r="H38" s="97">
        <v>25.3</v>
      </c>
      <c r="I38" s="97">
        <v>21.1</v>
      </c>
      <c r="J38" s="97">
        <v>17.399999999999999</v>
      </c>
      <c r="K38" s="97">
        <v>23.7</v>
      </c>
      <c r="L38" s="97">
        <v>27.6</v>
      </c>
      <c r="M38" s="97">
        <v>27.9</v>
      </c>
      <c r="N38" s="97">
        <v>25.1</v>
      </c>
      <c r="O38" s="97">
        <v>26.4</v>
      </c>
      <c r="P38" s="97">
        <v>32</v>
      </c>
      <c r="Q38" s="97">
        <v>23.8</v>
      </c>
      <c r="R38" s="97">
        <v>19.600000000000001</v>
      </c>
      <c r="S38" s="97">
        <v>21.5</v>
      </c>
      <c r="T38" s="97">
        <v>25.6</v>
      </c>
      <c r="U38" s="97">
        <v>27.6</v>
      </c>
      <c r="V38" s="97">
        <v>34.200000000000003</v>
      </c>
    </row>
    <row r="39" spans="1:22" x14ac:dyDescent="0.35">
      <c r="A39" s="91">
        <v>36</v>
      </c>
      <c r="B39" t="s">
        <v>220</v>
      </c>
      <c r="C39" s="95" t="s">
        <v>80</v>
      </c>
      <c r="D39" s="95" t="s">
        <v>30</v>
      </c>
      <c r="E39" s="96">
        <v>9653</v>
      </c>
      <c r="F39" s="97">
        <v>24.4</v>
      </c>
      <c r="G39" s="97">
        <v>24.9</v>
      </c>
      <c r="H39" s="97">
        <v>24</v>
      </c>
      <c r="I39" s="97">
        <v>15.3</v>
      </c>
      <c r="J39" s="97">
        <v>21.5</v>
      </c>
      <c r="K39" s="97">
        <v>24.5</v>
      </c>
      <c r="L39" s="97">
        <v>21.9</v>
      </c>
      <c r="M39" s="97">
        <v>24.1</v>
      </c>
      <c r="N39" s="97">
        <v>28.8</v>
      </c>
      <c r="O39" s="97">
        <v>25</v>
      </c>
      <c r="P39" s="97">
        <v>29.1</v>
      </c>
      <c r="Q39" s="97">
        <v>22.6</v>
      </c>
      <c r="R39" s="97">
        <v>24.2</v>
      </c>
      <c r="S39" s="97">
        <v>22</v>
      </c>
      <c r="T39" s="97">
        <v>25.4</v>
      </c>
      <c r="U39" s="97">
        <v>25.9</v>
      </c>
      <c r="V39" s="97">
        <v>24.9</v>
      </c>
    </row>
    <row r="40" spans="1:22" x14ac:dyDescent="0.35">
      <c r="A40" s="91">
        <v>37</v>
      </c>
      <c r="B40" t="s">
        <v>221</v>
      </c>
      <c r="C40" s="95" t="s">
        <v>81</v>
      </c>
      <c r="D40" s="95" t="s">
        <v>23</v>
      </c>
      <c r="E40" s="96">
        <v>3695</v>
      </c>
      <c r="F40" s="97">
        <v>8.1</v>
      </c>
      <c r="G40" s="97">
        <v>7.6</v>
      </c>
      <c r="H40" s="97">
        <v>8.6</v>
      </c>
      <c r="I40" s="97">
        <v>9.8000000000000007</v>
      </c>
      <c r="J40" s="97">
        <v>2.8</v>
      </c>
      <c r="K40" s="97">
        <v>10.4</v>
      </c>
      <c r="L40" s="97">
        <v>7.7</v>
      </c>
      <c r="M40" s="97">
        <v>8.5</v>
      </c>
      <c r="N40" s="97">
        <v>6.5</v>
      </c>
      <c r="O40" s="97">
        <v>9.3000000000000007</v>
      </c>
      <c r="P40" s="97">
        <v>8.4</v>
      </c>
      <c r="Q40" s="97">
        <v>8</v>
      </c>
      <c r="R40" s="97">
        <v>8.1</v>
      </c>
      <c r="S40" s="97">
        <v>7.1</v>
      </c>
      <c r="T40" s="97">
        <v>8.8000000000000007</v>
      </c>
      <c r="U40" s="97">
        <v>8.4</v>
      </c>
      <c r="V40" s="97">
        <v>8.6</v>
      </c>
    </row>
    <row r="41" spans="1:22" x14ac:dyDescent="0.35">
      <c r="A41" s="91">
        <v>38</v>
      </c>
      <c r="B41" t="s">
        <v>222</v>
      </c>
      <c r="C41" s="95" t="s">
        <v>82</v>
      </c>
      <c r="D41" s="95" t="s">
        <v>83</v>
      </c>
      <c r="E41" s="96">
        <v>4223</v>
      </c>
      <c r="F41" s="97">
        <v>11.6</v>
      </c>
      <c r="G41" s="97">
        <v>11.4</v>
      </c>
      <c r="H41" s="97">
        <v>11.7</v>
      </c>
      <c r="I41" s="97">
        <v>11.1</v>
      </c>
      <c r="J41" s="97">
        <v>16.8</v>
      </c>
      <c r="K41" s="97">
        <v>12.7</v>
      </c>
      <c r="L41" s="97">
        <v>14.6</v>
      </c>
      <c r="M41" s="97">
        <v>12</v>
      </c>
      <c r="N41" s="97">
        <v>8.9</v>
      </c>
      <c r="O41" s="97">
        <v>10.199999999999999</v>
      </c>
      <c r="P41" s="97">
        <v>12.1</v>
      </c>
      <c r="Q41" s="97">
        <v>11.2</v>
      </c>
      <c r="R41" s="97">
        <v>14.3</v>
      </c>
      <c r="S41" s="97">
        <v>9.3000000000000007</v>
      </c>
      <c r="T41" s="97">
        <v>11</v>
      </c>
      <c r="U41" s="97">
        <v>9.4</v>
      </c>
      <c r="V41" s="97">
        <v>14.3</v>
      </c>
    </row>
    <row r="42" spans="1:22" x14ac:dyDescent="0.35">
      <c r="A42" s="91">
        <v>39</v>
      </c>
      <c r="B42" t="s">
        <v>223</v>
      </c>
      <c r="C42" s="95" t="s">
        <v>84</v>
      </c>
      <c r="D42" s="95" t="s">
        <v>56</v>
      </c>
      <c r="E42" s="96">
        <v>4442</v>
      </c>
      <c r="F42" s="97">
        <v>7.7</v>
      </c>
      <c r="G42" s="97">
        <v>7.6</v>
      </c>
      <c r="H42" s="97">
        <v>7.8</v>
      </c>
      <c r="I42" s="97">
        <v>6.7</v>
      </c>
      <c r="J42" s="97">
        <v>12.1</v>
      </c>
      <c r="K42" s="97">
        <v>9.9</v>
      </c>
      <c r="L42" s="97">
        <v>7.9</v>
      </c>
      <c r="M42" s="97">
        <v>9.1</v>
      </c>
      <c r="N42" s="97">
        <v>5.7</v>
      </c>
      <c r="O42" s="97">
        <v>6.2</v>
      </c>
      <c r="P42" s="97">
        <v>8.9</v>
      </c>
      <c r="Q42" s="97">
        <v>6.3</v>
      </c>
      <c r="R42" s="97">
        <v>6.2</v>
      </c>
      <c r="S42" s="97">
        <v>6.6</v>
      </c>
      <c r="T42" s="97">
        <v>6.6</v>
      </c>
      <c r="U42" s="97">
        <v>7.5</v>
      </c>
      <c r="V42" s="97">
        <v>13.6</v>
      </c>
    </row>
    <row r="43" spans="1:22" x14ac:dyDescent="0.35">
      <c r="A43" s="91">
        <v>40</v>
      </c>
      <c r="B43" t="s">
        <v>224</v>
      </c>
      <c r="C43" s="95" t="s">
        <v>85</v>
      </c>
      <c r="D43" s="95" t="s">
        <v>45</v>
      </c>
      <c r="E43" s="96">
        <v>10769</v>
      </c>
      <c r="F43" s="97">
        <v>12.3</v>
      </c>
      <c r="G43" s="97">
        <v>11.8</v>
      </c>
      <c r="H43" s="97">
        <v>12.8</v>
      </c>
      <c r="I43" s="97">
        <v>11</v>
      </c>
      <c r="J43" s="97">
        <v>13.2</v>
      </c>
      <c r="K43" s="97">
        <v>13</v>
      </c>
      <c r="L43" s="97">
        <v>11.1</v>
      </c>
      <c r="M43" s="97">
        <v>11.4</v>
      </c>
      <c r="N43" s="97">
        <v>12.9</v>
      </c>
      <c r="O43" s="97">
        <v>12.8</v>
      </c>
      <c r="P43" s="97">
        <v>11</v>
      </c>
      <c r="Q43" s="97">
        <v>12.5</v>
      </c>
      <c r="R43" s="97">
        <v>10.199999999999999</v>
      </c>
      <c r="S43" s="97">
        <v>9.9</v>
      </c>
      <c r="T43" s="97">
        <v>11.4</v>
      </c>
      <c r="U43" s="97">
        <v>15.3</v>
      </c>
      <c r="V43" s="97">
        <v>14.6</v>
      </c>
    </row>
    <row r="44" spans="1:22" x14ac:dyDescent="0.35">
      <c r="A44" s="91">
        <v>41</v>
      </c>
      <c r="B44" t="s">
        <v>225</v>
      </c>
      <c r="C44" s="95" t="s">
        <v>86</v>
      </c>
      <c r="D44" s="95" t="s">
        <v>51</v>
      </c>
      <c r="E44" s="96">
        <v>25960</v>
      </c>
      <c r="F44" s="97">
        <v>5.7</v>
      </c>
      <c r="G44" s="97">
        <v>5.7</v>
      </c>
      <c r="H44" s="97">
        <v>5.6</v>
      </c>
      <c r="I44" s="97">
        <v>3.9</v>
      </c>
      <c r="J44" s="97">
        <v>5.9</v>
      </c>
      <c r="K44" s="97">
        <v>6.1</v>
      </c>
      <c r="L44" s="97">
        <v>5.8</v>
      </c>
      <c r="M44" s="97">
        <v>6.3</v>
      </c>
      <c r="N44" s="97">
        <v>5.6</v>
      </c>
      <c r="O44" s="97">
        <v>5.3</v>
      </c>
      <c r="P44" s="97">
        <v>7.2</v>
      </c>
      <c r="Q44" s="97">
        <v>4.8</v>
      </c>
      <c r="R44" s="97">
        <v>2.6</v>
      </c>
      <c r="S44" s="97">
        <v>3.9</v>
      </c>
      <c r="T44" s="97">
        <v>7</v>
      </c>
      <c r="U44" s="97">
        <v>7.9</v>
      </c>
      <c r="V44" s="97">
        <v>8.1</v>
      </c>
    </row>
    <row r="45" spans="1:22" x14ac:dyDescent="0.35">
      <c r="A45" s="91">
        <v>42</v>
      </c>
      <c r="B45" t="s">
        <v>226</v>
      </c>
      <c r="C45" s="95" t="s">
        <v>87</v>
      </c>
      <c r="D45" s="95" t="s">
        <v>77</v>
      </c>
      <c r="E45" s="96">
        <v>9877</v>
      </c>
      <c r="F45" s="97">
        <v>7.6</v>
      </c>
      <c r="G45" s="97">
        <v>8</v>
      </c>
      <c r="H45" s="97">
        <v>7.2</v>
      </c>
      <c r="I45" s="97">
        <v>7.8</v>
      </c>
      <c r="J45" s="97">
        <v>9.3000000000000007</v>
      </c>
      <c r="K45" s="97">
        <v>7</v>
      </c>
      <c r="L45" s="97">
        <v>8.6999999999999993</v>
      </c>
      <c r="M45" s="97">
        <v>7</v>
      </c>
      <c r="N45" s="97">
        <v>7.6</v>
      </c>
      <c r="O45" s="97">
        <v>7.6</v>
      </c>
      <c r="P45" s="97">
        <v>9.1</v>
      </c>
      <c r="Q45" s="97">
        <v>7</v>
      </c>
      <c r="R45" s="97">
        <v>3.9</v>
      </c>
      <c r="S45" s="97">
        <v>4.7</v>
      </c>
      <c r="T45" s="97">
        <v>9.6999999999999993</v>
      </c>
      <c r="U45" s="97">
        <v>10.199999999999999</v>
      </c>
      <c r="V45" s="97">
        <v>11.1</v>
      </c>
    </row>
    <row r="46" spans="1:22" x14ac:dyDescent="0.35">
      <c r="A46" s="91">
        <v>43</v>
      </c>
      <c r="B46" t="s">
        <v>227</v>
      </c>
      <c r="C46" s="95" t="s">
        <v>88</v>
      </c>
      <c r="D46" s="95" t="s">
        <v>45</v>
      </c>
      <c r="E46" s="96">
        <v>7902</v>
      </c>
      <c r="F46" s="97">
        <v>14.9</v>
      </c>
      <c r="G46" s="97">
        <v>15</v>
      </c>
      <c r="H46" s="97">
        <v>14.8</v>
      </c>
      <c r="I46" s="97">
        <v>18.2</v>
      </c>
      <c r="J46" s="97">
        <v>24.8</v>
      </c>
      <c r="K46" s="97">
        <v>19.100000000000001</v>
      </c>
      <c r="L46" s="97">
        <v>25.6</v>
      </c>
      <c r="M46" s="97">
        <v>15.7</v>
      </c>
      <c r="N46" s="97">
        <v>9.9</v>
      </c>
      <c r="O46" s="97">
        <v>8.1</v>
      </c>
      <c r="P46" s="97">
        <v>13.3</v>
      </c>
      <c r="Q46" s="97">
        <v>18</v>
      </c>
      <c r="R46" s="97">
        <v>18</v>
      </c>
      <c r="S46" s="97">
        <v>17</v>
      </c>
      <c r="T46" s="97">
        <v>11.2</v>
      </c>
      <c r="U46" s="97">
        <v>12.8</v>
      </c>
      <c r="V46" s="97">
        <v>14.6</v>
      </c>
    </row>
    <row r="47" spans="1:22" x14ac:dyDescent="0.35">
      <c r="A47" s="91">
        <v>44</v>
      </c>
      <c r="B47" t="s">
        <v>228</v>
      </c>
      <c r="C47" s="95" t="s">
        <v>89</v>
      </c>
      <c r="D47" s="95" t="s">
        <v>51</v>
      </c>
      <c r="E47" s="96">
        <v>6151</v>
      </c>
      <c r="F47" s="97">
        <v>37.799999999999997</v>
      </c>
      <c r="G47" s="97">
        <v>37.299999999999997</v>
      </c>
      <c r="H47" s="97">
        <v>38.4</v>
      </c>
      <c r="I47" s="97">
        <v>36.5</v>
      </c>
      <c r="J47" s="97">
        <v>41.7</v>
      </c>
      <c r="K47" s="97">
        <v>38</v>
      </c>
      <c r="L47" s="97">
        <v>38.4</v>
      </c>
      <c r="M47" s="97">
        <v>39.4</v>
      </c>
      <c r="N47" s="97">
        <v>37.4</v>
      </c>
      <c r="O47" s="97">
        <v>35.6</v>
      </c>
      <c r="P47" s="97">
        <v>38.4</v>
      </c>
      <c r="Q47" s="97">
        <v>37.299999999999997</v>
      </c>
      <c r="R47" s="97">
        <v>29.9</v>
      </c>
      <c r="S47" s="97">
        <v>37.9</v>
      </c>
      <c r="T47" s="97">
        <v>39.6</v>
      </c>
      <c r="U47" s="97">
        <v>39.9</v>
      </c>
      <c r="V47" s="97">
        <v>48</v>
      </c>
    </row>
    <row r="48" spans="1:22" x14ac:dyDescent="0.35">
      <c r="A48" s="91">
        <v>45</v>
      </c>
      <c r="B48" t="s">
        <v>229</v>
      </c>
      <c r="C48" s="95" t="s">
        <v>90</v>
      </c>
      <c r="D48" s="95" t="s">
        <v>91</v>
      </c>
      <c r="E48" s="96">
        <v>4742</v>
      </c>
      <c r="F48" s="97">
        <v>7.7</v>
      </c>
      <c r="G48" s="97">
        <v>6.8</v>
      </c>
      <c r="H48" s="97">
        <v>8.5</v>
      </c>
      <c r="I48" s="97">
        <v>4.5</v>
      </c>
      <c r="J48" s="97">
        <v>6.2</v>
      </c>
      <c r="K48" s="97">
        <v>9.4</v>
      </c>
      <c r="L48" s="97">
        <v>8.6999999999999993</v>
      </c>
      <c r="M48" s="97">
        <v>7.8</v>
      </c>
      <c r="N48" s="97">
        <v>6.9</v>
      </c>
      <c r="O48" s="97">
        <v>7.8</v>
      </c>
      <c r="P48" s="97">
        <v>8.1</v>
      </c>
      <c r="Q48" s="97">
        <v>7.6</v>
      </c>
      <c r="R48" s="97">
        <v>7.1</v>
      </c>
      <c r="S48" s="97">
        <v>6.5</v>
      </c>
      <c r="T48" s="97">
        <v>8.4</v>
      </c>
      <c r="U48" s="97">
        <v>8.4</v>
      </c>
      <c r="V48" s="97">
        <v>8.3000000000000007</v>
      </c>
    </row>
    <row r="49" spans="1:22" x14ac:dyDescent="0.35">
      <c r="A49" s="91">
        <v>46</v>
      </c>
      <c r="B49" t="s">
        <v>230</v>
      </c>
      <c r="C49" s="95" t="s">
        <v>92</v>
      </c>
      <c r="D49" s="95" t="s">
        <v>20</v>
      </c>
      <c r="E49" s="96">
        <v>1553</v>
      </c>
      <c r="F49" s="97">
        <v>16.2</v>
      </c>
      <c r="G49" s="97">
        <v>17.600000000000001</v>
      </c>
      <c r="H49" s="97">
        <v>14.8</v>
      </c>
      <c r="I49" s="97">
        <v>8.6</v>
      </c>
      <c r="J49" s="97">
        <v>11</v>
      </c>
      <c r="K49" s="97">
        <v>23.1</v>
      </c>
      <c r="L49" s="97">
        <v>19.899999999999999</v>
      </c>
      <c r="M49" s="97">
        <v>14.6</v>
      </c>
      <c r="N49" s="97">
        <v>18.399999999999999</v>
      </c>
      <c r="O49" s="97">
        <v>13.5</v>
      </c>
      <c r="P49" s="97">
        <v>20.5</v>
      </c>
      <c r="Q49" s="97">
        <v>12.1</v>
      </c>
      <c r="R49" s="97">
        <v>14.8</v>
      </c>
      <c r="S49" s="97">
        <v>16.5</v>
      </c>
      <c r="T49" s="97">
        <v>13.4</v>
      </c>
      <c r="U49" s="97">
        <v>16</v>
      </c>
      <c r="V49" s="97">
        <v>21.2</v>
      </c>
    </row>
    <row r="50" spans="1:22" x14ac:dyDescent="0.35">
      <c r="A50" s="91">
        <v>47</v>
      </c>
      <c r="B50" t="s">
        <v>231</v>
      </c>
      <c r="C50" s="95" t="s">
        <v>93</v>
      </c>
      <c r="D50" s="95" t="s">
        <v>56</v>
      </c>
      <c r="E50" s="96">
        <v>5269</v>
      </c>
      <c r="F50" s="97">
        <v>1.8</v>
      </c>
      <c r="G50" s="97">
        <v>1.7</v>
      </c>
      <c r="H50" s="97">
        <v>1.8</v>
      </c>
      <c r="I50" s="97">
        <v>1</v>
      </c>
      <c r="J50" s="97">
        <v>3.2</v>
      </c>
      <c r="K50" s="97">
        <v>1.4</v>
      </c>
      <c r="L50" s="97">
        <v>1.3</v>
      </c>
      <c r="M50" s="97">
        <v>1.4</v>
      </c>
      <c r="N50" s="97">
        <v>2.8</v>
      </c>
      <c r="O50" s="97">
        <v>1.3</v>
      </c>
      <c r="P50" s="97">
        <v>0.9</v>
      </c>
      <c r="Q50" s="97">
        <v>2.2999999999999998</v>
      </c>
      <c r="R50" s="97">
        <v>2.5</v>
      </c>
      <c r="S50" s="97">
        <v>1.8</v>
      </c>
      <c r="T50" s="97">
        <v>1.5</v>
      </c>
      <c r="U50" s="97">
        <v>1.8</v>
      </c>
      <c r="V50" s="97">
        <v>0.7</v>
      </c>
    </row>
    <row r="51" spans="1:22" x14ac:dyDescent="0.35">
      <c r="A51" s="91">
        <v>48</v>
      </c>
      <c r="B51" t="s">
        <v>232</v>
      </c>
      <c r="C51" s="95" t="s">
        <v>94</v>
      </c>
      <c r="D51" s="95" t="s">
        <v>51</v>
      </c>
      <c r="E51" s="96">
        <v>9563</v>
      </c>
      <c r="F51" s="97">
        <v>36.1</v>
      </c>
      <c r="G51" s="97">
        <v>35.6</v>
      </c>
      <c r="H51" s="97">
        <v>36.5</v>
      </c>
      <c r="I51" s="97">
        <v>42.7</v>
      </c>
      <c r="J51" s="97">
        <v>45.3</v>
      </c>
      <c r="K51" s="97">
        <v>42.2</v>
      </c>
      <c r="L51" s="97">
        <v>40.4</v>
      </c>
      <c r="M51" s="97">
        <v>37.6</v>
      </c>
      <c r="N51" s="97">
        <v>30.9</v>
      </c>
      <c r="O51" s="97">
        <v>29.7</v>
      </c>
      <c r="P51" s="97">
        <v>45.2</v>
      </c>
      <c r="Q51" s="97">
        <v>32.9</v>
      </c>
      <c r="R51" s="97">
        <v>31.5</v>
      </c>
      <c r="S51" s="97">
        <v>32.200000000000003</v>
      </c>
      <c r="T51" s="97">
        <v>36.200000000000003</v>
      </c>
      <c r="U51" s="97">
        <v>37.700000000000003</v>
      </c>
      <c r="V51" s="97">
        <v>46.6</v>
      </c>
    </row>
    <row r="52" spans="1:22" x14ac:dyDescent="0.35">
      <c r="A52" s="91">
        <v>49</v>
      </c>
      <c r="B52" t="s">
        <v>233</v>
      </c>
      <c r="C52" s="95" t="s">
        <v>95</v>
      </c>
      <c r="D52" s="95" t="s">
        <v>83</v>
      </c>
      <c r="E52" s="96">
        <v>2288</v>
      </c>
      <c r="F52" s="97">
        <v>2</v>
      </c>
      <c r="G52" s="97">
        <v>2.2000000000000002</v>
      </c>
      <c r="H52" s="97">
        <v>1.8</v>
      </c>
      <c r="I52" s="97">
        <v>1.5</v>
      </c>
      <c r="J52" s="97">
        <v>2.2999999999999998</v>
      </c>
      <c r="K52" s="97">
        <v>2.1</v>
      </c>
      <c r="L52" s="97">
        <v>3.2</v>
      </c>
      <c r="M52" s="97">
        <v>2.2999999999999998</v>
      </c>
      <c r="N52" s="97">
        <v>1.7</v>
      </c>
      <c r="O52" s="97">
        <v>1.5</v>
      </c>
      <c r="P52" s="97">
        <v>1.7</v>
      </c>
      <c r="Q52" s="97">
        <v>2.1</v>
      </c>
      <c r="R52" s="97">
        <v>1.5</v>
      </c>
      <c r="S52" s="97">
        <v>3.7</v>
      </c>
      <c r="T52" s="97">
        <v>1.1000000000000001</v>
      </c>
      <c r="U52" s="97">
        <v>2.1</v>
      </c>
      <c r="V52" s="97">
        <v>1.5</v>
      </c>
    </row>
    <row r="53" spans="1:22" x14ac:dyDescent="0.35">
      <c r="A53" s="91">
        <v>50</v>
      </c>
      <c r="B53" t="s">
        <v>234</v>
      </c>
      <c r="C53" s="95" t="s">
        <v>96</v>
      </c>
      <c r="D53" s="95" t="s">
        <v>45</v>
      </c>
      <c r="E53" s="96">
        <v>4589</v>
      </c>
      <c r="F53" s="97">
        <v>20.3</v>
      </c>
      <c r="G53" s="97">
        <v>21.4</v>
      </c>
      <c r="H53" s="97">
        <v>19.2</v>
      </c>
      <c r="I53" s="97">
        <v>15.2</v>
      </c>
      <c r="J53" s="97">
        <v>18.3</v>
      </c>
      <c r="K53" s="97">
        <v>22.2</v>
      </c>
      <c r="L53" s="97">
        <v>20.100000000000001</v>
      </c>
      <c r="M53" s="97">
        <v>22.2</v>
      </c>
      <c r="N53" s="97">
        <v>20.2</v>
      </c>
      <c r="O53" s="97">
        <v>19.3</v>
      </c>
      <c r="P53" s="97">
        <v>17.600000000000001</v>
      </c>
      <c r="Q53" s="97">
        <v>21.1</v>
      </c>
      <c r="R53" s="97">
        <v>19.600000000000001</v>
      </c>
      <c r="S53" s="97">
        <v>19.2</v>
      </c>
      <c r="T53" s="97">
        <v>21.4</v>
      </c>
      <c r="U53" s="97">
        <v>22.9</v>
      </c>
      <c r="V53" s="97">
        <v>18.3</v>
      </c>
    </row>
    <row r="54" spans="1:22" x14ac:dyDescent="0.35">
      <c r="A54" s="91">
        <v>51</v>
      </c>
      <c r="B54" t="s">
        <v>235</v>
      </c>
      <c r="C54" s="95" t="s">
        <v>97</v>
      </c>
      <c r="D54" s="95" t="s">
        <v>23</v>
      </c>
      <c r="E54" s="96">
        <v>8509</v>
      </c>
      <c r="F54" s="97">
        <v>2</v>
      </c>
      <c r="G54" s="97">
        <v>2.2000000000000002</v>
      </c>
      <c r="H54" s="97">
        <v>1.9</v>
      </c>
      <c r="I54" s="97">
        <v>0.8</v>
      </c>
      <c r="J54" s="97">
        <v>0.5</v>
      </c>
      <c r="K54" s="97">
        <v>1.3</v>
      </c>
      <c r="L54" s="97">
        <v>3.1</v>
      </c>
      <c r="M54" s="97">
        <v>2.1</v>
      </c>
      <c r="N54" s="97">
        <v>2</v>
      </c>
      <c r="O54" s="97">
        <v>2.6</v>
      </c>
      <c r="P54" s="97">
        <v>3.1</v>
      </c>
      <c r="Q54" s="97">
        <v>1.6</v>
      </c>
      <c r="R54" s="97">
        <v>1.6</v>
      </c>
      <c r="S54" s="97">
        <v>1.4</v>
      </c>
      <c r="T54" s="97">
        <v>2</v>
      </c>
      <c r="U54" s="97">
        <v>2.8</v>
      </c>
      <c r="V54" s="97">
        <v>2.7</v>
      </c>
    </row>
    <row r="55" spans="1:22" x14ac:dyDescent="0.35">
      <c r="A55" s="91">
        <v>52</v>
      </c>
      <c r="B55" t="s">
        <v>236</v>
      </c>
      <c r="C55" s="95" t="s">
        <v>98</v>
      </c>
      <c r="D55" s="95" t="s">
        <v>56</v>
      </c>
      <c r="E55" s="96">
        <v>6319</v>
      </c>
      <c r="F55" s="97">
        <v>33.9</v>
      </c>
      <c r="G55" s="97">
        <v>33.4</v>
      </c>
      <c r="H55" s="97">
        <v>34.5</v>
      </c>
      <c r="I55" s="97">
        <v>29.9</v>
      </c>
      <c r="J55" s="97">
        <v>30.3</v>
      </c>
      <c r="K55" s="97">
        <v>32.6</v>
      </c>
      <c r="L55" s="97">
        <v>33</v>
      </c>
      <c r="M55" s="97">
        <v>33.9</v>
      </c>
      <c r="N55" s="97">
        <v>35.799999999999997</v>
      </c>
      <c r="O55" s="97">
        <v>35.200000000000003</v>
      </c>
      <c r="P55" s="97">
        <v>27.6</v>
      </c>
      <c r="Q55" s="97">
        <v>36.5</v>
      </c>
      <c r="R55" s="97">
        <v>30.5</v>
      </c>
      <c r="S55" s="97">
        <v>37.200000000000003</v>
      </c>
      <c r="T55" s="97">
        <v>37.200000000000003</v>
      </c>
      <c r="U55" s="97">
        <v>37.1</v>
      </c>
      <c r="V55" s="97">
        <v>27.5</v>
      </c>
    </row>
    <row r="56" spans="1:22" x14ac:dyDescent="0.35">
      <c r="A56" s="91">
        <v>53</v>
      </c>
      <c r="B56" t="s">
        <v>237</v>
      </c>
      <c r="C56" s="95" t="s">
        <v>99</v>
      </c>
      <c r="D56" s="95" t="s">
        <v>48</v>
      </c>
      <c r="E56" s="96">
        <v>5706</v>
      </c>
      <c r="F56" s="97">
        <v>25.6</v>
      </c>
      <c r="G56" s="97">
        <v>26.6</v>
      </c>
      <c r="H56" s="97">
        <v>24.7</v>
      </c>
      <c r="I56" s="97">
        <v>21.3</v>
      </c>
      <c r="J56" s="97">
        <v>27.1</v>
      </c>
      <c r="K56" s="97">
        <v>27.6</v>
      </c>
      <c r="L56" s="97">
        <v>29.3</v>
      </c>
      <c r="M56" s="97">
        <v>26.8</v>
      </c>
      <c r="N56" s="97">
        <v>24</v>
      </c>
      <c r="O56" s="97">
        <v>23.7</v>
      </c>
      <c r="P56" s="97">
        <v>34.799999999999997</v>
      </c>
      <c r="Q56" s="97">
        <v>20.5</v>
      </c>
      <c r="R56" s="97">
        <v>24.6</v>
      </c>
      <c r="S56" s="97">
        <v>15.4</v>
      </c>
      <c r="T56" s="97">
        <v>18.7</v>
      </c>
      <c r="U56" s="97">
        <v>29.8</v>
      </c>
      <c r="V56" s="97">
        <v>40.4</v>
      </c>
    </row>
    <row r="57" spans="1:22" x14ac:dyDescent="0.35">
      <c r="A57" s="91">
        <v>54</v>
      </c>
      <c r="B57" t="s">
        <v>238</v>
      </c>
      <c r="C57" s="95" t="s">
        <v>102</v>
      </c>
      <c r="D57" s="95" t="s">
        <v>56</v>
      </c>
      <c r="E57" s="96">
        <v>13013</v>
      </c>
      <c r="F57" s="97">
        <v>6.5</v>
      </c>
      <c r="G57" s="97">
        <v>6.9</v>
      </c>
      <c r="H57" s="97">
        <v>6.1</v>
      </c>
      <c r="I57" s="97">
        <v>4.8</v>
      </c>
      <c r="J57" s="97">
        <v>7</v>
      </c>
      <c r="K57" s="97">
        <v>7.1</v>
      </c>
      <c r="L57" s="97">
        <v>7.2</v>
      </c>
      <c r="M57" s="97">
        <v>6.7</v>
      </c>
      <c r="N57" s="97">
        <v>5.7</v>
      </c>
      <c r="O57" s="97">
        <v>6.7</v>
      </c>
      <c r="P57" s="97">
        <v>5.2</v>
      </c>
      <c r="Q57" s="97">
        <v>6.8</v>
      </c>
      <c r="R57" s="97">
        <v>8.1999999999999993</v>
      </c>
      <c r="S57" s="97">
        <v>8</v>
      </c>
      <c r="T57" s="97">
        <v>6</v>
      </c>
      <c r="U57" s="97">
        <v>4.0999999999999996</v>
      </c>
      <c r="V57" s="97">
        <v>5.5</v>
      </c>
    </row>
    <row r="58" spans="1:22" x14ac:dyDescent="0.35">
      <c r="A58" s="91">
        <v>55</v>
      </c>
      <c r="B58" t="s">
        <v>239</v>
      </c>
      <c r="C58" s="95" t="s">
        <v>105</v>
      </c>
      <c r="D58" s="95" t="s">
        <v>51</v>
      </c>
      <c r="E58" s="96">
        <v>13516</v>
      </c>
      <c r="F58" s="97">
        <v>5.9</v>
      </c>
      <c r="G58" s="97">
        <v>5.9</v>
      </c>
      <c r="H58" s="97">
        <v>5.9</v>
      </c>
      <c r="I58" s="97">
        <v>6.5</v>
      </c>
      <c r="J58" s="97">
        <v>6.4</v>
      </c>
      <c r="K58" s="97">
        <v>6.9</v>
      </c>
      <c r="L58" s="97">
        <v>6.2</v>
      </c>
      <c r="M58" s="97">
        <v>5.5</v>
      </c>
      <c r="N58" s="97">
        <v>5.5</v>
      </c>
      <c r="O58" s="97">
        <v>5.7</v>
      </c>
      <c r="P58" s="97">
        <v>9.5</v>
      </c>
      <c r="Q58" s="97">
        <v>4.5999999999999996</v>
      </c>
      <c r="R58" s="97">
        <v>5</v>
      </c>
      <c r="S58" s="97">
        <v>4.4000000000000004</v>
      </c>
      <c r="T58" s="97">
        <v>4.0999999999999996</v>
      </c>
      <c r="U58" s="97">
        <v>6.7</v>
      </c>
      <c r="V58" s="97">
        <v>10.199999999999999</v>
      </c>
    </row>
    <row r="59" spans="1:22" x14ac:dyDescent="0.35">
      <c r="A59" s="91">
        <v>56</v>
      </c>
      <c r="B59" t="s">
        <v>240</v>
      </c>
      <c r="C59" s="95" t="s">
        <v>106</v>
      </c>
      <c r="D59" s="95" t="s">
        <v>48</v>
      </c>
      <c r="E59" s="96">
        <v>11430</v>
      </c>
      <c r="F59" s="97">
        <v>7.4</v>
      </c>
      <c r="G59" s="97">
        <v>7.4</v>
      </c>
      <c r="H59" s="97">
        <v>7.4</v>
      </c>
      <c r="I59" s="97">
        <v>2.9</v>
      </c>
      <c r="J59" s="97">
        <v>8</v>
      </c>
      <c r="K59" s="97">
        <v>7.1</v>
      </c>
      <c r="L59" s="97">
        <v>8.5</v>
      </c>
      <c r="M59" s="97">
        <v>7.7</v>
      </c>
      <c r="N59" s="97">
        <v>7.7</v>
      </c>
      <c r="O59" s="97">
        <v>7.2</v>
      </c>
      <c r="P59" s="97">
        <v>9.9</v>
      </c>
      <c r="Q59" s="97">
        <v>6.1</v>
      </c>
      <c r="R59" s="97">
        <v>5.4</v>
      </c>
      <c r="S59" s="97">
        <v>5.2</v>
      </c>
      <c r="T59" s="97">
        <v>7.7</v>
      </c>
      <c r="U59" s="97">
        <v>10.8</v>
      </c>
      <c r="V59" s="97">
        <v>9.6</v>
      </c>
    </row>
    <row r="60" spans="1:22" x14ac:dyDescent="0.35">
      <c r="B60" t="e">
        <v>#N/A</v>
      </c>
      <c r="C60" s="103" t="s">
        <v>156</v>
      </c>
    </row>
  </sheetData>
  <mergeCells count="6">
    <mergeCell ref="C1:V1"/>
    <mergeCell ref="C2:D2"/>
    <mergeCell ref="G2:H2"/>
    <mergeCell ref="I2:O2"/>
    <mergeCell ref="P2:Q2"/>
    <mergeCell ref="R2:V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1A048-E649-43E7-910D-14B2CCB8CE4A}">
  <sheetPr>
    <tabColor rgb="FFFF0000"/>
  </sheetPr>
  <dimension ref="A1:AN63"/>
  <sheetViews>
    <sheetView tabSelected="1" workbookViewId="0">
      <selection activeCell="M13" sqref="M13"/>
    </sheetView>
  </sheetViews>
  <sheetFormatPr defaultRowHeight="15.5" x14ac:dyDescent="0.35"/>
  <cols>
    <col min="1" max="2" width="5.25" customWidth="1"/>
    <col min="3" max="3" width="16.58203125" customWidth="1"/>
    <col min="4" max="4" width="16.5" customWidth="1"/>
    <col min="5" max="5" width="13.5" customWidth="1"/>
    <col min="7" max="13" width="8.6640625" style="106"/>
    <col min="14" max="14" width="13.08203125" style="106" customWidth="1"/>
    <col min="15" max="15" width="18.5" customWidth="1"/>
    <col min="16" max="27" width="8.6640625" style="106"/>
    <col min="28" max="28" width="17.33203125" customWidth="1"/>
    <col min="29" max="29" width="8.75" style="106" customWidth="1"/>
    <col min="30" max="40" width="8.6640625" style="106"/>
  </cols>
  <sheetData>
    <row r="1" spans="1:40" ht="16" thickBot="1" x14ac:dyDescent="0.4">
      <c r="C1" s="105" t="s">
        <v>158</v>
      </c>
    </row>
    <row r="2" spans="1:40" s="105" customFormat="1" ht="24.75" customHeight="1" x14ac:dyDescent="0.35">
      <c r="A2" s="107"/>
      <c r="B2" s="107"/>
      <c r="C2" s="108" t="s">
        <v>126</v>
      </c>
      <c r="D2" s="109" t="s">
        <v>126</v>
      </c>
      <c r="E2" s="163" t="s">
        <v>159</v>
      </c>
      <c r="F2" s="165" t="s">
        <v>160</v>
      </c>
      <c r="G2" s="165"/>
      <c r="H2" s="165"/>
      <c r="I2" s="165"/>
      <c r="J2" s="165"/>
      <c r="K2" s="165"/>
      <c r="L2" s="165"/>
      <c r="M2" s="165"/>
      <c r="N2" s="166" t="s">
        <v>161</v>
      </c>
      <c r="O2" s="169" t="s">
        <v>162</v>
      </c>
      <c r="P2" s="152" t="s">
        <v>163</v>
      </c>
      <c r="Q2" s="152"/>
      <c r="R2" s="152"/>
      <c r="S2" s="152"/>
      <c r="T2" s="152"/>
      <c r="U2" s="152"/>
      <c r="V2" s="152"/>
      <c r="W2" s="152"/>
      <c r="X2" s="152"/>
      <c r="Y2" s="152"/>
      <c r="Z2" s="152"/>
      <c r="AA2" s="153"/>
      <c r="AB2" s="171" t="s">
        <v>164</v>
      </c>
      <c r="AC2" s="152" t="s">
        <v>165</v>
      </c>
      <c r="AD2" s="152"/>
      <c r="AE2" s="152"/>
      <c r="AF2" s="152"/>
      <c r="AG2" s="152"/>
      <c r="AH2" s="152"/>
      <c r="AI2" s="152"/>
      <c r="AJ2" s="152"/>
      <c r="AK2" s="152"/>
      <c r="AL2" s="152"/>
      <c r="AM2" s="152"/>
      <c r="AN2" s="153"/>
    </row>
    <row r="3" spans="1:40" ht="74.5" customHeight="1" x14ac:dyDescent="0.35">
      <c r="A3" s="110"/>
      <c r="B3" s="110"/>
      <c r="C3" s="154" t="s">
        <v>141</v>
      </c>
      <c r="D3" s="156" t="s">
        <v>142</v>
      </c>
      <c r="E3" s="164"/>
      <c r="F3" s="158" t="s">
        <v>166</v>
      </c>
      <c r="G3" s="158"/>
      <c r="H3" s="158"/>
      <c r="I3" s="158"/>
      <c r="J3" s="158"/>
      <c r="K3" s="158"/>
      <c r="L3" s="158"/>
      <c r="M3" s="158"/>
      <c r="N3" s="167"/>
      <c r="O3" s="170"/>
      <c r="P3" s="159" t="s">
        <v>166</v>
      </c>
      <c r="Q3" s="159"/>
      <c r="R3" s="159"/>
      <c r="S3" s="159"/>
      <c r="T3" s="159"/>
      <c r="U3" s="159"/>
      <c r="V3" s="159"/>
      <c r="W3" s="159"/>
      <c r="X3" s="159"/>
      <c r="Y3" s="159"/>
      <c r="Z3" s="159"/>
      <c r="AA3" s="160"/>
      <c r="AB3" s="172"/>
      <c r="AC3" s="161" t="s">
        <v>166</v>
      </c>
      <c r="AD3" s="161"/>
      <c r="AE3" s="161"/>
      <c r="AF3" s="161"/>
      <c r="AG3" s="161"/>
      <c r="AH3" s="161"/>
      <c r="AI3" s="161"/>
      <c r="AJ3" s="161"/>
      <c r="AK3" s="161"/>
      <c r="AL3" s="161"/>
      <c r="AM3" s="161"/>
      <c r="AN3" s="162"/>
    </row>
    <row r="4" spans="1:40" ht="18.75" customHeight="1" x14ac:dyDescent="0.35">
      <c r="A4" s="110"/>
      <c r="B4" s="110"/>
      <c r="C4" s="154"/>
      <c r="D4" s="156"/>
      <c r="E4" s="164"/>
      <c r="F4" s="111" t="s">
        <v>126</v>
      </c>
      <c r="G4" s="150" t="s">
        <v>129</v>
      </c>
      <c r="H4" s="150"/>
      <c r="I4" s="150" t="s">
        <v>130</v>
      </c>
      <c r="J4" s="150"/>
      <c r="K4" s="150"/>
      <c r="L4" s="150"/>
      <c r="M4" s="150"/>
      <c r="N4" s="167"/>
      <c r="O4" s="170"/>
      <c r="P4" s="112" t="s">
        <v>126</v>
      </c>
      <c r="Q4" s="150" t="s">
        <v>129</v>
      </c>
      <c r="R4" s="150"/>
      <c r="S4" s="150" t="s">
        <v>167</v>
      </c>
      <c r="T4" s="150"/>
      <c r="U4" s="150"/>
      <c r="V4" s="150"/>
      <c r="W4" s="150" t="s">
        <v>130</v>
      </c>
      <c r="X4" s="150"/>
      <c r="Y4" s="150"/>
      <c r="Z4" s="150"/>
      <c r="AA4" s="151"/>
      <c r="AB4" s="172"/>
      <c r="AC4" s="112" t="s">
        <v>126</v>
      </c>
      <c r="AD4" s="150" t="s">
        <v>129</v>
      </c>
      <c r="AE4" s="150"/>
      <c r="AF4" s="150" t="s">
        <v>167</v>
      </c>
      <c r="AG4" s="150"/>
      <c r="AH4" s="150"/>
      <c r="AI4" s="150"/>
      <c r="AJ4" s="150" t="s">
        <v>130</v>
      </c>
      <c r="AK4" s="150"/>
      <c r="AL4" s="150"/>
      <c r="AM4" s="150"/>
      <c r="AN4" s="151"/>
    </row>
    <row r="5" spans="1:40" ht="18.75" customHeight="1" thickBot="1" x14ac:dyDescent="0.4">
      <c r="A5" s="110"/>
      <c r="B5" s="110"/>
      <c r="C5" s="155"/>
      <c r="D5" s="157"/>
      <c r="E5" s="113" t="s">
        <v>143</v>
      </c>
      <c r="F5" s="114" t="s">
        <v>15</v>
      </c>
      <c r="G5" s="115" t="s">
        <v>134</v>
      </c>
      <c r="H5" s="115" t="s">
        <v>135</v>
      </c>
      <c r="I5" s="116" t="s">
        <v>136</v>
      </c>
      <c r="J5" s="116" t="s">
        <v>137</v>
      </c>
      <c r="K5" s="116" t="s">
        <v>138</v>
      </c>
      <c r="L5" s="116" t="s">
        <v>139</v>
      </c>
      <c r="M5" s="116" t="s">
        <v>140</v>
      </c>
      <c r="N5" s="168"/>
      <c r="O5" s="113" t="s">
        <v>143</v>
      </c>
      <c r="P5" s="117" t="s">
        <v>15</v>
      </c>
      <c r="Q5" s="116" t="s">
        <v>134</v>
      </c>
      <c r="R5" s="116" t="s">
        <v>135</v>
      </c>
      <c r="S5" s="116" t="s">
        <v>168</v>
      </c>
      <c r="T5" s="116" t="s">
        <v>169</v>
      </c>
      <c r="U5" s="116" t="s">
        <v>170</v>
      </c>
      <c r="V5" s="116" t="s">
        <v>171</v>
      </c>
      <c r="W5" s="116" t="s">
        <v>136</v>
      </c>
      <c r="X5" s="116" t="s">
        <v>137</v>
      </c>
      <c r="Y5" s="116" t="s">
        <v>138</v>
      </c>
      <c r="Z5" s="116" t="s">
        <v>139</v>
      </c>
      <c r="AA5" s="118" t="s">
        <v>140</v>
      </c>
      <c r="AB5" s="113" t="s">
        <v>143</v>
      </c>
      <c r="AC5" s="117" t="s">
        <v>15</v>
      </c>
      <c r="AD5" s="116" t="s">
        <v>134</v>
      </c>
      <c r="AE5" s="116" t="s">
        <v>135</v>
      </c>
      <c r="AF5" s="116" t="s">
        <v>168</v>
      </c>
      <c r="AG5" s="116" t="s">
        <v>169</v>
      </c>
      <c r="AH5" s="116" t="s">
        <v>170</v>
      </c>
      <c r="AI5" s="116" t="s">
        <v>171</v>
      </c>
      <c r="AJ5" s="116" t="s">
        <v>136</v>
      </c>
      <c r="AK5" s="116" t="s">
        <v>137</v>
      </c>
      <c r="AL5" s="116" t="s">
        <v>138</v>
      </c>
      <c r="AM5" s="116" t="s">
        <v>139</v>
      </c>
      <c r="AN5" s="118" t="s">
        <v>140</v>
      </c>
    </row>
    <row r="6" spans="1:40" x14ac:dyDescent="0.35">
      <c r="A6" s="107">
        <v>1</v>
      </c>
      <c r="B6" t="s">
        <v>185</v>
      </c>
      <c r="C6" s="119" t="s">
        <v>17</v>
      </c>
      <c r="D6" s="120" t="s">
        <v>18</v>
      </c>
      <c r="E6" s="121">
        <v>23691</v>
      </c>
      <c r="F6" s="122">
        <v>56.9</v>
      </c>
      <c r="G6" s="123">
        <v>82.4</v>
      </c>
      <c r="H6" s="123">
        <v>48.1</v>
      </c>
      <c r="I6" s="123">
        <v>26</v>
      </c>
      <c r="J6" s="123">
        <v>42.1</v>
      </c>
      <c r="K6" s="123">
        <v>56.2</v>
      </c>
      <c r="L6" s="123">
        <v>72.2</v>
      </c>
      <c r="M6" s="123">
        <v>87.6</v>
      </c>
      <c r="N6" s="124" t="str">
        <f>IF(VLOOKUP(C6,[1]iodization_detail!A:F,6,FALSE)="","",VLOOKUP(C6,[1]iodization_detail!A:F,6,FALSE))</f>
        <v/>
      </c>
      <c r="O6" s="121">
        <v>19113</v>
      </c>
      <c r="P6" s="123">
        <v>57.6</v>
      </c>
      <c r="Q6" s="123">
        <v>82.9</v>
      </c>
      <c r="R6" s="123">
        <v>50</v>
      </c>
      <c r="S6" s="123">
        <v>55.1</v>
      </c>
      <c r="T6" s="123">
        <v>61.3</v>
      </c>
      <c r="U6" s="123">
        <v>75.400000000000006</v>
      </c>
      <c r="V6" s="123">
        <v>87.1</v>
      </c>
      <c r="W6" s="123">
        <v>26.3</v>
      </c>
      <c r="X6" s="123">
        <v>45.1</v>
      </c>
      <c r="Y6" s="123">
        <v>59</v>
      </c>
      <c r="Z6" s="123">
        <v>70.8</v>
      </c>
      <c r="AA6" s="124">
        <v>88.8</v>
      </c>
      <c r="AB6" s="121">
        <v>26498</v>
      </c>
      <c r="AC6" s="123">
        <v>58.9</v>
      </c>
      <c r="AD6" s="123">
        <v>82.4</v>
      </c>
      <c r="AE6" s="123">
        <v>51.8</v>
      </c>
      <c r="AF6" s="123">
        <v>56.7</v>
      </c>
      <c r="AG6" s="123">
        <v>62.9</v>
      </c>
      <c r="AH6" s="123">
        <v>73.5</v>
      </c>
      <c r="AI6" s="123">
        <v>89.1</v>
      </c>
      <c r="AJ6" s="123">
        <v>26.6</v>
      </c>
      <c r="AK6" s="123">
        <v>46.6</v>
      </c>
      <c r="AL6" s="123">
        <v>62.5</v>
      </c>
      <c r="AM6" s="123">
        <v>71.5</v>
      </c>
      <c r="AN6" s="124">
        <v>88.1</v>
      </c>
    </row>
    <row r="7" spans="1:40" x14ac:dyDescent="0.35">
      <c r="A7" s="107">
        <v>2</v>
      </c>
      <c r="B7" t="s">
        <v>242</v>
      </c>
      <c r="C7" s="125" t="s">
        <v>19</v>
      </c>
      <c r="D7" s="126" t="s">
        <v>20</v>
      </c>
      <c r="E7" s="121">
        <v>7912</v>
      </c>
      <c r="F7" s="122">
        <v>91.5</v>
      </c>
      <c r="G7" s="123">
        <v>97.1</v>
      </c>
      <c r="H7" s="123">
        <v>86.1</v>
      </c>
      <c r="I7" s="123">
        <v>78.2</v>
      </c>
      <c r="J7" s="123">
        <v>86.6</v>
      </c>
      <c r="K7" s="123">
        <v>94.1</v>
      </c>
      <c r="L7" s="123">
        <v>97.5</v>
      </c>
      <c r="M7" s="123">
        <v>98.4</v>
      </c>
      <c r="N7" s="124">
        <f>IF(VLOOKUP(C7,[1]iodization_detail!A:F,6,FALSE)="","",VLOOKUP(C7,[1]iodization_detail!A:F,6,FALSE))</f>
        <v>75.599999999999994</v>
      </c>
      <c r="O7" s="121">
        <v>1288</v>
      </c>
      <c r="P7" s="123">
        <v>90.8</v>
      </c>
      <c r="Q7" s="123">
        <v>97.3</v>
      </c>
      <c r="R7" s="123">
        <v>86.5</v>
      </c>
      <c r="S7" s="123" t="s">
        <v>126</v>
      </c>
      <c r="T7" s="123">
        <v>88.1</v>
      </c>
      <c r="U7" s="123">
        <v>95.9</v>
      </c>
      <c r="V7" s="123">
        <v>94</v>
      </c>
      <c r="W7" s="123">
        <v>82.8</v>
      </c>
      <c r="X7" s="123">
        <v>86.2</v>
      </c>
      <c r="Y7" s="123">
        <v>92.6</v>
      </c>
      <c r="Z7" s="123">
        <v>96.2</v>
      </c>
      <c r="AA7" s="124">
        <v>98</v>
      </c>
      <c r="AB7" s="121">
        <v>1375</v>
      </c>
      <c r="AC7" s="123">
        <v>91.4</v>
      </c>
      <c r="AD7" s="123">
        <v>97.3</v>
      </c>
      <c r="AE7" s="123">
        <v>87.5</v>
      </c>
      <c r="AF7" s="123" t="s">
        <v>126</v>
      </c>
      <c r="AG7" s="123">
        <v>88.8</v>
      </c>
      <c r="AH7" s="123">
        <v>96.2</v>
      </c>
      <c r="AI7" s="123">
        <v>96.3</v>
      </c>
      <c r="AJ7" s="123">
        <v>83.4</v>
      </c>
      <c r="AK7" s="123">
        <v>87.6</v>
      </c>
      <c r="AL7" s="123">
        <v>93.3</v>
      </c>
      <c r="AM7" s="123">
        <v>97.2</v>
      </c>
      <c r="AN7" s="124">
        <v>98.1</v>
      </c>
    </row>
    <row r="8" spans="1:40" x14ac:dyDescent="0.35">
      <c r="A8" s="107">
        <v>3</v>
      </c>
      <c r="B8" t="s">
        <v>186</v>
      </c>
      <c r="C8" s="125" t="s">
        <v>22</v>
      </c>
      <c r="D8" s="126" t="s">
        <v>23</v>
      </c>
      <c r="E8" s="121">
        <v>14269</v>
      </c>
      <c r="F8" s="122">
        <v>89.5</v>
      </c>
      <c r="G8" s="123">
        <v>94.9</v>
      </c>
      <c r="H8" s="123">
        <v>80.099999999999994</v>
      </c>
      <c r="I8" s="123">
        <v>78.5</v>
      </c>
      <c r="J8" s="123">
        <v>82.6</v>
      </c>
      <c r="K8" s="123">
        <v>91.4</v>
      </c>
      <c r="L8" s="123">
        <v>97.8</v>
      </c>
      <c r="M8" s="123">
        <v>98.4</v>
      </c>
      <c r="N8" s="124" t="str">
        <f>IF(VLOOKUP(C8,[1]iodization_detail!A:F,6,FALSE)="","",VLOOKUP(C8,[1]iodization_detail!A:F,6,FALSE))</f>
        <v/>
      </c>
      <c r="O8" s="121">
        <v>7716</v>
      </c>
      <c r="P8" s="123">
        <v>89.6</v>
      </c>
      <c r="Q8" s="123">
        <v>94.9</v>
      </c>
      <c r="R8" s="123">
        <v>79.099999999999994</v>
      </c>
      <c r="S8" s="123">
        <v>82</v>
      </c>
      <c r="T8" s="123">
        <v>89</v>
      </c>
      <c r="U8" s="123">
        <v>95.4</v>
      </c>
      <c r="V8" s="123">
        <v>97.9</v>
      </c>
      <c r="W8" s="123">
        <v>78.400000000000006</v>
      </c>
      <c r="X8" s="123">
        <v>81.900000000000006</v>
      </c>
      <c r="Y8" s="123">
        <v>90.6</v>
      </c>
      <c r="Z8" s="123">
        <v>97.6</v>
      </c>
      <c r="AA8" s="124">
        <v>99.2</v>
      </c>
      <c r="AB8" s="121">
        <v>10123</v>
      </c>
      <c r="AC8" s="123">
        <v>88.5</v>
      </c>
      <c r="AD8" s="123">
        <v>94.3</v>
      </c>
      <c r="AE8" s="123">
        <v>78.400000000000006</v>
      </c>
      <c r="AF8" s="123">
        <v>81.5</v>
      </c>
      <c r="AG8" s="123">
        <v>88.2</v>
      </c>
      <c r="AH8" s="123">
        <v>94.8</v>
      </c>
      <c r="AI8" s="123">
        <v>98.1</v>
      </c>
      <c r="AJ8" s="123">
        <v>77.3</v>
      </c>
      <c r="AK8" s="123">
        <v>81.7</v>
      </c>
      <c r="AL8" s="123">
        <v>90.2</v>
      </c>
      <c r="AM8" s="123">
        <v>97.4</v>
      </c>
      <c r="AN8" s="124">
        <v>99.2</v>
      </c>
    </row>
    <row r="9" spans="1:40" s="131" customFormat="1" x14ac:dyDescent="0.35">
      <c r="A9" s="107">
        <v>4</v>
      </c>
      <c r="B9" t="s">
        <v>243</v>
      </c>
      <c r="C9" s="125" t="s">
        <v>25</v>
      </c>
      <c r="D9" s="126" t="s">
        <v>23</v>
      </c>
      <c r="E9" s="127">
        <v>7838</v>
      </c>
      <c r="F9" s="128">
        <v>99.8</v>
      </c>
      <c r="G9" s="129">
        <v>99.8</v>
      </c>
      <c r="H9" s="129">
        <v>99.7</v>
      </c>
      <c r="I9" s="129">
        <v>99.8</v>
      </c>
      <c r="J9" s="129">
        <v>99.7</v>
      </c>
      <c r="K9" s="129">
        <v>99.9</v>
      </c>
      <c r="L9" s="129">
        <v>99.7</v>
      </c>
      <c r="M9" s="129">
        <v>99.9</v>
      </c>
      <c r="N9" s="124">
        <f>IF(VLOOKUP(C9,[1]iodization_detail!A:F,6,FALSE)="","",VLOOKUP(C9,[1]iodization_detail!A:F,6,FALSE))</f>
        <v>98.7</v>
      </c>
      <c r="O9" s="127">
        <v>1355</v>
      </c>
      <c r="P9" s="129">
        <v>99.7</v>
      </c>
      <c r="Q9" s="129">
        <v>99.8</v>
      </c>
      <c r="R9" s="129">
        <v>99.5</v>
      </c>
      <c r="S9" s="129" t="s">
        <v>21</v>
      </c>
      <c r="T9" s="129" t="s">
        <v>21</v>
      </c>
      <c r="U9" s="129" t="s">
        <v>21</v>
      </c>
      <c r="V9" s="129" t="s">
        <v>21</v>
      </c>
      <c r="W9" s="129">
        <v>99.3</v>
      </c>
      <c r="X9" s="129">
        <v>99.6</v>
      </c>
      <c r="Y9" s="129">
        <v>100</v>
      </c>
      <c r="Z9" s="129">
        <v>99.3</v>
      </c>
      <c r="AA9" s="130">
        <v>100</v>
      </c>
      <c r="AB9" s="127">
        <v>1479</v>
      </c>
      <c r="AC9" s="129">
        <v>99.7</v>
      </c>
      <c r="AD9" s="129">
        <v>99.9</v>
      </c>
      <c r="AE9" s="129">
        <v>99.5</v>
      </c>
      <c r="AF9" s="129" t="s">
        <v>21</v>
      </c>
      <c r="AG9" s="129" t="s">
        <v>21</v>
      </c>
      <c r="AH9" s="129" t="s">
        <v>21</v>
      </c>
      <c r="AI9" s="129" t="s">
        <v>21</v>
      </c>
      <c r="AJ9" s="129">
        <v>99.4</v>
      </c>
      <c r="AK9" s="129">
        <v>99.6</v>
      </c>
      <c r="AL9" s="129">
        <v>100</v>
      </c>
      <c r="AM9" s="129">
        <v>99.6</v>
      </c>
      <c r="AN9" s="130">
        <v>100</v>
      </c>
    </row>
    <row r="10" spans="1:40" x14ac:dyDescent="0.35">
      <c r="A10" s="107">
        <v>5</v>
      </c>
      <c r="B10" t="s">
        <v>187</v>
      </c>
      <c r="C10" s="125" t="s">
        <v>26</v>
      </c>
      <c r="D10" s="126" t="s">
        <v>27</v>
      </c>
      <c r="E10" s="121">
        <v>7118</v>
      </c>
      <c r="F10" s="122">
        <v>94.6</v>
      </c>
      <c r="G10" s="123">
        <v>95</v>
      </c>
      <c r="H10" s="123">
        <v>94</v>
      </c>
      <c r="I10" s="123">
        <v>93.2</v>
      </c>
      <c r="J10" s="123">
        <v>94.1</v>
      </c>
      <c r="K10" s="123">
        <v>94.8</v>
      </c>
      <c r="L10" s="123">
        <v>94</v>
      </c>
      <c r="M10" s="123">
        <v>96.6</v>
      </c>
      <c r="N10" s="124">
        <f>IF(VLOOKUP(C10,[1]iodization_detail!A:F,6,FALSE)="","",VLOOKUP(C10,[1]iodization_detail!A:F,6,FALSE))</f>
        <v>53.8</v>
      </c>
      <c r="O10" s="121">
        <v>1670</v>
      </c>
      <c r="P10" s="123">
        <v>95.6</v>
      </c>
      <c r="Q10" s="123">
        <v>96.2</v>
      </c>
      <c r="R10" s="123">
        <v>95</v>
      </c>
      <c r="S10" s="123" t="s">
        <v>126</v>
      </c>
      <c r="T10" s="123">
        <v>100</v>
      </c>
      <c r="U10" s="123">
        <v>95.3</v>
      </c>
      <c r="V10" s="123">
        <v>97.1</v>
      </c>
      <c r="W10" s="123">
        <v>93.2</v>
      </c>
      <c r="X10" s="123">
        <v>96.2</v>
      </c>
      <c r="Y10" s="123">
        <v>95.6</v>
      </c>
      <c r="Z10" s="123">
        <v>95.4</v>
      </c>
      <c r="AA10" s="124">
        <v>98.3</v>
      </c>
      <c r="AB10" s="121">
        <v>1931</v>
      </c>
      <c r="AC10" s="123">
        <v>95.6</v>
      </c>
      <c r="AD10" s="123">
        <v>96.2</v>
      </c>
      <c r="AE10" s="123">
        <v>95</v>
      </c>
      <c r="AF10" s="123">
        <v>97.6</v>
      </c>
      <c r="AG10" s="123">
        <v>100</v>
      </c>
      <c r="AH10" s="123">
        <v>95.2</v>
      </c>
      <c r="AI10" s="123">
        <v>97.7</v>
      </c>
      <c r="AJ10" s="123">
        <v>92.7</v>
      </c>
      <c r="AK10" s="123">
        <v>96.3</v>
      </c>
      <c r="AL10" s="123">
        <v>95.8</v>
      </c>
      <c r="AM10" s="123">
        <v>96</v>
      </c>
      <c r="AN10" s="124">
        <v>98.3</v>
      </c>
    </row>
    <row r="11" spans="1:40" x14ac:dyDescent="0.35">
      <c r="A11" s="107">
        <v>6</v>
      </c>
      <c r="B11" t="s">
        <v>188</v>
      </c>
      <c r="C11" s="125" t="s">
        <v>28</v>
      </c>
      <c r="D11" s="126" t="s">
        <v>30</v>
      </c>
      <c r="E11" s="121">
        <v>16874</v>
      </c>
      <c r="F11" s="122">
        <v>82.3</v>
      </c>
      <c r="G11" s="123">
        <v>92.9</v>
      </c>
      <c r="H11" s="123">
        <v>78.7</v>
      </c>
      <c r="I11" s="123">
        <v>70.900000000000006</v>
      </c>
      <c r="J11" s="123">
        <v>76</v>
      </c>
      <c r="K11" s="123">
        <v>82.6</v>
      </c>
      <c r="L11" s="123">
        <v>87.8</v>
      </c>
      <c r="M11" s="123">
        <v>96.1</v>
      </c>
      <c r="N11" s="124" t="str">
        <f>IF(VLOOKUP(C11,[1]iodization_detail!A:F,6,FALSE)="","",VLOOKUP(C11,[1]iodization_detail!A:F,6,FALSE))</f>
        <v/>
      </c>
      <c r="O11" s="121">
        <v>7241</v>
      </c>
      <c r="P11" s="123">
        <v>82.3</v>
      </c>
      <c r="Q11" s="123">
        <v>92.7</v>
      </c>
      <c r="R11" s="123">
        <v>79.099999999999994</v>
      </c>
      <c r="S11" s="123">
        <v>72.3</v>
      </c>
      <c r="T11" s="123">
        <v>80</v>
      </c>
      <c r="U11" s="123">
        <v>86</v>
      </c>
      <c r="V11" s="123">
        <v>95.5</v>
      </c>
      <c r="W11" s="123">
        <v>70.900000000000006</v>
      </c>
      <c r="X11" s="123">
        <v>76</v>
      </c>
      <c r="Y11" s="123">
        <v>82.7</v>
      </c>
      <c r="Z11" s="123">
        <v>89</v>
      </c>
      <c r="AA11" s="124">
        <v>95</v>
      </c>
      <c r="AB11" s="121">
        <v>7462</v>
      </c>
      <c r="AC11" s="123">
        <v>81.8</v>
      </c>
      <c r="AD11" s="123">
        <v>92.4</v>
      </c>
      <c r="AE11" s="123">
        <v>78.7</v>
      </c>
      <c r="AF11" s="123">
        <v>71.599999999999994</v>
      </c>
      <c r="AG11" s="123">
        <v>79.8</v>
      </c>
      <c r="AH11" s="123">
        <v>86</v>
      </c>
      <c r="AI11" s="123">
        <v>94.7</v>
      </c>
      <c r="AJ11" s="123">
        <v>69.8</v>
      </c>
      <c r="AK11" s="123">
        <v>77.7</v>
      </c>
      <c r="AL11" s="123">
        <v>81.900000000000006</v>
      </c>
      <c r="AM11" s="123">
        <v>88.7</v>
      </c>
      <c r="AN11" s="124">
        <v>94.9</v>
      </c>
    </row>
    <row r="12" spans="1:40" x14ac:dyDescent="0.35">
      <c r="A12" s="107">
        <v>7</v>
      </c>
      <c r="B12" t="s">
        <v>189</v>
      </c>
      <c r="C12" s="125" t="s">
        <v>31</v>
      </c>
      <c r="D12" s="126" t="s">
        <v>32</v>
      </c>
      <c r="E12" s="121">
        <v>16750</v>
      </c>
      <c r="F12" s="122">
        <v>92.2</v>
      </c>
      <c r="G12" s="123">
        <v>90.3</v>
      </c>
      <c r="H12" s="123">
        <v>93.7</v>
      </c>
      <c r="I12" s="123">
        <v>95.2</v>
      </c>
      <c r="J12" s="123">
        <v>94.6</v>
      </c>
      <c r="K12" s="123">
        <v>92.8</v>
      </c>
      <c r="L12" s="123">
        <v>90.2</v>
      </c>
      <c r="M12" s="123">
        <v>88.8</v>
      </c>
      <c r="N12" s="124" t="str">
        <f>IF(VLOOKUP(C12,[1]iodization_detail!A:F,6,FALSE)="","",VLOOKUP(C12,[1]iodization_detail!A:F,6,FALSE))</f>
        <v/>
      </c>
      <c r="O12" s="121">
        <v>8854</v>
      </c>
      <c r="P12" s="123">
        <v>93.5</v>
      </c>
      <c r="Q12" s="123">
        <v>91.4</v>
      </c>
      <c r="R12" s="123">
        <v>94.9</v>
      </c>
      <c r="S12" s="123">
        <v>94.4</v>
      </c>
      <c r="T12" s="123">
        <v>91.1</v>
      </c>
      <c r="U12" s="123">
        <v>91.5</v>
      </c>
      <c r="V12" s="123">
        <v>89.2</v>
      </c>
      <c r="W12" s="123">
        <v>95.7</v>
      </c>
      <c r="X12" s="123">
        <v>95.7</v>
      </c>
      <c r="Y12" s="123">
        <v>94.6</v>
      </c>
      <c r="Z12" s="123">
        <v>91.3</v>
      </c>
      <c r="AA12" s="124">
        <v>89.9</v>
      </c>
      <c r="AB12" s="121">
        <v>11118</v>
      </c>
      <c r="AC12" s="123">
        <v>93.5</v>
      </c>
      <c r="AD12" s="123">
        <v>91.1</v>
      </c>
      <c r="AE12" s="123">
        <v>95</v>
      </c>
      <c r="AF12" s="123">
        <v>94.4</v>
      </c>
      <c r="AG12" s="123">
        <v>91.2</v>
      </c>
      <c r="AH12" s="123">
        <v>90.7</v>
      </c>
      <c r="AI12" s="123">
        <v>91.2</v>
      </c>
      <c r="AJ12" s="123">
        <v>95.6</v>
      </c>
      <c r="AK12" s="123">
        <v>95.9</v>
      </c>
      <c r="AL12" s="123">
        <v>94.4</v>
      </c>
      <c r="AM12" s="123">
        <v>91.2</v>
      </c>
      <c r="AN12" s="124">
        <v>89.9</v>
      </c>
    </row>
    <row r="13" spans="1:40" x14ac:dyDescent="0.35">
      <c r="A13" s="107">
        <v>8</v>
      </c>
      <c r="B13" t="s">
        <v>191</v>
      </c>
      <c r="C13" s="125" t="s">
        <v>35</v>
      </c>
      <c r="D13" s="126" t="s">
        <v>36</v>
      </c>
      <c r="E13" s="121">
        <v>13714</v>
      </c>
      <c r="F13" s="122">
        <v>95.9</v>
      </c>
      <c r="G13" s="123">
        <v>97.6</v>
      </c>
      <c r="H13" s="123">
        <v>95.4</v>
      </c>
      <c r="I13" s="123">
        <v>93.3</v>
      </c>
      <c r="J13" s="123">
        <v>95.4</v>
      </c>
      <c r="K13" s="123">
        <v>96.1</v>
      </c>
      <c r="L13" s="123">
        <v>96.4</v>
      </c>
      <c r="M13" s="123">
        <v>98.2</v>
      </c>
      <c r="N13" s="124" t="str">
        <f>IF(VLOOKUP(C13,[1]iodization_detail!A:F,6,FALSE)="","",VLOOKUP(C13,[1]iodization_detail!A:F,6,FALSE))</f>
        <v/>
      </c>
      <c r="O13" s="121">
        <v>10334</v>
      </c>
      <c r="P13" s="123">
        <v>95.5</v>
      </c>
      <c r="Q13" s="123">
        <v>97.3</v>
      </c>
      <c r="R13" s="123">
        <v>95.1</v>
      </c>
      <c r="S13" s="123">
        <v>95.2</v>
      </c>
      <c r="T13" s="123">
        <v>96.7</v>
      </c>
      <c r="U13" s="123">
        <v>98.2</v>
      </c>
      <c r="V13" s="123">
        <v>96.5</v>
      </c>
      <c r="W13" s="123">
        <v>93.1</v>
      </c>
      <c r="X13" s="123">
        <v>95.5</v>
      </c>
      <c r="Y13" s="123">
        <v>96</v>
      </c>
      <c r="Z13" s="123">
        <v>95.4</v>
      </c>
      <c r="AA13" s="124">
        <v>98.1</v>
      </c>
      <c r="AB13" s="121">
        <v>12293</v>
      </c>
      <c r="AC13" s="123">
        <v>95.4</v>
      </c>
      <c r="AD13" s="123">
        <v>97.2</v>
      </c>
      <c r="AE13" s="123">
        <v>95</v>
      </c>
      <c r="AF13" s="123">
        <v>95.1</v>
      </c>
      <c r="AG13" s="123">
        <v>96.9</v>
      </c>
      <c r="AH13" s="123">
        <v>98.1</v>
      </c>
      <c r="AI13" s="123">
        <v>95.5</v>
      </c>
      <c r="AJ13" s="123">
        <v>92.7</v>
      </c>
      <c r="AK13" s="123">
        <v>95.4</v>
      </c>
      <c r="AL13" s="123">
        <v>96.1</v>
      </c>
      <c r="AM13" s="123">
        <v>95.4</v>
      </c>
      <c r="AN13" s="124">
        <v>98</v>
      </c>
    </row>
    <row r="14" spans="1:40" x14ac:dyDescent="0.35">
      <c r="A14" s="107">
        <v>9</v>
      </c>
      <c r="B14" t="s">
        <v>192</v>
      </c>
      <c r="C14" s="125" t="s">
        <v>37</v>
      </c>
      <c r="D14" s="126" t="s">
        <v>38</v>
      </c>
      <c r="E14" s="121">
        <v>14389</v>
      </c>
      <c r="F14" s="122">
        <v>99.2</v>
      </c>
      <c r="G14" s="123">
        <v>99.5</v>
      </c>
      <c r="H14" s="123">
        <v>99.1</v>
      </c>
      <c r="I14" s="123">
        <v>98.8</v>
      </c>
      <c r="J14" s="123">
        <v>99.3</v>
      </c>
      <c r="K14" s="123">
        <v>99.3</v>
      </c>
      <c r="L14" s="123">
        <v>99</v>
      </c>
      <c r="M14" s="123">
        <v>99.3</v>
      </c>
      <c r="N14" s="124" t="str">
        <f>IF(VLOOKUP(C14,[1]iodization_detail!A:F,6,FALSE)="","",VLOOKUP(C14,[1]iodization_detail!A:F,6,FALSE))</f>
        <v/>
      </c>
      <c r="O14" s="121">
        <v>8299</v>
      </c>
      <c r="P14" s="123">
        <v>99.1</v>
      </c>
      <c r="Q14" s="123">
        <v>99.5</v>
      </c>
      <c r="R14" s="123">
        <v>99.1</v>
      </c>
      <c r="S14" s="123">
        <v>99.1</v>
      </c>
      <c r="T14" s="123">
        <v>99.2</v>
      </c>
      <c r="U14" s="123">
        <v>98.8</v>
      </c>
      <c r="V14" s="123">
        <v>100</v>
      </c>
      <c r="W14" s="123">
        <v>99</v>
      </c>
      <c r="X14" s="123">
        <v>99.2</v>
      </c>
      <c r="Y14" s="123">
        <v>99.1</v>
      </c>
      <c r="Z14" s="123">
        <v>98.9</v>
      </c>
      <c r="AA14" s="124">
        <v>99.3</v>
      </c>
      <c r="AB14" s="121">
        <v>10741</v>
      </c>
      <c r="AC14" s="123">
        <v>99</v>
      </c>
      <c r="AD14" s="123">
        <v>99.5</v>
      </c>
      <c r="AE14" s="123">
        <v>99</v>
      </c>
      <c r="AF14" s="123">
        <v>99</v>
      </c>
      <c r="AG14" s="123">
        <v>99.2</v>
      </c>
      <c r="AH14" s="123">
        <v>98.5</v>
      </c>
      <c r="AI14" s="123">
        <v>100</v>
      </c>
      <c r="AJ14" s="123">
        <v>98.9</v>
      </c>
      <c r="AK14" s="123">
        <v>99.4</v>
      </c>
      <c r="AL14" s="123">
        <v>99.1</v>
      </c>
      <c r="AM14" s="123">
        <v>98.8</v>
      </c>
      <c r="AN14" s="124">
        <v>99</v>
      </c>
    </row>
    <row r="15" spans="1:40" x14ac:dyDescent="0.35">
      <c r="A15" s="107">
        <v>10</v>
      </c>
      <c r="B15" t="s">
        <v>193</v>
      </c>
      <c r="C15" s="125" t="s">
        <v>39</v>
      </c>
      <c r="D15" s="126" t="s">
        <v>29</v>
      </c>
      <c r="E15" s="121">
        <v>15633</v>
      </c>
      <c r="F15" s="122">
        <v>68.900000000000006</v>
      </c>
      <c r="G15" s="123">
        <v>82.3</v>
      </c>
      <c r="H15" s="123">
        <v>66.599999999999994</v>
      </c>
      <c r="I15" s="123">
        <v>59</v>
      </c>
      <c r="J15" s="123">
        <v>63.6</v>
      </c>
      <c r="K15" s="123">
        <v>67.3</v>
      </c>
      <c r="L15" s="123">
        <v>74</v>
      </c>
      <c r="M15" s="123">
        <v>81.599999999999994</v>
      </c>
      <c r="N15" s="124" t="str">
        <f>IF(VLOOKUP(C15,[1]iodization_detail!A:F,6,FALSE)="","",VLOOKUP(C15,[1]iodization_detail!A:F,6,FALSE))</f>
        <v/>
      </c>
      <c r="O15" s="121">
        <v>5902</v>
      </c>
      <c r="P15" s="123">
        <v>69</v>
      </c>
      <c r="Q15" s="123">
        <v>80.8</v>
      </c>
      <c r="R15" s="123">
        <v>67</v>
      </c>
      <c r="S15" s="123">
        <v>64.8</v>
      </c>
      <c r="T15" s="123">
        <v>67.400000000000006</v>
      </c>
      <c r="U15" s="123">
        <v>72.2</v>
      </c>
      <c r="V15" s="123">
        <v>83.2</v>
      </c>
      <c r="W15" s="123">
        <v>62</v>
      </c>
      <c r="X15" s="123">
        <v>65.099999999999994</v>
      </c>
      <c r="Y15" s="123">
        <v>64.7</v>
      </c>
      <c r="Z15" s="123">
        <v>75.7</v>
      </c>
      <c r="AA15" s="124">
        <v>79</v>
      </c>
      <c r="AB15" s="121">
        <v>6236</v>
      </c>
      <c r="AC15" s="123">
        <v>68.7</v>
      </c>
      <c r="AD15" s="123">
        <v>82</v>
      </c>
      <c r="AE15" s="123">
        <v>66.400000000000006</v>
      </c>
      <c r="AF15" s="123">
        <v>64.099999999999994</v>
      </c>
      <c r="AG15" s="123">
        <v>67.2</v>
      </c>
      <c r="AH15" s="123">
        <v>71.900000000000006</v>
      </c>
      <c r="AI15" s="123">
        <v>84.3</v>
      </c>
      <c r="AJ15" s="123">
        <v>61.9</v>
      </c>
      <c r="AK15" s="123">
        <v>63.6</v>
      </c>
      <c r="AL15" s="123">
        <v>64.3</v>
      </c>
      <c r="AM15" s="123">
        <v>75.900000000000006</v>
      </c>
      <c r="AN15" s="124">
        <v>79.8</v>
      </c>
    </row>
    <row r="16" spans="1:40" x14ac:dyDescent="0.35">
      <c r="A16" s="107">
        <v>11</v>
      </c>
      <c r="B16" t="s">
        <v>194</v>
      </c>
      <c r="C16" s="125" t="s">
        <v>40</v>
      </c>
      <c r="D16" s="126" t="s">
        <v>30</v>
      </c>
      <c r="E16" s="121">
        <v>13232</v>
      </c>
      <c r="F16" s="122">
        <v>90.9</v>
      </c>
      <c r="G16" s="123">
        <v>92.9</v>
      </c>
      <c r="H16" s="123">
        <v>88.9</v>
      </c>
      <c r="I16" s="123">
        <v>87.9</v>
      </c>
      <c r="J16" s="123">
        <v>88</v>
      </c>
      <c r="K16" s="123">
        <v>89</v>
      </c>
      <c r="L16" s="123">
        <v>93.6</v>
      </c>
      <c r="M16" s="123">
        <v>95.4</v>
      </c>
      <c r="N16" s="124" t="str">
        <f>IF(VLOOKUP(C16,[1]iodization_detail!A:F,6,FALSE)="","",VLOOKUP(C16,[1]iodization_detail!A:F,6,FALSE))</f>
        <v/>
      </c>
      <c r="O16" s="121">
        <v>7497</v>
      </c>
      <c r="P16" s="123">
        <v>90.3</v>
      </c>
      <c r="Q16" s="123">
        <v>92.2</v>
      </c>
      <c r="R16" s="123">
        <v>88.8</v>
      </c>
      <c r="S16" s="123">
        <v>88</v>
      </c>
      <c r="T16" s="123">
        <v>89.6</v>
      </c>
      <c r="U16" s="123">
        <v>92.6</v>
      </c>
      <c r="V16" s="123">
        <v>95.9</v>
      </c>
      <c r="W16" s="123">
        <v>88</v>
      </c>
      <c r="X16" s="123">
        <v>88.1</v>
      </c>
      <c r="Y16" s="123">
        <v>88.6</v>
      </c>
      <c r="Z16" s="123">
        <v>92.7</v>
      </c>
      <c r="AA16" s="124">
        <v>94.8</v>
      </c>
      <c r="AB16" s="121">
        <v>9366</v>
      </c>
      <c r="AC16" s="123">
        <v>90.4</v>
      </c>
      <c r="AD16" s="123">
        <v>92</v>
      </c>
      <c r="AE16" s="123">
        <v>89.2</v>
      </c>
      <c r="AF16" s="123">
        <v>89</v>
      </c>
      <c r="AG16" s="123">
        <v>89.5</v>
      </c>
      <c r="AH16" s="123">
        <v>92.2</v>
      </c>
      <c r="AI16" s="123">
        <v>95.9</v>
      </c>
      <c r="AJ16" s="123">
        <v>88.3</v>
      </c>
      <c r="AK16" s="123">
        <v>88.9</v>
      </c>
      <c r="AL16" s="123">
        <v>88.7</v>
      </c>
      <c r="AM16" s="123">
        <v>92.2</v>
      </c>
      <c r="AN16" s="124">
        <v>95</v>
      </c>
    </row>
    <row r="17" spans="1:40" x14ac:dyDescent="0.35">
      <c r="A17" s="107">
        <v>12</v>
      </c>
      <c r="B17" t="s">
        <v>195</v>
      </c>
      <c r="C17" s="125" t="s">
        <v>41</v>
      </c>
      <c r="D17" s="126" t="s">
        <v>42</v>
      </c>
      <c r="E17" s="121">
        <v>15892</v>
      </c>
      <c r="F17" s="122">
        <v>81.599999999999994</v>
      </c>
      <c r="G17" s="123">
        <v>88.4</v>
      </c>
      <c r="H17" s="123">
        <v>79.7</v>
      </c>
      <c r="I17" s="123">
        <v>76.5</v>
      </c>
      <c r="J17" s="123">
        <v>77.8</v>
      </c>
      <c r="K17" s="123">
        <v>80.3</v>
      </c>
      <c r="L17" s="123">
        <v>85</v>
      </c>
      <c r="M17" s="123">
        <v>90.2</v>
      </c>
      <c r="N17" s="124" t="str">
        <f>IF(VLOOKUP(C17,[1]iodization_detail!A:F,6,FALSE)="","",VLOOKUP(C17,[1]iodization_detail!A:F,6,FALSE))</f>
        <v/>
      </c>
      <c r="O17" s="121">
        <v>10737</v>
      </c>
      <c r="P17" s="123">
        <v>83.6</v>
      </c>
      <c r="Q17" s="123">
        <v>88.7</v>
      </c>
      <c r="R17" s="123">
        <v>82.4</v>
      </c>
      <c r="S17" s="123">
        <v>79.099999999999994</v>
      </c>
      <c r="T17" s="123">
        <v>91.5</v>
      </c>
      <c r="U17" s="123">
        <v>93.9</v>
      </c>
      <c r="V17" s="123">
        <v>96.5</v>
      </c>
      <c r="W17" s="123">
        <v>79</v>
      </c>
      <c r="X17" s="123">
        <v>80.099999999999994</v>
      </c>
      <c r="Y17" s="123">
        <v>82.6</v>
      </c>
      <c r="Z17" s="123">
        <v>86.9</v>
      </c>
      <c r="AA17" s="124">
        <v>90.7</v>
      </c>
      <c r="AB17" s="121">
        <v>14450</v>
      </c>
      <c r="AC17" s="123">
        <v>82.8</v>
      </c>
      <c r="AD17" s="123">
        <v>88.1</v>
      </c>
      <c r="AE17" s="123">
        <v>81.5</v>
      </c>
      <c r="AF17" s="123">
        <v>78.099999999999994</v>
      </c>
      <c r="AG17" s="123">
        <v>91.6</v>
      </c>
      <c r="AH17" s="123">
        <v>93.1</v>
      </c>
      <c r="AI17" s="123">
        <v>97.1</v>
      </c>
      <c r="AJ17" s="123">
        <v>76.8</v>
      </c>
      <c r="AK17" s="123">
        <v>79.5</v>
      </c>
      <c r="AL17" s="123">
        <v>82.2</v>
      </c>
      <c r="AM17" s="123">
        <v>86.5</v>
      </c>
      <c r="AN17" s="124">
        <v>90.3</v>
      </c>
    </row>
    <row r="18" spans="1:40" x14ac:dyDescent="0.35">
      <c r="A18" s="107">
        <v>13</v>
      </c>
      <c r="B18" t="s">
        <v>196</v>
      </c>
      <c r="C18" s="125" t="s">
        <v>44</v>
      </c>
      <c r="D18" s="126" t="s">
        <v>45</v>
      </c>
      <c r="E18" s="121">
        <v>3902</v>
      </c>
      <c r="F18" s="122">
        <v>91</v>
      </c>
      <c r="G18" s="123">
        <v>90.3</v>
      </c>
      <c r="H18" s="123">
        <v>91.4</v>
      </c>
      <c r="I18" s="123">
        <v>97</v>
      </c>
      <c r="J18" s="123">
        <v>93.6</v>
      </c>
      <c r="K18" s="123">
        <v>89.3</v>
      </c>
      <c r="L18" s="123">
        <v>88.9</v>
      </c>
      <c r="M18" s="123">
        <v>86.9</v>
      </c>
      <c r="N18" s="124" t="str">
        <f>IF(VLOOKUP(C18,[1]iodization_detail!A:F,6,FALSE)="","",VLOOKUP(C18,[1]iodization_detail!A:F,6,FALSE))</f>
        <v/>
      </c>
      <c r="O18" s="121">
        <v>1823</v>
      </c>
      <c r="P18" s="123">
        <v>92.6</v>
      </c>
      <c r="Q18" s="123">
        <v>92.8</v>
      </c>
      <c r="R18" s="123">
        <v>92.6</v>
      </c>
      <c r="S18" s="123">
        <v>95.8</v>
      </c>
      <c r="T18" s="123">
        <v>88.7</v>
      </c>
      <c r="U18" s="123">
        <v>91.5</v>
      </c>
      <c r="V18" s="123">
        <v>91</v>
      </c>
      <c r="W18" s="123">
        <v>98.5</v>
      </c>
      <c r="X18" s="123">
        <v>93.4</v>
      </c>
      <c r="Y18" s="123">
        <v>92.1</v>
      </c>
      <c r="Z18" s="123">
        <v>89.4</v>
      </c>
      <c r="AA18" s="124">
        <v>88.5</v>
      </c>
      <c r="AB18" s="121">
        <v>2426</v>
      </c>
      <c r="AC18" s="123">
        <v>92.5</v>
      </c>
      <c r="AD18" s="123">
        <v>93</v>
      </c>
      <c r="AE18" s="123">
        <v>92.3</v>
      </c>
      <c r="AF18" s="123">
        <v>96</v>
      </c>
      <c r="AG18" s="123">
        <v>89.1</v>
      </c>
      <c r="AH18" s="123">
        <v>90.3</v>
      </c>
      <c r="AI18" s="123">
        <v>88.5</v>
      </c>
      <c r="AJ18" s="123">
        <v>98.4</v>
      </c>
      <c r="AK18" s="123">
        <v>94.1</v>
      </c>
      <c r="AL18" s="123">
        <v>92.2</v>
      </c>
      <c r="AM18" s="123">
        <v>89.4</v>
      </c>
      <c r="AN18" s="124">
        <v>85.9</v>
      </c>
    </row>
    <row r="19" spans="1:40" x14ac:dyDescent="0.35">
      <c r="A19" s="107">
        <v>14</v>
      </c>
      <c r="B19" t="s">
        <v>197</v>
      </c>
      <c r="C19" s="125" t="s">
        <v>46</v>
      </c>
      <c r="D19" s="126" t="s">
        <v>32</v>
      </c>
      <c r="E19" s="121">
        <v>10453</v>
      </c>
      <c r="F19" s="122">
        <v>99.5</v>
      </c>
      <c r="G19" s="123">
        <v>99.6</v>
      </c>
      <c r="H19" s="123">
        <v>99.3</v>
      </c>
      <c r="I19" s="123">
        <v>98.9</v>
      </c>
      <c r="J19" s="123">
        <v>99.7</v>
      </c>
      <c r="K19" s="123">
        <v>99.5</v>
      </c>
      <c r="L19" s="123">
        <v>99.7</v>
      </c>
      <c r="M19" s="123">
        <v>99.7</v>
      </c>
      <c r="N19" s="124" t="str">
        <f>IF(VLOOKUP(C19,[1]iodization_detail!A:F,6,FALSE)="","",VLOOKUP(C19,[1]iodization_detail!A:F,6,FALSE))</f>
        <v/>
      </c>
      <c r="O19" s="121">
        <v>5467</v>
      </c>
      <c r="P19" s="123">
        <v>99.3</v>
      </c>
      <c r="Q19" s="123">
        <v>99.4</v>
      </c>
      <c r="R19" s="123">
        <v>99.2</v>
      </c>
      <c r="S19" s="123">
        <v>98.5</v>
      </c>
      <c r="T19" s="123">
        <v>99.4</v>
      </c>
      <c r="U19" s="123">
        <v>99.4</v>
      </c>
      <c r="V19" s="123">
        <v>99.2</v>
      </c>
      <c r="W19" s="123">
        <v>98.8</v>
      </c>
      <c r="X19" s="123">
        <v>99.8</v>
      </c>
      <c r="Y19" s="123">
        <v>99.6</v>
      </c>
      <c r="Z19" s="123">
        <v>99.2</v>
      </c>
      <c r="AA19" s="124">
        <v>99.2</v>
      </c>
      <c r="AB19" s="121">
        <v>6409</v>
      </c>
      <c r="AC19" s="123">
        <v>99.2</v>
      </c>
      <c r="AD19" s="123">
        <v>99.2</v>
      </c>
      <c r="AE19" s="123">
        <v>99.1</v>
      </c>
      <c r="AF19" s="123">
        <v>98.7</v>
      </c>
      <c r="AG19" s="123">
        <v>99.2</v>
      </c>
      <c r="AH19" s="123">
        <v>99.3</v>
      </c>
      <c r="AI19" s="123">
        <v>98.6</v>
      </c>
      <c r="AJ19" s="123">
        <v>98.6</v>
      </c>
      <c r="AK19" s="123">
        <v>99.8</v>
      </c>
      <c r="AL19" s="123">
        <v>99.3</v>
      </c>
      <c r="AM19" s="123">
        <v>99</v>
      </c>
      <c r="AN19" s="124">
        <v>99.3</v>
      </c>
    </row>
    <row r="20" spans="1:40" x14ac:dyDescent="0.35">
      <c r="A20" s="107">
        <v>15</v>
      </c>
      <c r="B20" t="s">
        <v>175</v>
      </c>
      <c r="C20" s="125" t="s">
        <v>47</v>
      </c>
      <c r="D20" s="126" t="s">
        <v>48</v>
      </c>
      <c r="E20" s="121">
        <v>16076</v>
      </c>
      <c r="F20" s="122">
        <v>92.4</v>
      </c>
      <c r="G20" s="123">
        <v>90.9</v>
      </c>
      <c r="H20" s="123">
        <v>93.1</v>
      </c>
      <c r="I20" s="123">
        <v>92.3</v>
      </c>
      <c r="J20" s="123">
        <v>92.6</v>
      </c>
      <c r="K20" s="123">
        <v>92.9</v>
      </c>
      <c r="L20" s="123">
        <v>93</v>
      </c>
      <c r="M20" s="123">
        <v>91.1</v>
      </c>
      <c r="N20" s="124" t="str">
        <f>IF(VLOOKUP(C20,[1]iodization_detail!A:F,6,FALSE)="","",VLOOKUP(C20,[1]iodization_detail!A:F,6,FALSE))</f>
        <v/>
      </c>
      <c r="O20" s="121">
        <v>9985</v>
      </c>
      <c r="P20" s="123">
        <v>92.3</v>
      </c>
      <c r="Q20" s="123">
        <v>90.8</v>
      </c>
      <c r="R20" s="123">
        <v>93</v>
      </c>
      <c r="S20" s="123">
        <v>93.5</v>
      </c>
      <c r="T20" s="123">
        <v>92.2</v>
      </c>
      <c r="U20" s="123">
        <v>91.6</v>
      </c>
      <c r="V20" s="123">
        <v>98</v>
      </c>
      <c r="W20" s="123">
        <v>92.3</v>
      </c>
      <c r="X20" s="123">
        <v>92.3</v>
      </c>
      <c r="Y20" s="123">
        <v>92.7</v>
      </c>
      <c r="Z20" s="123">
        <v>93.3</v>
      </c>
      <c r="AA20" s="124">
        <v>91.1</v>
      </c>
      <c r="AB20" s="121">
        <v>13557</v>
      </c>
      <c r="AC20" s="123">
        <v>92.1</v>
      </c>
      <c r="AD20" s="123">
        <v>90.1</v>
      </c>
      <c r="AE20" s="123">
        <v>93</v>
      </c>
      <c r="AF20" s="123">
        <v>93.6</v>
      </c>
      <c r="AG20" s="123">
        <v>92.3</v>
      </c>
      <c r="AH20" s="123">
        <v>91</v>
      </c>
      <c r="AI20" s="123">
        <v>98</v>
      </c>
      <c r="AJ20" s="123">
        <v>92.2</v>
      </c>
      <c r="AK20" s="123">
        <v>92.3</v>
      </c>
      <c r="AL20" s="123">
        <v>92.6</v>
      </c>
      <c r="AM20" s="123">
        <v>93.7</v>
      </c>
      <c r="AN20" s="124">
        <v>89.5</v>
      </c>
    </row>
    <row r="21" spans="1:40" x14ac:dyDescent="0.35">
      <c r="A21" s="107">
        <v>16</v>
      </c>
      <c r="B21" t="s">
        <v>198</v>
      </c>
      <c r="C21" s="125" t="s">
        <v>49</v>
      </c>
      <c r="D21" s="126" t="s">
        <v>32</v>
      </c>
      <c r="E21" s="121">
        <v>8511</v>
      </c>
      <c r="F21" s="122">
        <v>91.6</v>
      </c>
      <c r="G21" s="123">
        <v>94.8</v>
      </c>
      <c r="H21" s="123">
        <v>89</v>
      </c>
      <c r="I21" s="123">
        <v>88</v>
      </c>
      <c r="J21" s="123">
        <v>88.9</v>
      </c>
      <c r="K21" s="123">
        <v>90.8</v>
      </c>
      <c r="L21" s="123">
        <v>94.3</v>
      </c>
      <c r="M21" s="123">
        <v>96.4</v>
      </c>
      <c r="N21" s="124" t="str">
        <f>IF(VLOOKUP(C21,[1]iodization_detail!A:F,6,FALSE)="","",VLOOKUP(C21,[1]iodization_detail!A:F,6,FALSE))</f>
        <v/>
      </c>
      <c r="O21" s="121">
        <v>5011</v>
      </c>
      <c r="P21" s="123">
        <v>91.8</v>
      </c>
      <c r="Q21" s="123">
        <v>95.6</v>
      </c>
      <c r="R21" s="123">
        <v>89.3</v>
      </c>
      <c r="S21" s="123">
        <v>91.6</v>
      </c>
      <c r="T21" s="123">
        <v>91.3</v>
      </c>
      <c r="U21" s="123">
        <v>93.7</v>
      </c>
      <c r="V21" s="123">
        <v>92.7</v>
      </c>
      <c r="W21" s="123">
        <v>88.8</v>
      </c>
      <c r="X21" s="123">
        <v>89.2</v>
      </c>
      <c r="Y21" s="123">
        <v>90.3</v>
      </c>
      <c r="Z21" s="123">
        <v>95.9</v>
      </c>
      <c r="AA21" s="124">
        <v>96.7</v>
      </c>
      <c r="AB21" s="121">
        <v>5876</v>
      </c>
      <c r="AC21" s="123">
        <v>90.9</v>
      </c>
      <c r="AD21" s="123">
        <v>95.4</v>
      </c>
      <c r="AE21" s="123">
        <v>88.3</v>
      </c>
      <c r="AF21" s="123">
        <v>90.3</v>
      </c>
      <c r="AG21" s="123">
        <v>91.3</v>
      </c>
      <c r="AH21" s="123">
        <v>93.6</v>
      </c>
      <c r="AI21" s="123">
        <v>95.4</v>
      </c>
      <c r="AJ21" s="123">
        <v>88.1</v>
      </c>
      <c r="AK21" s="123">
        <v>88.2</v>
      </c>
      <c r="AL21" s="123">
        <v>88.8</v>
      </c>
      <c r="AM21" s="123">
        <v>95.5</v>
      </c>
      <c r="AN21" s="124">
        <v>97.2</v>
      </c>
    </row>
    <row r="22" spans="1:40" x14ac:dyDescent="0.35">
      <c r="A22" s="107">
        <v>17</v>
      </c>
      <c r="B22" t="s">
        <v>200</v>
      </c>
      <c r="C22" s="125" t="s">
        <v>52</v>
      </c>
      <c r="D22" s="126" t="s">
        <v>29</v>
      </c>
      <c r="E22" s="121">
        <v>9099</v>
      </c>
      <c r="F22" s="122">
        <v>90.9</v>
      </c>
      <c r="G22" s="123">
        <v>96.3</v>
      </c>
      <c r="H22" s="123">
        <v>87.1</v>
      </c>
      <c r="I22" s="123">
        <v>80.7</v>
      </c>
      <c r="J22" s="123">
        <v>85</v>
      </c>
      <c r="K22" s="123">
        <v>90.8</v>
      </c>
      <c r="L22" s="123">
        <v>95.7</v>
      </c>
      <c r="M22" s="123">
        <v>98.4</v>
      </c>
      <c r="N22" s="124" t="str">
        <f>IF(VLOOKUP(C22,[1]iodization_detail!A:F,6,FALSE)="","",VLOOKUP(C22,[1]iodization_detail!A:F,6,FALSE))</f>
        <v/>
      </c>
      <c r="O22" s="121">
        <v>3747</v>
      </c>
      <c r="P22" s="123">
        <v>90.2</v>
      </c>
      <c r="Q22" s="123">
        <v>96.5</v>
      </c>
      <c r="R22" s="123">
        <v>87.1</v>
      </c>
      <c r="S22" s="123">
        <v>82.2</v>
      </c>
      <c r="T22" s="123">
        <v>84.2</v>
      </c>
      <c r="U22" s="123">
        <v>92.1</v>
      </c>
      <c r="V22" s="123">
        <v>95.3</v>
      </c>
      <c r="W22" s="123">
        <v>79.099999999999994</v>
      </c>
      <c r="X22" s="123">
        <v>85.6</v>
      </c>
      <c r="Y22" s="123">
        <v>89.5</v>
      </c>
      <c r="Z22" s="123">
        <v>97</v>
      </c>
      <c r="AA22" s="124">
        <v>98.5</v>
      </c>
      <c r="AB22" s="121">
        <v>4544</v>
      </c>
      <c r="AC22" s="123">
        <v>90.1</v>
      </c>
      <c r="AD22" s="123">
        <v>96.4</v>
      </c>
      <c r="AE22" s="123">
        <v>87</v>
      </c>
      <c r="AF22" s="123">
        <v>82</v>
      </c>
      <c r="AG22" s="123">
        <v>85.2</v>
      </c>
      <c r="AH22" s="123">
        <v>91.7</v>
      </c>
      <c r="AI22" s="123">
        <v>95.3</v>
      </c>
      <c r="AJ22" s="123">
        <v>79.3</v>
      </c>
      <c r="AK22" s="123">
        <v>86.1</v>
      </c>
      <c r="AL22" s="123">
        <v>88.8</v>
      </c>
      <c r="AM22" s="123">
        <v>96.9</v>
      </c>
      <c r="AN22" s="124">
        <v>98.6</v>
      </c>
    </row>
    <row r="23" spans="1:40" x14ac:dyDescent="0.35">
      <c r="A23" s="107">
        <v>18</v>
      </c>
      <c r="B23" t="s">
        <v>245</v>
      </c>
      <c r="C23" s="125" t="s">
        <v>53</v>
      </c>
      <c r="D23" s="126" t="s">
        <v>54</v>
      </c>
      <c r="E23" s="121">
        <v>9017</v>
      </c>
      <c r="F23" s="122">
        <v>74.3</v>
      </c>
      <c r="G23" s="123">
        <v>85.2</v>
      </c>
      <c r="H23" s="123">
        <v>67.400000000000006</v>
      </c>
      <c r="I23" s="123">
        <v>61.2</v>
      </c>
      <c r="J23" s="123">
        <v>63.9</v>
      </c>
      <c r="K23" s="123">
        <v>69.400000000000006</v>
      </c>
      <c r="L23" s="123">
        <v>85.3</v>
      </c>
      <c r="M23" s="123">
        <v>89.1</v>
      </c>
      <c r="N23" s="124">
        <f>IF(VLOOKUP(C23,[1]iodization_detail!A:F,6,FALSE)="","",VLOOKUP(C23,[1]iodization_detail!A:F,6,FALSE))</f>
        <v>68</v>
      </c>
      <c r="O23" s="121" t="s">
        <v>126</v>
      </c>
      <c r="P23" s="123" t="s">
        <v>126</v>
      </c>
      <c r="Q23" s="123" t="s">
        <v>126</v>
      </c>
      <c r="R23" s="123" t="s">
        <v>126</v>
      </c>
      <c r="S23" s="123" t="s">
        <v>126</v>
      </c>
      <c r="T23" s="123" t="s">
        <v>126</v>
      </c>
      <c r="U23" s="123" t="s">
        <v>126</v>
      </c>
      <c r="V23" s="123" t="s">
        <v>126</v>
      </c>
      <c r="W23" s="123" t="s">
        <v>126</v>
      </c>
      <c r="X23" s="123" t="s">
        <v>126</v>
      </c>
      <c r="Y23" s="123" t="s">
        <v>126</v>
      </c>
      <c r="Z23" s="123" t="s">
        <v>126</v>
      </c>
      <c r="AA23" s="124" t="s">
        <v>126</v>
      </c>
      <c r="AB23" s="121" t="s">
        <v>126</v>
      </c>
      <c r="AC23" s="123" t="s">
        <v>126</v>
      </c>
      <c r="AD23" s="123" t="s">
        <v>126</v>
      </c>
      <c r="AE23" s="123" t="s">
        <v>126</v>
      </c>
      <c r="AF23" s="123" t="s">
        <v>126</v>
      </c>
      <c r="AG23" s="123" t="s">
        <v>126</v>
      </c>
      <c r="AH23" s="123" t="s">
        <v>126</v>
      </c>
      <c r="AI23" s="123" t="s">
        <v>126</v>
      </c>
      <c r="AJ23" s="123" t="s">
        <v>126</v>
      </c>
      <c r="AK23" s="123" t="s">
        <v>126</v>
      </c>
      <c r="AL23" s="123" t="s">
        <v>126</v>
      </c>
      <c r="AM23" s="123" t="s">
        <v>126</v>
      </c>
      <c r="AN23" s="124" t="s">
        <v>126</v>
      </c>
    </row>
    <row r="24" spans="1:40" x14ac:dyDescent="0.35">
      <c r="A24" s="107">
        <v>19</v>
      </c>
      <c r="B24" t="s">
        <v>201</v>
      </c>
      <c r="C24" s="125" t="s">
        <v>55</v>
      </c>
      <c r="D24" s="126" t="s">
        <v>56</v>
      </c>
      <c r="E24" s="121">
        <v>15939</v>
      </c>
      <c r="F24" s="122">
        <v>89.3</v>
      </c>
      <c r="G24" s="123">
        <v>91.9</v>
      </c>
      <c r="H24" s="123">
        <v>88.6</v>
      </c>
      <c r="I24" s="123">
        <v>85.8</v>
      </c>
      <c r="J24" s="123">
        <v>90.1</v>
      </c>
      <c r="K24" s="123">
        <v>89.4</v>
      </c>
      <c r="L24" s="123">
        <v>89.3</v>
      </c>
      <c r="M24" s="123">
        <v>91.2</v>
      </c>
      <c r="N24" s="124" t="str">
        <f>IF(VLOOKUP(C24,[1]iodization_detail!A:F,6,FALSE)="","",VLOOKUP(C24,[1]iodization_detail!A:F,6,FALSE))</f>
        <v/>
      </c>
      <c r="O24" s="121">
        <v>7383</v>
      </c>
      <c r="P24" s="123">
        <v>88.6</v>
      </c>
      <c r="Q24" s="123">
        <v>91.3</v>
      </c>
      <c r="R24" s="123">
        <v>88.2</v>
      </c>
      <c r="S24" s="123">
        <v>88.4</v>
      </c>
      <c r="T24" s="123">
        <v>88.5</v>
      </c>
      <c r="U24" s="123">
        <v>87.1</v>
      </c>
      <c r="V24" s="123">
        <v>95.9</v>
      </c>
      <c r="W24" s="123">
        <v>86.4</v>
      </c>
      <c r="X24" s="123">
        <v>89</v>
      </c>
      <c r="Y24" s="123">
        <v>87.6</v>
      </c>
      <c r="Z24" s="123">
        <v>88.8</v>
      </c>
      <c r="AA24" s="124">
        <v>91.7</v>
      </c>
      <c r="AB24" s="121">
        <v>8993</v>
      </c>
      <c r="AC24" s="123">
        <v>87.9</v>
      </c>
      <c r="AD24" s="123">
        <v>90.7</v>
      </c>
      <c r="AE24" s="123">
        <v>87.5</v>
      </c>
      <c r="AF24" s="123">
        <v>87.5</v>
      </c>
      <c r="AG24" s="123">
        <v>88</v>
      </c>
      <c r="AH24" s="123">
        <v>88.8</v>
      </c>
      <c r="AI24" s="123">
        <v>93.9</v>
      </c>
      <c r="AJ24" s="123">
        <v>85.1</v>
      </c>
      <c r="AK24" s="123">
        <v>88.1</v>
      </c>
      <c r="AL24" s="123">
        <v>87.2</v>
      </c>
      <c r="AM24" s="123">
        <v>89</v>
      </c>
      <c r="AN24" s="124">
        <v>91.6</v>
      </c>
    </row>
    <row r="25" spans="1:40" x14ac:dyDescent="0.35">
      <c r="A25" s="107">
        <v>20</v>
      </c>
      <c r="B25" t="s">
        <v>202</v>
      </c>
      <c r="C25" s="125" t="s">
        <v>57</v>
      </c>
      <c r="D25" s="126" t="s">
        <v>45</v>
      </c>
      <c r="E25" s="121">
        <v>8716</v>
      </c>
      <c r="F25" s="122">
        <v>97.6</v>
      </c>
      <c r="G25" s="123">
        <v>97.3</v>
      </c>
      <c r="H25" s="123">
        <v>98.7</v>
      </c>
      <c r="I25" s="123">
        <v>98.8</v>
      </c>
      <c r="J25" s="123">
        <v>96.9</v>
      </c>
      <c r="K25" s="123">
        <v>97.9</v>
      </c>
      <c r="L25" s="123">
        <v>96.2</v>
      </c>
      <c r="M25" s="123">
        <v>98.1</v>
      </c>
      <c r="N25" s="124" t="str">
        <f>IF(VLOOKUP(C25,[1]iodization_detail!A:F,6,FALSE)="","",VLOOKUP(C25,[1]iodization_detail!A:F,6,FALSE))</f>
        <v/>
      </c>
      <c r="O25" s="121">
        <v>3522</v>
      </c>
      <c r="P25" s="123">
        <v>97.3</v>
      </c>
      <c r="Q25" s="123">
        <v>97.1</v>
      </c>
      <c r="R25" s="123">
        <v>98.8</v>
      </c>
      <c r="S25" s="123">
        <v>97.6</v>
      </c>
      <c r="T25" s="123">
        <v>98.4</v>
      </c>
      <c r="U25" s="123">
        <v>96.9</v>
      </c>
      <c r="V25" s="123">
        <v>96.6</v>
      </c>
      <c r="W25" s="123">
        <v>99</v>
      </c>
      <c r="X25" s="123">
        <v>97.2</v>
      </c>
      <c r="Y25" s="123">
        <v>97.5</v>
      </c>
      <c r="Z25" s="123">
        <v>96.2</v>
      </c>
      <c r="AA25" s="124">
        <v>96.7</v>
      </c>
      <c r="AB25" s="121">
        <v>4079</v>
      </c>
      <c r="AC25" s="123">
        <v>97.4</v>
      </c>
      <c r="AD25" s="123">
        <v>97.1</v>
      </c>
      <c r="AE25" s="123">
        <v>99</v>
      </c>
      <c r="AF25" s="123">
        <v>96.6</v>
      </c>
      <c r="AG25" s="123">
        <v>98.4</v>
      </c>
      <c r="AH25" s="123">
        <v>96.9</v>
      </c>
      <c r="AI25" s="123">
        <v>98</v>
      </c>
      <c r="AJ25" s="123">
        <v>98.9</v>
      </c>
      <c r="AK25" s="123">
        <v>97.9</v>
      </c>
      <c r="AL25" s="123">
        <v>97.1</v>
      </c>
      <c r="AM25" s="123">
        <v>96.2</v>
      </c>
      <c r="AN25" s="124">
        <v>96.6</v>
      </c>
    </row>
    <row r="26" spans="1:40" x14ac:dyDescent="0.35">
      <c r="A26" s="107">
        <v>21</v>
      </c>
      <c r="B26" t="s">
        <v>203</v>
      </c>
      <c r="C26" s="125" t="s">
        <v>58</v>
      </c>
      <c r="D26" s="126" t="s">
        <v>51</v>
      </c>
      <c r="E26" s="121">
        <v>5210</v>
      </c>
      <c r="F26" s="122">
        <v>77.599999999999994</v>
      </c>
      <c r="G26" s="123">
        <v>90.5</v>
      </c>
      <c r="H26" s="123">
        <v>61.7</v>
      </c>
      <c r="I26" s="123">
        <v>63.3</v>
      </c>
      <c r="J26" s="123">
        <v>63.4</v>
      </c>
      <c r="K26" s="123">
        <v>80.5</v>
      </c>
      <c r="L26" s="123">
        <v>87.6</v>
      </c>
      <c r="M26" s="123">
        <v>93.8</v>
      </c>
      <c r="N26" s="124" t="str">
        <f>IF(VLOOKUP(C26,[1]iodization_detail!A:F,6,FALSE)="","",VLOOKUP(C26,[1]iodization_detail!A:F,6,FALSE))</f>
        <v/>
      </c>
      <c r="O26" s="121">
        <v>4953</v>
      </c>
      <c r="P26" s="123">
        <v>48.5</v>
      </c>
      <c r="Q26" s="123">
        <v>65</v>
      </c>
      <c r="R26" s="123">
        <v>32.5</v>
      </c>
      <c r="S26" s="123">
        <v>44.4</v>
      </c>
      <c r="T26" s="123">
        <v>49.3</v>
      </c>
      <c r="U26" s="123">
        <v>55.2</v>
      </c>
      <c r="V26" s="123">
        <v>66.8</v>
      </c>
      <c r="W26" s="123">
        <v>34</v>
      </c>
      <c r="X26" s="123">
        <v>33.6</v>
      </c>
      <c r="Y26" s="123">
        <v>46</v>
      </c>
      <c r="Z26" s="123">
        <v>59.9</v>
      </c>
      <c r="AA26" s="124">
        <v>70.8</v>
      </c>
      <c r="AB26" s="121">
        <v>6236</v>
      </c>
      <c r="AC26" s="123">
        <v>47.6</v>
      </c>
      <c r="AD26" s="123">
        <v>64.8</v>
      </c>
      <c r="AE26" s="123">
        <v>32.299999999999997</v>
      </c>
      <c r="AF26" s="123">
        <v>43.5</v>
      </c>
      <c r="AG26" s="123">
        <v>48.6</v>
      </c>
      <c r="AH26" s="123">
        <v>55.9</v>
      </c>
      <c r="AI26" s="123">
        <v>63.5</v>
      </c>
      <c r="AJ26" s="123">
        <v>34.799999999999997</v>
      </c>
      <c r="AK26" s="123">
        <v>32.700000000000003</v>
      </c>
      <c r="AL26" s="123">
        <v>43.6</v>
      </c>
      <c r="AM26" s="123">
        <v>60.6</v>
      </c>
      <c r="AN26" s="124">
        <v>71.400000000000006</v>
      </c>
    </row>
    <row r="27" spans="1:40" x14ac:dyDescent="0.35">
      <c r="A27" s="107">
        <v>22</v>
      </c>
      <c r="B27" t="s">
        <v>204</v>
      </c>
      <c r="C27" s="125" t="s">
        <v>59</v>
      </c>
      <c r="D27" s="126" t="s">
        <v>29</v>
      </c>
      <c r="E27" s="121">
        <v>10237</v>
      </c>
      <c r="F27" s="122">
        <v>65.5</v>
      </c>
      <c r="G27" s="123">
        <v>71.900000000000006</v>
      </c>
      <c r="H27" s="123">
        <v>58.2</v>
      </c>
      <c r="I27" s="123">
        <v>53.5</v>
      </c>
      <c r="J27" s="123">
        <v>51.6</v>
      </c>
      <c r="K27" s="123">
        <v>59.8</v>
      </c>
      <c r="L27" s="123">
        <v>72.2</v>
      </c>
      <c r="M27" s="123">
        <v>84</v>
      </c>
      <c r="N27" s="124">
        <f>IF(VLOOKUP(C27,[1]iodization_detail!A:F,6,FALSE)="","",VLOOKUP(C27,[1]iodization_detail!A:F,6,FALSE))</f>
        <v>38.5</v>
      </c>
      <c r="O27" s="121">
        <v>3864</v>
      </c>
      <c r="P27" s="123">
        <v>63.4</v>
      </c>
      <c r="Q27" s="123">
        <v>70.3</v>
      </c>
      <c r="R27" s="123">
        <v>57.7</v>
      </c>
      <c r="S27" s="123">
        <v>58</v>
      </c>
      <c r="T27" s="123">
        <v>58.7</v>
      </c>
      <c r="U27" s="123">
        <v>66.099999999999994</v>
      </c>
      <c r="V27" s="123">
        <v>86.2</v>
      </c>
      <c r="W27" s="123">
        <v>53.8</v>
      </c>
      <c r="X27" s="123">
        <v>54</v>
      </c>
      <c r="Y27" s="123">
        <v>58.6</v>
      </c>
      <c r="Z27" s="123">
        <v>69.900000000000006</v>
      </c>
      <c r="AA27" s="124">
        <v>83</v>
      </c>
      <c r="AB27" s="121">
        <v>4549</v>
      </c>
      <c r="AC27" s="123">
        <v>61.9</v>
      </c>
      <c r="AD27" s="123">
        <v>68.8</v>
      </c>
      <c r="AE27" s="123">
        <v>56.3</v>
      </c>
      <c r="AF27" s="123">
        <v>57.7</v>
      </c>
      <c r="AG27" s="123">
        <v>55.6</v>
      </c>
      <c r="AH27" s="123">
        <v>64.599999999999994</v>
      </c>
      <c r="AI27" s="123">
        <v>86.1</v>
      </c>
      <c r="AJ27" s="123">
        <v>54.2</v>
      </c>
      <c r="AK27" s="123">
        <v>51.7</v>
      </c>
      <c r="AL27" s="123">
        <v>56.5</v>
      </c>
      <c r="AM27" s="123">
        <v>68.5</v>
      </c>
      <c r="AN27" s="124">
        <v>81.7</v>
      </c>
    </row>
    <row r="28" spans="1:40" x14ac:dyDescent="0.35">
      <c r="A28" s="107">
        <v>23</v>
      </c>
      <c r="B28" t="s">
        <v>206</v>
      </c>
      <c r="C28" s="125" t="s">
        <v>61</v>
      </c>
      <c r="D28" s="126" t="s">
        <v>45</v>
      </c>
      <c r="E28" s="121">
        <v>6627</v>
      </c>
      <c r="F28" s="122">
        <v>64.400000000000006</v>
      </c>
      <c r="G28" s="123">
        <v>61.4</v>
      </c>
      <c r="H28" s="123">
        <v>65.8</v>
      </c>
      <c r="I28" s="123">
        <v>60.4</v>
      </c>
      <c r="J28" s="123">
        <v>66.8</v>
      </c>
      <c r="K28" s="123">
        <v>68.900000000000006</v>
      </c>
      <c r="L28" s="123">
        <v>66.3</v>
      </c>
      <c r="M28" s="123">
        <v>59.8</v>
      </c>
      <c r="N28" s="124" t="str">
        <f>IF(VLOOKUP(C28,[1]iodization_detail!A:F,6,FALSE)="","",VLOOKUP(C28,[1]iodization_detail!A:F,6,FALSE))</f>
        <v/>
      </c>
      <c r="O28" s="121">
        <v>4860</v>
      </c>
      <c r="P28" s="123">
        <v>66.400000000000006</v>
      </c>
      <c r="Q28" s="123">
        <v>61.6</v>
      </c>
      <c r="R28" s="123">
        <v>68.2</v>
      </c>
      <c r="S28" s="123">
        <v>66.5</v>
      </c>
      <c r="T28" s="123">
        <v>64</v>
      </c>
      <c r="U28" s="123">
        <v>68.7</v>
      </c>
      <c r="V28" s="123">
        <v>66.599999999999994</v>
      </c>
      <c r="W28" s="123">
        <v>61.9</v>
      </c>
      <c r="X28" s="123">
        <v>68.2</v>
      </c>
      <c r="Y28" s="123">
        <v>72.599999999999994</v>
      </c>
      <c r="Z28" s="123">
        <v>69.3</v>
      </c>
      <c r="AA28" s="124">
        <v>58.4</v>
      </c>
      <c r="AB28" s="121">
        <v>5538</v>
      </c>
      <c r="AC28" s="123">
        <v>65.8</v>
      </c>
      <c r="AD28" s="123">
        <v>61.2</v>
      </c>
      <c r="AE28" s="123">
        <v>67.5</v>
      </c>
      <c r="AF28" s="123">
        <v>65.900000000000006</v>
      </c>
      <c r="AG28" s="123">
        <v>64.2</v>
      </c>
      <c r="AH28" s="123">
        <v>67.2</v>
      </c>
      <c r="AI28" s="123">
        <v>64.3</v>
      </c>
      <c r="AJ28" s="123">
        <v>62</v>
      </c>
      <c r="AK28" s="123">
        <v>67.599999999999994</v>
      </c>
      <c r="AL28" s="123">
        <v>71.5</v>
      </c>
      <c r="AM28" s="123">
        <v>68.3</v>
      </c>
      <c r="AN28" s="124">
        <v>57.9</v>
      </c>
    </row>
    <row r="29" spans="1:40" x14ac:dyDescent="0.35">
      <c r="A29" s="107">
        <v>24</v>
      </c>
      <c r="B29" t="s">
        <v>246</v>
      </c>
      <c r="C29" s="125" t="s">
        <v>62</v>
      </c>
      <c r="D29" s="126" t="s">
        <v>63</v>
      </c>
      <c r="E29" s="121">
        <v>5239</v>
      </c>
      <c r="F29" s="122">
        <v>20.2</v>
      </c>
      <c r="G29" s="123">
        <v>26</v>
      </c>
      <c r="H29" s="123">
        <v>17.8</v>
      </c>
      <c r="I29" s="123">
        <v>19.2</v>
      </c>
      <c r="J29" s="123">
        <v>17.8</v>
      </c>
      <c r="K29" s="123">
        <v>17</v>
      </c>
      <c r="L29" s="123">
        <v>18.3</v>
      </c>
      <c r="M29" s="123">
        <v>28.4</v>
      </c>
      <c r="N29" s="124">
        <f>IF(VLOOKUP(C29,[1]iodization_detail!A:F,6,FALSE)="","",VLOOKUP(C29,[1]iodization_detail!A:F,6,FALSE))</f>
        <v>10.5</v>
      </c>
      <c r="O29" s="121">
        <v>1309</v>
      </c>
      <c r="P29" s="123">
        <v>20.100000000000001</v>
      </c>
      <c r="Q29" s="123">
        <v>25.9</v>
      </c>
      <c r="R29" s="123">
        <v>18.100000000000001</v>
      </c>
      <c r="S29" s="123">
        <v>32.1</v>
      </c>
      <c r="T29" s="123">
        <v>20.3</v>
      </c>
      <c r="U29" s="123">
        <v>19.5</v>
      </c>
      <c r="V29" s="123">
        <v>20.9</v>
      </c>
      <c r="W29" s="123">
        <v>25.4</v>
      </c>
      <c r="X29" s="123">
        <v>13.7</v>
      </c>
      <c r="Y29" s="123">
        <v>19.2</v>
      </c>
      <c r="Z29" s="123">
        <v>21.6</v>
      </c>
      <c r="AA29" s="124">
        <v>20</v>
      </c>
      <c r="AB29" s="121">
        <v>1456</v>
      </c>
      <c r="AC29" s="123">
        <v>21.4</v>
      </c>
      <c r="AD29" s="123">
        <v>25.9</v>
      </c>
      <c r="AE29" s="123">
        <v>20.100000000000001</v>
      </c>
      <c r="AF29" s="123">
        <v>35.9</v>
      </c>
      <c r="AG29" s="123">
        <v>20.3</v>
      </c>
      <c r="AH29" s="123">
        <v>21</v>
      </c>
      <c r="AI29" s="123">
        <v>21.5</v>
      </c>
      <c r="AJ29" s="123">
        <v>26.9</v>
      </c>
      <c r="AK29" s="123">
        <v>14.8</v>
      </c>
      <c r="AL29" s="123">
        <v>19.600000000000001</v>
      </c>
      <c r="AM29" s="123">
        <v>21.6</v>
      </c>
      <c r="AN29" s="124">
        <v>21.9</v>
      </c>
    </row>
    <row r="30" spans="1:40" x14ac:dyDescent="0.35">
      <c r="A30" s="107">
        <v>25</v>
      </c>
      <c r="B30" t="s">
        <v>207</v>
      </c>
      <c r="C30" s="125" t="s">
        <v>64</v>
      </c>
      <c r="D30" s="126" t="s">
        <v>45</v>
      </c>
      <c r="E30" s="121">
        <v>11655</v>
      </c>
      <c r="F30" s="122">
        <v>18</v>
      </c>
      <c r="G30" s="123">
        <v>26.1</v>
      </c>
      <c r="H30" s="123">
        <v>12.6</v>
      </c>
      <c r="I30" s="123">
        <v>11</v>
      </c>
      <c r="J30" s="123">
        <v>11.9</v>
      </c>
      <c r="K30" s="123">
        <v>14.5</v>
      </c>
      <c r="L30" s="123">
        <v>22.3</v>
      </c>
      <c r="M30" s="123">
        <v>29.9</v>
      </c>
      <c r="N30" s="124" t="str">
        <f>IF(VLOOKUP(C30,[1]iodization_detail!A:F,6,FALSE)="","",VLOOKUP(C30,[1]iodization_detail!A:F,6,FALSE))</f>
        <v/>
      </c>
      <c r="O30" s="121">
        <v>4906</v>
      </c>
      <c r="P30" s="123">
        <v>17.5</v>
      </c>
      <c r="Q30" s="123">
        <v>24.7</v>
      </c>
      <c r="R30" s="123">
        <v>13.1</v>
      </c>
      <c r="S30" s="123">
        <v>14.6</v>
      </c>
      <c r="T30" s="123">
        <v>16.5</v>
      </c>
      <c r="U30" s="123">
        <v>18.100000000000001</v>
      </c>
      <c r="V30" s="123">
        <v>37.1</v>
      </c>
      <c r="W30" s="123">
        <v>12.9</v>
      </c>
      <c r="X30" s="123">
        <v>10.4</v>
      </c>
      <c r="Y30" s="123">
        <v>15.9</v>
      </c>
      <c r="Z30" s="123">
        <v>22.2</v>
      </c>
      <c r="AA30" s="124">
        <v>27.4</v>
      </c>
      <c r="AB30" s="121">
        <v>5376</v>
      </c>
      <c r="AC30" s="123">
        <v>16.899999999999999</v>
      </c>
      <c r="AD30" s="123">
        <v>23.9</v>
      </c>
      <c r="AE30" s="123">
        <v>13.1</v>
      </c>
      <c r="AF30" s="123">
        <v>14.9</v>
      </c>
      <c r="AG30" s="123">
        <v>16.3</v>
      </c>
      <c r="AH30" s="123">
        <v>17.600000000000001</v>
      </c>
      <c r="AI30" s="123">
        <v>31.7</v>
      </c>
      <c r="AJ30" s="123">
        <v>12.7</v>
      </c>
      <c r="AK30" s="123">
        <v>10.5</v>
      </c>
      <c r="AL30" s="123">
        <v>16</v>
      </c>
      <c r="AM30" s="123">
        <v>21.4</v>
      </c>
      <c r="AN30" s="124">
        <v>27.4</v>
      </c>
    </row>
    <row r="31" spans="1:40" x14ac:dyDescent="0.35">
      <c r="A31" s="107">
        <v>26</v>
      </c>
      <c r="B31" t="s">
        <v>209</v>
      </c>
      <c r="C31" s="125" t="s">
        <v>66</v>
      </c>
      <c r="D31" s="126" t="s">
        <v>23</v>
      </c>
      <c r="E31" s="121">
        <v>597550</v>
      </c>
      <c r="F31" s="122">
        <v>93.1</v>
      </c>
      <c r="G31" s="123">
        <v>96.5</v>
      </c>
      <c r="H31" s="123">
        <v>91.4</v>
      </c>
      <c r="I31" s="123">
        <v>89.5</v>
      </c>
      <c r="J31" s="123">
        <v>90.5</v>
      </c>
      <c r="K31" s="123">
        <v>91.9</v>
      </c>
      <c r="L31" s="123">
        <v>95.6</v>
      </c>
      <c r="M31" s="123">
        <v>98.1</v>
      </c>
      <c r="N31" s="124" t="str">
        <f>IF(VLOOKUP(C31,[1]iodization_detail!A:F,6,FALSE)="","",VLOOKUP(C31,[1]iodization_detail!A:F,6,FALSE))</f>
        <v/>
      </c>
      <c r="O31" s="121">
        <v>184006</v>
      </c>
      <c r="P31" s="123">
        <v>93.3</v>
      </c>
      <c r="Q31" s="123">
        <v>96.7</v>
      </c>
      <c r="R31" s="123">
        <v>91.8</v>
      </c>
      <c r="S31" s="123">
        <v>90.9</v>
      </c>
      <c r="T31" s="123">
        <v>93</v>
      </c>
      <c r="U31" s="123">
        <v>93.9</v>
      </c>
      <c r="V31" s="123">
        <v>97.1</v>
      </c>
      <c r="W31" s="123">
        <v>90.4</v>
      </c>
      <c r="X31" s="123">
        <v>91.5</v>
      </c>
      <c r="Y31" s="123">
        <v>92.4</v>
      </c>
      <c r="Z31" s="123">
        <v>95.7</v>
      </c>
      <c r="AA31" s="124">
        <v>98</v>
      </c>
      <c r="AB31" s="121">
        <v>216828</v>
      </c>
      <c r="AC31" s="123">
        <v>93</v>
      </c>
      <c r="AD31" s="123">
        <v>96.6</v>
      </c>
      <c r="AE31" s="123">
        <v>91.6</v>
      </c>
      <c r="AF31" s="123">
        <v>90.9</v>
      </c>
      <c r="AG31" s="123">
        <v>92.8</v>
      </c>
      <c r="AH31" s="123">
        <v>93.6</v>
      </c>
      <c r="AI31" s="123">
        <v>97</v>
      </c>
      <c r="AJ31" s="123">
        <v>90.3</v>
      </c>
      <c r="AK31" s="123">
        <v>91.4</v>
      </c>
      <c r="AL31" s="123">
        <v>92.2</v>
      </c>
      <c r="AM31" s="123">
        <v>95.5</v>
      </c>
      <c r="AN31" s="124">
        <v>98</v>
      </c>
    </row>
    <row r="32" spans="1:40" x14ac:dyDescent="0.35">
      <c r="A32" s="107">
        <v>27</v>
      </c>
      <c r="B32" t="s">
        <v>212</v>
      </c>
      <c r="C32" s="125" t="s">
        <v>69</v>
      </c>
      <c r="D32" s="126" t="s">
        <v>29</v>
      </c>
      <c r="E32" s="121">
        <v>34139</v>
      </c>
      <c r="F32" s="122">
        <v>99.5</v>
      </c>
      <c r="G32" s="123">
        <v>99.3</v>
      </c>
      <c r="H32" s="123">
        <v>99.6</v>
      </c>
      <c r="I32" s="123">
        <v>99</v>
      </c>
      <c r="J32" s="123">
        <v>99.5</v>
      </c>
      <c r="K32" s="123">
        <v>99.7</v>
      </c>
      <c r="L32" s="123">
        <v>99.7</v>
      </c>
      <c r="M32" s="123">
        <v>99.5</v>
      </c>
      <c r="N32" s="124" t="str">
        <f>IF(VLOOKUP(C32,[1]iodization_detail!A:F,6,FALSE)="","",VLOOKUP(C32,[1]iodization_detail!A:F,6,FALSE))</f>
        <v/>
      </c>
      <c r="O32" s="121">
        <v>6657</v>
      </c>
      <c r="P32" s="123">
        <v>99.5</v>
      </c>
      <c r="Q32" s="123">
        <v>99.4</v>
      </c>
      <c r="R32" s="123">
        <v>99.5</v>
      </c>
      <c r="S32" s="123">
        <v>99.1</v>
      </c>
      <c r="T32" s="123">
        <v>99.3</v>
      </c>
      <c r="U32" s="123">
        <v>99.8</v>
      </c>
      <c r="V32" s="123">
        <v>99.8</v>
      </c>
      <c r="W32" s="123">
        <v>98.7</v>
      </c>
      <c r="X32" s="123">
        <v>99.4</v>
      </c>
      <c r="Y32" s="123">
        <v>99.7</v>
      </c>
      <c r="Z32" s="123">
        <v>99.7</v>
      </c>
      <c r="AA32" s="124">
        <v>99.8</v>
      </c>
      <c r="AB32" s="121">
        <v>16360</v>
      </c>
      <c r="AC32" s="123">
        <v>99.5</v>
      </c>
      <c r="AD32" s="123">
        <v>99.4</v>
      </c>
      <c r="AE32" s="123">
        <v>99.5</v>
      </c>
      <c r="AF32" s="123">
        <v>99.1</v>
      </c>
      <c r="AG32" s="123">
        <v>99.3</v>
      </c>
      <c r="AH32" s="123">
        <v>99.9</v>
      </c>
      <c r="AI32" s="123">
        <v>99.9</v>
      </c>
      <c r="AJ32" s="123">
        <v>98.7</v>
      </c>
      <c r="AK32" s="123">
        <v>99.5</v>
      </c>
      <c r="AL32" s="123">
        <v>99.8</v>
      </c>
      <c r="AM32" s="123">
        <v>99.8</v>
      </c>
      <c r="AN32" s="124">
        <v>99.8</v>
      </c>
    </row>
    <row r="33" spans="1:40" x14ac:dyDescent="0.35">
      <c r="A33" s="107">
        <v>28</v>
      </c>
      <c r="B33" t="s">
        <v>213</v>
      </c>
      <c r="C33" s="125" t="s">
        <v>70</v>
      </c>
      <c r="D33" s="126" t="s">
        <v>45</v>
      </c>
      <c r="E33" s="121">
        <v>7960</v>
      </c>
      <c r="F33" s="122">
        <v>96.6</v>
      </c>
      <c r="G33" s="123">
        <v>97.5</v>
      </c>
      <c r="H33" s="123">
        <v>96</v>
      </c>
      <c r="I33" s="123">
        <v>95.1</v>
      </c>
      <c r="J33" s="123">
        <v>95.5</v>
      </c>
      <c r="K33" s="123">
        <v>96.1</v>
      </c>
      <c r="L33" s="123">
        <v>97.5</v>
      </c>
      <c r="M33" s="123">
        <v>97.9</v>
      </c>
      <c r="N33" s="124" t="str">
        <f>IF(VLOOKUP(C33,[1]iodization_detail!A:F,6,FALSE)="","",VLOOKUP(C33,[1]iodization_detail!A:F,6,FALSE))</f>
        <v/>
      </c>
      <c r="O33" s="121">
        <v>2991</v>
      </c>
      <c r="P33" s="123">
        <v>95.2</v>
      </c>
      <c r="Q33" s="123">
        <v>96.8</v>
      </c>
      <c r="R33" s="123">
        <v>94.5</v>
      </c>
      <c r="S33" s="123" t="s">
        <v>126</v>
      </c>
      <c r="T33" s="123" t="s">
        <v>126</v>
      </c>
      <c r="U33" s="123">
        <v>94.4</v>
      </c>
      <c r="V33" s="123">
        <v>96.2</v>
      </c>
      <c r="W33" s="123">
        <v>94.1</v>
      </c>
      <c r="X33" s="123">
        <v>93.8</v>
      </c>
      <c r="Y33" s="123">
        <v>95.4</v>
      </c>
      <c r="Z33" s="123">
        <v>95.8</v>
      </c>
      <c r="AA33" s="124">
        <v>96.9</v>
      </c>
      <c r="AB33" s="121">
        <v>3526</v>
      </c>
      <c r="AC33" s="123">
        <v>95.1</v>
      </c>
      <c r="AD33" s="123">
        <v>97.2</v>
      </c>
      <c r="AE33" s="123">
        <v>94.2</v>
      </c>
      <c r="AF33" s="123" t="s">
        <v>126</v>
      </c>
      <c r="AG33" s="123" t="s">
        <v>126</v>
      </c>
      <c r="AH33" s="123">
        <v>94.2</v>
      </c>
      <c r="AI33" s="123">
        <v>96.2</v>
      </c>
      <c r="AJ33" s="123">
        <v>94.1</v>
      </c>
      <c r="AK33" s="123">
        <v>93.2</v>
      </c>
      <c r="AL33" s="123">
        <v>95.1</v>
      </c>
      <c r="AM33" s="123">
        <v>95.8</v>
      </c>
      <c r="AN33" s="124">
        <v>97.4</v>
      </c>
    </row>
    <row r="34" spans="1:40" x14ac:dyDescent="0.35">
      <c r="A34" s="107">
        <v>29</v>
      </c>
      <c r="B34" t="s">
        <v>214</v>
      </c>
      <c r="C34" s="125" t="s">
        <v>71</v>
      </c>
      <c r="D34" s="126" t="s">
        <v>29</v>
      </c>
      <c r="E34" s="121">
        <v>6583</v>
      </c>
      <c r="F34" s="122">
        <v>92.9</v>
      </c>
      <c r="G34" s="123">
        <v>97.2</v>
      </c>
      <c r="H34" s="123">
        <v>91.1</v>
      </c>
      <c r="I34" s="123">
        <v>83.9</v>
      </c>
      <c r="J34" s="123">
        <v>90.6</v>
      </c>
      <c r="K34" s="123">
        <v>93.6</v>
      </c>
      <c r="L34" s="123">
        <v>97.1</v>
      </c>
      <c r="M34" s="123">
        <v>97.6</v>
      </c>
      <c r="N34" s="124" t="str">
        <f>IF(VLOOKUP(C34,[1]iodization_detail!A:F,6,FALSE)="","",VLOOKUP(C34,[1]iodization_detail!A:F,6,FALSE))</f>
        <v/>
      </c>
      <c r="O34" s="121">
        <v>1820</v>
      </c>
      <c r="P34" s="123">
        <v>92.8</v>
      </c>
      <c r="Q34" s="123">
        <v>98.5</v>
      </c>
      <c r="R34" s="123">
        <v>90.8</v>
      </c>
      <c r="S34" s="123" t="s">
        <v>126</v>
      </c>
      <c r="T34" s="123">
        <v>90.5</v>
      </c>
      <c r="U34" s="123">
        <v>94.8</v>
      </c>
      <c r="V34" s="123">
        <v>96.5</v>
      </c>
      <c r="W34" s="123">
        <v>84.8</v>
      </c>
      <c r="X34" s="123">
        <v>92.6</v>
      </c>
      <c r="Y34" s="123">
        <v>91.6</v>
      </c>
      <c r="Z34" s="123">
        <v>96.9</v>
      </c>
      <c r="AA34" s="124">
        <v>98.3</v>
      </c>
      <c r="AB34" s="121">
        <v>1817</v>
      </c>
      <c r="AC34" s="123">
        <v>92.7</v>
      </c>
      <c r="AD34" s="123">
        <v>98.6</v>
      </c>
      <c r="AE34" s="123">
        <v>90.6</v>
      </c>
      <c r="AF34" s="123" t="s">
        <v>126</v>
      </c>
      <c r="AG34" s="123">
        <v>90.4</v>
      </c>
      <c r="AH34" s="123">
        <v>95</v>
      </c>
      <c r="AI34" s="123">
        <v>96.4</v>
      </c>
      <c r="AJ34" s="123">
        <v>84.3</v>
      </c>
      <c r="AK34" s="123">
        <v>91.7</v>
      </c>
      <c r="AL34" s="123">
        <v>93</v>
      </c>
      <c r="AM34" s="123">
        <v>97.1</v>
      </c>
      <c r="AN34" s="124">
        <v>98.5</v>
      </c>
    </row>
    <row r="35" spans="1:40" x14ac:dyDescent="0.35">
      <c r="A35" s="107">
        <v>30</v>
      </c>
      <c r="B35" t="s">
        <v>215</v>
      </c>
      <c r="C35" s="125" t="s">
        <v>72</v>
      </c>
      <c r="D35" s="126" t="s">
        <v>51</v>
      </c>
      <c r="E35" s="121">
        <v>8589</v>
      </c>
      <c r="F35" s="122">
        <v>98.5</v>
      </c>
      <c r="G35" s="123">
        <v>98.2</v>
      </c>
      <c r="H35" s="123">
        <v>98.9</v>
      </c>
      <c r="I35" s="123">
        <v>98.7</v>
      </c>
      <c r="J35" s="123">
        <v>98.7</v>
      </c>
      <c r="K35" s="123">
        <v>96.8</v>
      </c>
      <c r="L35" s="123">
        <v>98.8</v>
      </c>
      <c r="M35" s="123">
        <v>99.7</v>
      </c>
      <c r="N35" s="124" t="str">
        <f>IF(VLOOKUP(C35,[1]iodization_detail!A:F,6,FALSE)="","",VLOOKUP(C35,[1]iodization_detail!A:F,6,FALSE))</f>
        <v/>
      </c>
      <c r="O35" s="121">
        <v>4555</v>
      </c>
      <c r="P35" s="123">
        <v>98.6</v>
      </c>
      <c r="Q35" s="123">
        <v>98.4</v>
      </c>
      <c r="R35" s="123">
        <v>98.8</v>
      </c>
      <c r="S35" s="123">
        <v>98.8</v>
      </c>
      <c r="T35" s="123">
        <v>98</v>
      </c>
      <c r="U35" s="123">
        <v>98.7</v>
      </c>
      <c r="V35" s="123">
        <v>99.8</v>
      </c>
      <c r="W35" s="123">
        <v>98.6</v>
      </c>
      <c r="X35" s="123">
        <v>98.9</v>
      </c>
      <c r="Y35" s="123">
        <v>96.9</v>
      </c>
      <c r="Z35" s="123">
        <v>98.9</v>
      </c>
      <c r="AA35" s="124">
        <v>100</v>
      </c>
      <c r="AB35" s="121">
        <v>5201</v>
      </c>
      <c r="AC35" s="123">
        <v>98.7</v>
      </c>
      <c r="AD35" s="123">
        <v>98.6</v>
      </c>
      <c r="AE35" s="123">
        <v>98.8</v>
      </c>
      <c r="AF35" s="123">
        <v>98.6</v>
      </c>
      <c r="AG35" s="123">
        <v>98.3</v>
      </c>
      <c r="AH35" s="123">
        <v>99.1</v>
      </c>
      <c r="AI35" s="123">
        <v>99.8</v>
      </c>
      <c r="AJ35" s="123">
        <v>98.3</v>
      </c>
      <c r="AK35" s="123">
        <v>99.1</v>
      </c>
      <c r="AL35" s="123">
        <v>98</v>
      </c>
      <c r="AM35" s="123">
        <v>98.5</v>
      </c>
      <c r="AN35" s="124">
        <v>100</v>
      </c>
    </row>
    <row r="36" spans="1:40" x14ac:dyDescent="0.35">
      <c r="A36" s="107">
        <v>31</v>
      </c>
      <c r="B36" t="s">
        <v>216</v>
      </c>
      <c r="C36" s="125" t="s">
        <v>73</v>
      </c>
      <c r="D36" s="126" t="s">
        <v>20</v>
      </c>
      <c r="E36" s="121">
        <v>16868</v>
      </c>
      <c r="F36" s="122">
        <v>71.400000000000006</v>
      </c>
      <c r="G36" s="123">
        <v>87.2</v>
      </c>
      <c r="H36" s="123">
        <v>68.599999999999994</v>
      </c>
      <c r="I36" s="123">
        <v>47.3</v>
      </c>
      <c r="J36" s="123">
        <v>66.5</v>
      </c>
      <c r="K36" s="123">
        <v>74.2</v>
      </c>
      <c r="L36" s="123">
        <v>79.5</v>
      </c>
      <c r="M36" s="123">
        <v>86.8</v>
      </c>
      <c r="N36" s="124">
        <f>IF(VLOOKUP(C36,[1]iodization_detail!A:F,6,FALSE)="","",VLOOKUP(C36,[1]iodization_detail!A:F,6,FALSE))</f>
        <v>52.6</v>
      </c>
      <c r="O36" s="121">
        <v>8161</v>
      </c>
      <c r="P36" s="123">
        <v>68.099999999999994</v>
      </c>
      <c r="Q36" s="123">
        <v>86</v>
      </c>
      <c r="R36" s="123">
        <v>65.599999999999994</v>
      </c>
      <c r="S36" s="123">
        <v>52.7</v>
      </c>
      <c r="T36" s="123">
        <v>69.5</v>
      </c>
      <c r="U36" s="123">
        <v>80.3</v>
      </c>
      <c r="V36" s="123">
        <v>90.6</v>
      </c>
      <c r="W36" s="123">
        <v>48.1</v>
      </c>
      <c r="X36" s="123">
        <v>66</v>
      </c>
      <c r="Y36" s="123">
        <v>71.8</v>
      </c>
      <c r="Z36" s="123">
        <v>76.900000000000006</v>
      </c>
      <c r="AA36" s="124">
        <v>85</v>
      </c>
      <c r="AB36" s="121">
        <v>10140</v>
      </c>
      <c r="AC36" s="123">
        <v>66.099999999999994</v>
      </c>
      <c r="AD36" s="123">
        <v>84.8</v>
      </c>
      <c r="AE36" s="123">
        <v>63.8</v>
      </c>
      <c r="AF36" s="123">
        <v>51.1</v>
      </c>
      <c r="AG36" s="123">
        <v>68</v>
      </c>
      <c r="AH36" s="123">
        <v>79.599999999999994</v>
      </c>
      <c r="AI36" s="123">
        <v>88.2</v>
      </c>
      <c r="AJ36" s="123">
        <v>46.2</v>
      </c>
      <c r="AK36" s="123">
        <v>64.8</v>
      </c>
      <c r="AL36" s="123">
        <v>70.3</v>
      </c>
      <c r="AM36" s="123">
        <v>76.3</v>
      </c>
      <c r="AN36" s="124">
        <v>84.9</v>
      </c>
    </row>
    <row r="37" spans="1:40" x14ac:dyDescent="0.35">
      <c r="A37" s="107">
        <v>32</v>
      </c>
      <c r="B37" t="s">
        <v>217</v>
      </c>
      <c r="C37" s="125" t="s">
        <v>74</v>
      </c>
      <c r="D37" s="126" t="s">
        <v>23</v>
      </c>
      <c r="E37" s="121">
        <v>22489</v>
      </c>
      <c r="F37" s="122">
        <v>89.7</v>
      </c>
      <c r="G37" s="123">
        <v>96.8</v>
      </c>
      <c r="H37" s="123">
        <v>88.2</v>
      </c>
      <c r="I37" s="123">
        <v>85.9</v>
      </c>
      <c r="J37" s="123">
        <v>87.6</v>
      </c>
      <c r="K37" s="123">
        <v>88.5</v>
      </c>
      <c r="L37" s="123">
        <v>91.3</v>
      </c>
      <c r="M37" s="123">
        <v>94.6</v>
      </c>
      <c r="N37" s="124" t="str">
        <f>IF(VLOOKUP(C37,[1]iodization_detail!A:F,6,FALSE)="","",VLOOKUP(C37,[1]iodization_detail!A:F,6,FALSE))</f>
        <v/>
      </c>
      <c r="O37" s="121">
        <v>11713</v>
      </c>
      <c r="P37" s="123">
        <v>89.4</v>
      </c>
      <c r="Q37" s="123">
        <v>97.3</v>
      </c>
      <c r="R37" s="123">
        <v>88</v>
      </c>
      <c r="S37" s="123">
        <v>86.6</v>
      </c>
      <c r="T37" s="123">
        <v>88.7</v>
      </c>
      <c r="U37" s="123">
        <v>92.9</v>
      </c>
      <c r="V37" s="123">
        <v>93.3</v>
      </c>
      <c r="W37" s="123">
        <v>85.9</v>
      </c>
      <c r="X37" s="123">
        <v>87.5</v>
      </c>
      <c r="Y37" s="123">
        <v>88.1</v>
      </c>
      <c r="Z37" s="123">
        <v>91.4</v>
      </c>
      <c r="AA37" s="124">
        <v>95.1</v>
      </c>
      <c r="AB37" s="121">
        <v>12904</v>
      </c>
      <c r="AC37" s="123">
        <v>89.3</v>
      </c>
      <c r="AD37" s="123">
        <v>97.6</v>
      </c>
      <c r="AE37" s="123">
        <v>88</v>
      </c>
      <c r="AF37" s="123">
        <v>87</v>
      </c>
      <c r="AG37" s="123">
        <v>88.6</v>
      </c>
      <c r="AH37" s="123">
        <v>92.8</v>
      </c>
      <c r="AI37" s="123">
        <v>94.7</v>
      </c>
      <c r="AJ37" s="123">
        <v>85.7</v>
      </c>
      <c r="AK37" s="123">
        <v>87.8</v>
      </c>
      <c r="AL37" s="123">
        <v>88</v>
      </c>
      <c r="AM37" s="123">
        <v>91.4</v>
      </c>
      <c r="AN37" s="124">
        <v>95.3</v>
      </c>
    </row>
    <row r="38" spans="1:40" x14ac:dyDescent="0.35">
      <c r="A38" s="107">
        <v>33</v>
      </c>
      <c r="B38" t="s">
        <v>219</v>
      </c>
      <c r="C38" s="125" t="s">
        <v>76</v>
      </c>
      <c r="D38" s="126" t="s">
        <v>77</v>
      </c>
      <c r="E38" s="121">
        <v>9782</v>
      </c>
      <c r="F38" s="122">
        <v>94.7</v>
      </c>
      <c r="G38" s="123">
        <v>96</v>
      </c>
      <c r="H38" s="123">
        <v>94.4</v>
      </c>
      <c r="I38" s="123">
        <v>93.2</v>
      </c>
      <c r="J38" s="123">
        <v>94</v>
      </c>
      <c r="K38" s="123">
        <v>94.9</v>
      </c>
      <c r="L38" s="123">
        <v>95.3</v>
      </c>
      <c r="M38" s="123">
        <v>96.4</v>
      </c>
      <c r="N38" s="124" t="str">
        <f>IF(VLOOKUP(C38,[1]iodization_detail!A:F,6,FALSE)="","",VLOOKUP(C38,[1]iodization_detail!A:F,6,FALSE))</f>
        <v/>
      </c>
      <c r="O38" s="121">
        <v>6698</v>
      </c>
      <c r="P38" s="123">
        <v>95.2</v>
      </c>
      <c r="Q38" s="123">
        <v>97.2</v>
      </c>
      <c r="R38" s="123">
        <v>94.7</v>
      </c>
      <c r="S38" s="123">
        <v>94.9</v>
      </c>
      <c r="T38" s="123">
        <v>95.3</v>
      </c>
      <c r="U38" s="123">
        <v>97.4</v>
      </c>
      <c r="V38" s="123">
        <v>100</v>
      </c>
      <c r="W38" s="123">
        <v>93.6</v>
      </c>
      <c r="X38" s="123">
        <v>94</v>
      </c>
      <c r="Y38" s="123">
        <v>95.1</v>
      </c>
      <c r="Z38" s="123">
        <v>96.3</v>
      </c>
      <c r="AA38" s="124">
        <v>97.2</v>
      </c>
      <c r="AB38" s="121">
        <v>8572</v>
      </c>
      <c r="AC38" s="123">
        <v>95.4</v>
      </c>
      <c r="AD38" s="123">
        <v>97.1</v>
      </c>
      <c r="AE38" s="123">
        <v>95</v>
      </c>
      <c r="AF38" s="123">
        <v>95.1</v>
      </c>
      <c r="AG38" s="123">
        <v>95.9</v>
      </c>
      <c r="AH38" s="123">
        <v>97.8</v>
      </c>
      <c r="AI38" s="123">
        <v>100</v>
      </c>
      <c r="AJ38" s="123">
        <v>94.1</v>
      </c>
      <c r="AK38" s="123">
        <v>94.4</v>
      </c>
      <c r="AL38" s="123">
        <v>95.3</v>
      </c>
      <c r="AM38" s="123">
        <v>96.2</v>
      </c>
      <c r="AN38" s="124">
        <v>97.1</v>
      </c>
    </row>
    <row r="39" spans="1:40" x14ac:dyDescent="0.35">
      <c r="A39" s="107">
        <v>34</v>
      </c>
      <c r="B39" t="s">
        <v>247</v>
      </c>
      <c r="C39" s="125" t="s">
        <v>78</v>
      </c>
      <c r="D39" s="126" t="s">
        <v>79</v>
      </c>
      <c r="E39" s="121">
        <v>10769</v>
      </c>
      <c r="F39" s="122">
        <v>61</v>
      </c>
      <c r="G39" s="123">
        <v>78.400000000000006</v>
      </c>
      <c r="H39" s="123">
        <v>49.5</v>
      </c>
      <c r="I39" s="123">
        <v>37.700000000000003</v>
      </c>
      <c r="J39" s="123">
        <v>48</v>
      </c>
      <c r="K39" s="123">
        <v>58.9</v>
      </c>
      <c r="L39" s="123">
        <v>76</v>
      </c>
      <c r="M39" s="123">
        <v>86.8</v>
      </c>
      <c r="N39" s="124">
        <f>IF(VLOOKUP(C39,[1]iodization_detail!A:F,6,FALSE)="","",VLOOKUP(C39,[1]iodization_detail!A:F,6,FALSE))</f>
        <v>59.8</v>
      </c>
      <c r="O39" s="121" t="s">
        <v>126</v>
      </c>
      <c r="P39" s="123" t="s">
        <v>126</v>
      </c>
      <c r="Q39" s="123" t="s">
        <v>126</v>
      </c>
      <c r="R39" s="123" t="s">
        <v>126</v>
      </c>
      <c r="S39" s="123" t="s">
        <v>126</v>
      </c>
      <c r="T39" s="123" t="s">
        <v>126</v>
      </c>
      <c r="U39" s="123" t="s">
        <v>126</v>
      </c>
      <c r="V39" s="123" t="s">
        <v>126</v>
      </c>
      <c r="W39" s="123" t="s">
        <v>126</v>
      </c>
      <c r="X39" s="123" t="s">
        <v>126</v>
      </c>
      <c r="Y39" s="123" t="s">
        <v>126</v>
      </c>
      <c r="Z39" s="123" t="s">
        <v>126</v>
      </c>
      <c r="AA39" s="124" t="s">
        <v>126</v>
      </c>
      <c r="AB39" s="121" t="s">
        <v>126</v>
      </c>
      <c r="AC39" s="123" t="s">
        <v>126</v>
      </c>
      <c r="AD39" s="123" t="s">
        <v>126</v>
      </c>
      <c r="AE39" s="123" t="s">
        <v>126</v>
      </c>
      <c r="AF39" s="123" t="s">
        <v>126</v>
      </c>
      <c r="AG39" s="123" t="s">
        <v>126</v>
      </c>
      <c r="AH39" s="123" t="s">
        <v>126</v>
      </c>
      <c r="AI39" s="123" t="s">
        <v>126</v>
      </c>
      <c r="AJ39" s="123" t="s">
        <v>126</v>
      </c>
      <c r="AK39" s="123" t="s">
        <v>126</v>
      </c>
      <c r="AL39" s="123" t="s">
        <v>126</v>
      </c>
      <c r="AM39" s="123" t="s">
        <v>126</v>
      </c>
      <c r="AN39" s="124" t="s">
        <v>126</v>
      </c>
    </row>
    <row r="40" spans="1:40" x14ac:dyDescent="0.35">
      <c r="A40" s="107">
        <v>35</v>
      </c>
      <c r="B40" t="s">
        <v>220</v>
      </c>
      <c r="C40" s="125" t="s">
        <v>80</v>
      </c>
      <c r="D40" s="126" t="s">
        <v>30</v>
      </c>
      <c r="E40" s="121">
        <v>13139</v>
      </c>
      <c r="F40" s="122">
        <v>44.8</v>
      </c>
      <c r="G40" s="123">
        <v>53.9</v>
      </c>
      <c r="H40" s="123">
        <v>40.9</v>
      </c>
      <c r="I40" s="123">
        <v>27</v>
      </c>
      <c r="J40" s="123">
        <v>31.9</v>
      </c>
      <c r="K40" s="123">
        <v>44.8</v>
      </c>
      <c r="L40" s="123">
        <v>58.6</v>
      </c>
      <c r="M40" s="123">
        <v>65.900000000000006</v>
      </c>
      <c r="N40" s="124" t="str">
        <f>IF(VLOOKUP(C40,[1]iodization_detail!A:F,6,FALSE)="","",VLOOKUP(C40,[1]iodization_detail!A:F,6,FALSE))</f>
        <v/>
      </c>
      <c r="O40" s="121">
        <v>7542</v>
      </c>
      <c r="P40" s="123">
        <v>46.3</v>
      </c>
      <c r="Q40" s="123">
        <v>52.1</v>
      </c>
      <c r="R40" s="123">
        <v>43.9</v>
      </c>
      <c r="S40" s="123">
        <v>39.9</v>
      </c>
      <c r="T40" s="123">
        <v>46.3</v>
      </c>
      <c r="U40" s="123">
        <v>62</v>
      </c>
      <c r="V40" s="123">
        <v>76.7</v>
      </c>
      <c r="W40" s="123">
        <v>28.8</v>
      </c>
      <c r="X40" s="123">
        <v>34.799999999999997</v>
      </c>
      <c r="Y40" s="123">
        <v>47.1</v>
      </c>
      <c r="Z40" s="123">
        <v>60.5</v>
      </c>
      <c r="AA40" s="124">
        <v>64.099999999999994</v>
      </c>
      <c r="AB40" s="121">
        <v>9237</v>
      </c>
      <c r="AC40" s="123">
        <v>45.6</v>
      </c>
      <c r="AD40" s="123">
        <v>52.1</v>
      </c>
      <c r="AE40" s="123">
        <v>43.1</v>
      </c>
      <c r="AF40" s="123">
        <v>38.700000000000003</v>
      </c>
      <c r="AG40" s="123">
        <v>46.6</v>
      </c>
      <c r="AH40" s="123">
        <v>62.9</v>
      </c>
      <c r="AI40" s="123">
        <v>75.8</v>
      </c>
      <c r="AJ40" s="123">
        <v>27.6</v>
      </c>
      <c r="AK40" s="123">
        <v>34.799999999999997</v>
      </c>
      <c r="AL40" s="123">
        <v>47.1</v>
      </c>
      <c r="AM40" s="123">
        <v>61.5</v>
      </c>
      <c r="AN40" s="124">
        <v>65.400000000000006</v>
      </c>
    </row>
    <row r="41" spans="1:40" x14ac:dyDescent="0.35">
      <c r="A41" s="107">
        <v>36</v>
      </c>
      <c r="B41" t="s">
        <v>221</v>
      </c>
      <c r="C41" s="125" t="s">
        <v>81</v>
      </c>
      <c r="D41" s="126" t="s">
        <v>23</v>
      </c>
      <c r="E41" s="121">
        <v>12291</v>
      </c>
      <c r="F41" s="122">
        <v>82.1</v>
      </c>
      <c r="G41" s="123">
        <v>92.1</v>
      </c>
      <c r="H41" s="123">
        <v>78.5</v>
      </c>
      <c r="I41" s="123">
        <v>66.3</v>
      </c>
      <c r="J41" s="123">
        <v>80</v>
      </c>
      <c r="K41" s="123">
        <v>84.7</v>
      </c>
      <c r="L41" s="123">
        <v>87.2</v>
      </c>
      <c r="M41" s="123">
        <v>93.2</v>
      </c>
      <c r="N41" s="124" t="str">
        <f>IF(VLOOKUP(C41,[1]iodization_detail!A:F,6,FALSE)="","",VLOOKUP(C41,[1]iodization_detail!A:F,6,FALSE))</f>
        <v/>
      </c>
      <c r="O41" s="121">
        <v>3544</v>
      </c>
      <c r="P41" s="123">
        <v>80.8</v>
      </c>
      <c r="Q41" s="123">
        <v>92.6</v>
      </c>
      <c r="R41" s="123">
        <v>77.2</v>
      </c>
      <c r="S41" s="123">
        <v>69.7</v>
      </c>
      <c r="T41" s="123">
        <v>79.2</v>
      </c>
      <c r="U41" s="123">
        <v>86.2</v>
      </c>
      <c r="V41" s="123">
        <v>92.4</v>
      </c>
      <c r="W41" s="123">
        <v>65.099999999999994</v>
      </c>
      <c r="X41" s="123">
        <v>82</v>
      </c>
      <c r="Y41" s="123">
        <v>85.5</v>
      </c>
      <c r="Z41" s="123">
        <v>87.6</v>
      </c>
      <c r="AA41" s="124">
        <v>93.7</v>
      </c>
      <c r="AB41" s="121">
        <v>3654</v>
      </c>
      <c r="AC41" s="123">
        <v>80</v>
      </c>
      <c r="AD41" s="123">
        <v>92.8</v>
      </c>
      <c r="AE41" s="123">
        <v>76.3</v>
      </c>
      <c r="AF41" s="123">
        <v>67.8</v>
      </c>
      <c r="AG41" s="123">
        <v>78</v>
      </c>
      <c r="AH41" s="123">
        <v>87.8</v>
      </c>
      <c r="AI41" s="123">
        <v>92</v>
      </c>
      <c r="AJ41" s="123">
        <v>64.400000000000006</v>
      </c>
      <c r="AK41" s="123">
        <v>81.400000000000006</v>
      </c>
      <c r="AL41" s="123">
        <v>85.3</v>
      </c>
      <c r="AM41" s="123">
        <v>88.5</v>
      </c>
      <c r="AN41" s="124">
        <v>94</v>
      </c>
    </row>
    <row r="42" spans="1:40" x14ac:dyDescent="0.35">
      <c r="A42" s="107">
        <v>37</v>
      </c>
      <c r="B42" t="s">
        <v>222</v>
      </c>
      <c r="C42" s="125" t="s">
        <v>82</v>
      </c>
      <c r="D42" s="126" t="s">
        <v>51</v>
      </c>
      <c r="E42" s="121">
        <v>9205</v>
      </c>
      <c r="F42" s="122">
        <v>76.8</v>
      </c>
      <c r="G42" s="123">
        <v>90.2</v>
      </c>
      <c r="H42" s="123">
        <v>62.2</v>
      </c>
      <c r="I42" s="123">
        <v>58.4</v>
      </c>
      <c r="J42" s="123">
        <v>64.900000000000006</v>
      </c>
      <c r="K42" s="123">
        <v>70.599999999999994</v>
      </c>
      <c r="L42" s="123">
        <v>88.3</v>
      </c>
      <c r="M42" s="123">
        <v>96.1</v>
      </c>
      <c r="N42" s="124" t="str">
        <f>IF(VLOOKUP(C42,[1]iodization_detail!A:F,6,FALSE)="","",VLOOKUP(C42,[1]iodization_detail!A:F,6,FALSE))</f>
        <v/>
      </c>
      <c r="O42" s="121">
        <v>3642</v>
      </c>
      <c r="P42" s="123">
        <v>76.2</v>
      </c>
      <c r="Q42" s="123">
        <v>89.6</v>
      </c>
      <c r="R42" s="123">
        <v>61.9</v>
      </c>
      <c r="S42" s="123">
        <v>60.4</v>
      </c>
      <c r="T42" s="123">
        <v>67.2</v>
      </c>
      <c r="U42" s="123">
        <v>78.2</v>
      </c>
      <c r="V42" s="123">
        <v>96.5</v>
      </c>
      <c r="W42" s="123">
        <v>63.4</v>
      </c>
      <c r="X42" s="123">
        <v>65.2</v>
      </c>
      <c r="Y42" s="123">
        <v>69.5</v>
      </c>
      <c r="Z42" s="123">
        <v>88.4</v>
      </c>
      <c r="AA42" s="124">
        <v>98.1</v>
      </c>
      <c r="AB42" s="121">
        <v>3875</v>
      </c>
      <c r="AC42" s="123">
        <v>75.7</v>
      </c>
      <c r="AD42" s="123">
        <v>89.8</v>
      </c>
      <c r="AE42" s="123">
        <v>61.5</v>
      </c>
      <c r="AF42" s="123">
        <v>59.8</v>
      </c>
      <c r="AG42" s="123">
        <v>67.900000000000006</v>
      </c>
      <c r="AH42" s="123">
        <v>77.8</v>
      </c>
      <c r="AI42" s="123">
        <v>96.4</v>
      </c>
      <c r="AJ42" s="123">
        <v>62.4</v>
      </c>
      <c r="AK42" s="123">
        <v>66.099999999999994</v>
      </c>
      <c r="AL42" s="123">
        <v>68.7</v>
      </c>
      <c r="AM42" s="123">
        <v>89.1</v>
      </c>
      <c r="AN42" s="124">
        <v>98.3</v>
      </c>
    </row>
    <row r="43" spans="1:40" x14ac:dyDescent="0.35">
      <c r="A43" s="107">
        <v>38</v>
      </c>
      <c r="B43" t="s">
        <v>223</v>
      </c>
      <c r="C43" s="125" t="s">
        <v>84</v>
      </c>
      <c r="D43" s="126" t="s">
        <v>56</v>
      </c>
      <c r="E43" s="121">
        <v>10929</v>
      </c>
      <c r="F43" s="122">
        <v>94.9</v>
      </c>
      <c r="G43" s="123">
        <v>96.9</v>
      </c>
      <c r="H43" s="123">
        <v>91.8</v>
      </c>
      <c r="I43" s="123">
        <v>83.6</v>
      </c>
      <c r="J43" s="123">
        <v>94.4</v>
      </c>
      <c r="K43" s="123">
        <v>97.9</v>
      </c>
      <c r="L43" s="123">
        <v>99.2</v>
      </c>
      <c r="M43" s="123">
        <v>99.7</v>
      </c>
      <c r="N43" s="124" t="str">
        <f>IF(VLOOKUP(C43,[1]iodization_detail!A:F,6,FALSE)="","",VLOOKUP(C43,[1]iodization_detail!A:F,6,FALSE))</f>
        <v/>
      </c>
      <c r="O43" s="121">
        <v>3944</v>
      </c>
      <c r="P43" s="123">
        <v>94.4</v>
      </c>
      <c r="Q43" s="123">
        <v>96.3</v>
      </c>
      <c r="R43" s="123">
        <v>92.1</v>
      </c>
      <c r="S43" s="123">
        <v>93</v>
      </c>
      <c r="T43" s="123">
        <v>92.7</v>
      </c>
      <c r="U43" s="123">
        <v>95.3</v>
      </c>
      <c r="V43" s="123">
        <v>97.8</v>
      </c>
      <c r="W43" s="123">
        <v>83.4</v>
      </c>
      <c r="X43" s="123">
        <v>93.7</v>
      </c>
      <c r="Y43" s="123">
        <v>98.1</v>
      </c>
      <c r="Z43" s="123">
        <v>98.9</v>
      </c>
      <c r="AA43" s="124">
        <v>98.9</v>
      </c>
      <c r="AB43" s="121">
        <v>4416</v>
      </c>
      <c r="AC43" s="123">
        <v>94.5</v>
      </c>
      <c r="AD43" s="123">
        <v>96.2</v>
      </c>
      <c r="AE43" s="123">
        <v>92.4</v>
      </c>
      <c r="AF43" s="123">
        <v>93</v>
      </c>
      <c r="AG43" s="123">
        <v>93</v>
      </c>
      <c r="AH43" s="123">
        <v>95.7</v>
      </c>
      <c r="AI43" s="123">
        <v>97.8</v>
      </c>
      <c r="AJ43" s="123">
        <v>83.3</v>
      </c>
      <c r="AK43" s="123">
        <v>94.6</v>
      </c>
      <c r="AL43" s="123">
        <v>98</v>
      </c>
      <c r="AM43" s="123">
        <v>99.1</v>
      </c>
      <c r="AN43" s="124">
        <v>98.5</v>
      </c>
    </row>
    <row r="44" spans="1:40" x14ac:dyDescent="0.35">
      <c r="A44" s="107">
        <v>39</v>
      </c>
      <c r="B44" t="s">
        <v>224</v>
      </c>
      <c r="C44" s="125" t="s">
        <v>85</v>
      </c>
      <c r="D44" s="126" t="s">
        <v>45</v>
      </c>
      <c r="E44" s="121">
        <v>9010</v>
      </c>
      <c r="F44" s="122">
        <v>58.5</v>
      </c>
      <c r="G44" s="123">
        <v>65.5</v>
      </c>
      <c r="H44" s="123">
        <v>57.1</v>
      </c>
      <c r="I44" s="123">
        <v>51</v>
      </c>
      <c r="J44" s="123">
        <v>57.6</v>
      </c>
      <c r="K44" s="123">
        <v>59.3</v>
      </c>
      <c r="L44" s="123">
        <v>59</v>
      </c>
      <c r="M44" s="123">
        <v>66</v>
      </c>
      <c r="N44" s="124">
        <f>IF(VLOOKUP(C44,[1]iodization_detail!A:F,6,FALSE)="","",VLOOKUP(C44,[1]iodization_detail!A:F,6,FALSE))</f>
        <v>13.9</v>
      </c>
      <c r="O44" s="121">
        <v>7012</v>
      </c>
      <c r="P44" s="123">
        <v>59.4</v>
      </c>
      <c r="Q44" s="123">
        <v>65.8</v>
      </c>
      <c r="R44" s="123">
        <v>58.2</v>
      </c>
      <c r="S44" s="123">
        <v>58.6</v>
      </c>
      <c r="T44" s="123">
        <v>63.4</v>
      </c>
      <c r="U44" s="123">
        <v>64</v>
      </c>
      <c r="V44" s="123">
        <v>66</v>
      </c>
      <c r="W44" s="123">
        <v>52.8</v>
      </c>
      <c r="X44" s="123">
        <v>58.2</v>
      </c>
      <c r="Y44" s="123">
        <v>58.7</v>
      </c>
      <c r="Z44" s="123">
        <v>60.3</v>
      </c>
      <c r="AA44" s="124">
        <v>66.5</v>
      </c>
      <c r="AB44" s="121">
        <v>9406</v>
      </c>
      <c r="AC44" s="123">
        <v>59.1</v>
      </c>
      <c r="AD44" s="123">
        <v>65.2</v>
      </c>
      <c r="AE44" s="123">
        <v>58.1</v>
      </c>
      <c r="AF44" s="123">
        <v>58.6</v>
      </c>
      <c r="AG44" s="123">
        <v>61.3</v>
      </c>
      <c r="AH44" s="123">
        <v>63.2</v>
      </c>
      <c r="AI44" s="123">
        <v>63.3</v>
      </c>
      <c r="AJ44" s="123">
        <v>52.2</v>
      </c>
      <c r="AK44" s="123">
        <v>58.1</v>
      </c>
      <c r="AL44" s="123">
        <v>58.9</v>
      </c>
      <c r="AM44" s="123">
        <v>61</v>
      </c>
      <c r="AN44" s="124">
        <v>65.099999999999994</v>
      </c>
    </row>
    <row r="45" spans="1:40" x14ac:dyDescent="0.35">
      <c r="A45" s="107">
        <v>40</v>
      </c>
      <c r="B45" t="s">
        <v>225</v>
      </c>
      <c r="C45" s="125" t="s">
        <v>86</v>
      </c>
      <c r="D45" s="126" t="s">
        <v>172</v>
      </c>
      <c r="E45" s="121">
        <v>5895</v>
      </c>
      <c r="F45" s="122" t="s">
        <v>126</v>
      </c>
      <c r="G45" s="123" t="s">
        <v>126</v>
      </c>
      <c r="H45" s="123" t="s">
        <v>126</v>
      </c>
      <c r="I45" s="123" t="s">
        <v>126</v>
      </c>
      <c r="J45" s="123" t="s">
        <v>126</v>
      </c>
      <c r="K45" s="123" t="s">
        <v>126</v>
      </c>
      <c r="L45" s="123" t="s">
        <v>126</v>
      </c>
      <c r="M45" s="123" t="s">
        <v>126</v>
      </c>
      <c r="N45" s="124" t="str">
        <f>IF(VLOOKUP(C45,[1]iodization_detail!A:F,6,FALSE)="","",VLOOKUP(C45,[1]iodization_detail!A:F,6,FALSE))</f>
        <v/>
      </c>
      <c r="O45" s="121" t="s">
        <v>126</v>
      </c>
      <c r="P45" s="123" t="s">
        <v>126</v>
      </c>
      <c r="Q45" s="123" t="s">
        <v>126</v>
      </c>
      <c r="R45" s="123" t="s">
        <v>126</v>
      </c>
      <c r="S45" s="123" t="s">
        <v>126</v>
      </c>
      <c r="T45" s="123" t="s">
        <v>126</v>
      </c>
      <c r="U45" s="123" t="s">
        <v>126</v>
      </c>
      <c r="V45" s="123" t="s">
        <v>126</v>
      </c>
      <c r="W45" s="123" t="s">
        <v>126</v>
      </c>
      <c r="X45" s="123" t="s">
        <v>126</v>
      </c>
      <c r="Y45" s="123" t="s">
        <v>126</v>
      </c>
      <c r="Z45" s="123" t="s">
        <v>126</v>
      </c>
      <c r="AA45" s="124" t="s">
        <v>126</v>
      </c>
      <c r="AB45" s="121" t="s">
        <v>126</v>
      </c>
      <c r="AC45" s="123" t="s">
        <v>126</v>
      </c>
      <c r="AD45" s="123" t="s">
        <v>126</v>
      </c>
      <c r="AE45" s="123" t="s">
        <v>126</v>
      </c>
      <c r="AF45" s="123" t="s">
        <v>126</v>
      </c>
      <c r="AG45" s="123" t="s">
        <v>126</v>
      </c>
      <c r="AH45" s="123" t="s">
        <v>126</v>
      </c>
      <c r="AI45" s="123" t="s">
        <v>126</v>
      </c>
      <c r="AJ45" s="123" t="s">
        <v>126</v>
      </c>
      <c r="AK45" s="123" t="s">
        <v>126</v>
      </c>
      <c r="AL45" s="123" t="s">
        <v>126</v>
      </c>
      <c r="AM45" s="123" t="s">
        <v>126</v>
      </c>
      <c r="AN45" s="124" t="s">
        <v>126</v>
      </c>
    </row>
    <row r="46" spans="1:40" x14ac:dyDescent="0.35">
      <c r="A46" s="107">
        <v>41</v>
      </c>
      <c r="B46" t="s">
        <v>227</v>
      </c>
      <c r="C46" s="125" t="s">
        <v>88</v>
      </c>
      <c r="D46" s="126" t="s">
        <v>45</v>
      </c>
      <c r="E46" s="121">
        <v>25170</v>
      </c>
      <c r="F46" s="122">
        <v>97.3</v>
      </c>
      <c r="G46" s="123">
        <v>98.6</v>
      </c>
      <c r="H46" s="123">
        <v>94.7</v>
      </c>
      <c r="I46" s="123">
        <v>93.6</v>
      </c>
      <c r="J46" s="123">
        <v>96.7</v>
      </c>
      <c r="K46" s="123">
        <v>97.9</v>
      </c>
      <c r="L46" s="123">
        <v>99.1</v>
      </c>
      <c r="M46" s="123">
        <v>99.8</v>
      </c>
      <c r="N46" s="124" t="str">
        <f>IF(VLOOKUP(C46,[1]iodization_detail!A:F,6,FALSE)="","",VLOOKUP(C46,[1]iodization_detail!A:F,6,FALSE))</f>
        <v/>
      </c>
      <c r="O46" s="121">
        <v>6844</v>
      </c>
      <c r="P46" s="123">
        <v>97.7</v>
      </c>
      <c r="Q46" s="123">
        <v>98.7</v>
      </c>
      <c r="R46" s="123">
        <v>95.7</v>
      </c>
      <c r="S46" s="123">
        <v>95.8</v>
      </c>
      <c r="T46" s="123">
        <v>96.5</v>
      </c>
      <c r="U46" s="123">
        <v>98</v>
      </c>
      <c r="V46" s="123">
        <v>98.8</v>
      </c>
      <c r="W46" s="123">
        <v>94.9</v>
      </c>
      <c r="X46" s="123">
        <v>97.5</v>
      </c>
      <c r="Y46" s="123">
        <v>98.6</v>
      </c>
      <c r="Z46" s="123">
        <v>98.9</v>
      </c>
      <c r="AA46" s="124">
        <v>99.7</v>
      </c>
      <c r="AB46" s="121">
        <v>7291</v>
      </c>
      <c r="AC46" s="123">
        <v>97.7</v>
      </c>
      <c r="AD46" s="123">
        <v>98.7</v>
      </c>
      <c r="AE46" s="123">
        <v>95.8</v>
      </c>
      <c r="AF46" s="123">
        <v>95.6</v>
      </c>
      <c r="AG46" s="123">
        <v>96.6</v>
      </c>
      <c r="AH46" s="123">
        <v>98</v>
      </c>
      <c r="AI46" s="123">
        <v>98.8</v>
      </c>
      <c r="AJ46" s="123">
        <v>94.8</v>
      </c>
      <c r="AK46" s="123">
        <v>97.8</v>
      </c>
      <c r="AL46" s="123">
        <v>98.8</v>
      </c>
      <c r="AM46" s="123">
        <v>98.8</v>
      </c>
      <c r="AN46" s="124">
        <v>99.7</v>
      </c>
    </row>
    <row r="47" spans="1:40" x14ac:dyDescent="0.35">
      <c r="A47" s="107">
        <v>42</v>
      </c>
      <c r="B47" t="s">
        <v>229</v>
      </c>
      <c r="C47" s="125" t="s">
        <v>90</v>
      </c>
      <c r="D47" s="126" t="s">
        <v>42</v>
      </c>
      <c r="E47" s="121">
        <v>11478</v>
      </c>
      <c r="F47" s="122">
        <v>99.7</v>
      </c>
      <c r="G47" s="123">
        <v>99.8</v>
      </c>
      <c r="H47" s="123">
        <v>99.7</v>
      </c>
      <c r="I47" s="123">
        <v>99.6</v>
      </c>
      <c r="J47" s="123">
        <v>99.6</v>
      </c>
      <c r="K47" s="123">
        <v>99.8</v>
      </c>
      <c r="L47" s="123">
        <v>99.8</v>
      </c>
      <c r="M47" s="123">
        <v>99.8</v>
      </c>
      <c r="N47" s="124" t="str">
        <f>IF(VLOOKUP(C47,[1]iodization_detail!A:F,6,FALSE)="","",VLOOKUP(C47,[1]iodization_detail!A:F,6,FALSE))</f>
        <v/>
      </c>
      <c r="O47" s="121">
        <v>5586</v>
      </c>
      <c r="P47" s="123">
        <v>99.7</v>
      </c>
      <c r="Q47" s="123">
        <v>99.8</v>
      </c>
      <c r="R47" s="123">
        <v>99.7</v>
      </c>
      <c r="S47" s="123">
        <v>99.5</v>
      </c>
      <c r="T47" s="123">
        <v>99.7</v>
      </c>
      <c r="U47" s="123">
        <v>100</v>
      </c>
      <c r="V47" s="123">
        <v>99.5</v>
      </c>
      <c r="W47" s="123">
        <v>99.5</v>
      </c>
      <c r="X47" s="123">
        <v>99.7</v>
      </c>
      <c r="Y47" s="123">
        <v>99.9</v>
      </c>
      <c r="Z47" s="123">
        <v>99.8</v>
      </c>
      <c r="AA47" s="124">
        <v>99.8</v>
      </c>
      <c r="AB47" s="121">
        <v>6400</v>
      </c>
      <c r="AC47" s="123">
        <v>99.7</v>
      </c>
      <c r="AD47" s="123">
        <v>99.8</v>
      </c>
      <c r="AE47" s="123">
        <v>99.7</v>
      </c>
      <c r="AF47" s="123">
        <v>99.8</v>
      </c>
      <c r="AG47" s="123">
        <v>99.7</v>
      </c>
      <c r="AH47" s="123">
        <v>100</v>
      </c>
      <c r="AI47" s="123">
        <v>99.6</v>
      </c>
      <c r="AJ47" s="123">
        <v>99.6</v>
      </c>
      <c r="AK47" s="123">
        <v>99.6</v>
      </c>
      <c r="AL47" s="123">
        <v>99.9</v>
      </c>
      <c r="AM47" s="123">
        <v>99.7</v>
      </c>
      <c r="AN47" s="124">
        <v>99.8</v>
      </c>
    </row>
    <row r="48" spans="1:40" x14ac:dyDescent="0.35">
      <c r="A48" s="107">
        <v>43</v>
      </c>
      <c r="B48" t="s">
        <v>230</v>
      </c>
      <c r="C48" s="125" t="s">
        <v>92</v>
      </c>
      <c r="D48" s="126" t="s">
        <v>20</v>
      </c>
      <c r="E48" s="121">
        <v>2562</v>
      </c>
      <c r="F48" s="122">
        <v>94.2</v>
      </c>
      <c r="G48" s="123">
        <v>93.9</v>
      </c>
      <c r="H48" s="123">
        <v>94.4</v>
      </c>
      <c r="I48" s="123">
        <v>95.3</v>
      </c>
      <c r="J48" s="123">
        <v>93.1</v>
      </c>
      <c r="K48" s="123">
        <v>93.5</v>
      </c>
      <c r="L48" s="123">
        <v>95</v>
      </c>
      <c r="M48" s="123">
        <v>94.1</v>
      </c>
      <c r="N48" s="124">
        <f>IF(VLOOKUP(C48,[1]iodization_detail!A:F,6,FALSE)="","",VLOOKUP(C48,[1]iodization_detail!A:F,6,FALSE))</f>
        <v>85.6</v>
      </c>
      <c r="O48" s="121">
        <v>1021</v>
      </c>
      <c r="P48" s="123">
        <v>93.7</v>
      </c>
      <c r="Q48" s="123">
        <v>92.8</v>
      </c>
      <c r="R48" s="123">
        <v>94.5</v>
      </c>
      <c r="S48" s="123">
        <v>90.5</v>
      </c>
      <c r="T48" s="123">
        <v>93.9</v>
      </c>
      <c r="U48" s="123">
        <v>93.7</v>
      </c>
      <c r="V48" s="123" t="s">
        <v>126</v>
      </c>
      <c r="W48" s="123">
        <v>95.2</v>
      </c>
      <c r="X48" s="123">
        <v>92.9</v>
      </c>
      <c r="Y48" s="123">
        <v>96.1</v>
      </c>
      <c r="Z48" s="123">
        <v>89.8</v>
      </c>
      <c r="AA48" s="124">
        <v>94.5</v>
      </c>
      <c r="AB48" s="121">
        <v>1139</v>
      </c>
      <c r="AC48" s="123">
        <v>93.6</v>
      </c>
      <c r="AD48" s="123">
        <v>92.5</v>
      </c>
      <c r="AE48" s="123">
        <v>94.6</v>
      </c>
      <c r="AF48" s="123">
        <v>91.1</v>
      </c>
      <c r="AG48" s="123">
        <v>93.7</v>
      </c>
      <c r="AH48" s="123">
        <v>93.7</v>
      </c>
      <c r="AI48" s="123" t="s">
        <v>126</v>
      </c>
      <c r="AJ48" s="123">
        <v>96.5</v>
      </c>
      <c r="AK48" s="123">
        <v>92.3</v>
      </c>
      <c r="AL48" s="123">
        <v>96.1</v>
      </c>
      <c r="AM48" s="123">
        <v>89.2</v>
      </c>
      <c r="AN48" s="124">
        <v>93.5</v>
      </c>
    </row>
    <row r="49" spans="1:40" x14ac:dyDescent="0.35">
      <c r="A49" s="107">
        <v>44</v>
      </c>
      <c r="B49" t="s">
        <v>231</v>
      </c>
      <c r="C49" s="125" t="s">
        <v>93</v>
      </c>
      <c r="D49" s="126" t="s">
        <v>56</v>
      </c>
      <c r="E49" s="121">
        <v>3825</v>
      </c>
      <c r="F49" s="122">
        <v>64.7</v>
      </c>
      <c r="G49" s="123">
        <v>73.3</v>
      </c>
      <c r="H49" s="123">
        <v>56.4</v>
      </c>
      <c r="I49" s="123">
        <v>55.7</v>
      </c>
      <c r="J49" s="123">
        <v>53.5</v>
      </c>
      <c r="K49" s="123">
        <v>61.5</v>
      </c>
      <c r="L49" s="123">
        <v>72</v>
      </c>
      <c r="M49" s="123">
        <v>78.400000000000006</v>
      </c>
      <c r="N49" s="124" t="str">
        <f>IF(VLOOKUP(C49,[1]iodization_detail!A:F,6,FALSE)="","",VLOOKUP(C49,[1]iodization_detail!A:F,6,FALSE))</f>
        <v/>
      </c>
      <c r="O49" s="121">
        <v>4045</v>
      </c>
      <c r="P49" s="123">
        <v>63.4</v>
      </c>
      <c r="Q49" s="123">
        <v>73</v>
      </c>
      <c r="R49" s="123">
        <v>57.4</v>
      </c>
      <c r="S49" s="123">
        <v>59.5</v>
      </c>
      <c r="T49" s="123">
        <v>69.400000000000006</v>
      </c>
      <c r="U49" s="123">
        <v>68.7</v>
      </c>
      <c r="V49" s="123">
        <v>80.7</v>
      </c>
      <c r="W49" s="123">
        <v>57.4</v>
      </c>
      <c r="X49" s="123">
        <v>53.9</v>
      </c>
      <c r="Y49" s="123">
        <v>60.6</v>
      </c>
      <c r="Z49" s="123">
        <v>72.400000000000006</v>
      </c>
      <c r="AA49" s="124">
        <v>77.8</v>
      </c>
      <c r="AB49" s="121">
        <v>5056</v>
      </c>
      <c r="AC49" s="123">
        <v>62.9</v>
      </c>
      <c r="AD49" s="123">
        <v>72.3</v>
      </c>
      <c r="AE49" s="123">
        <v>57.4</v>
      </c>
      <c r="AF49" s="123">
        <v>59.2</v>
      </c>
      <c r="AG49" s="123">
        <v>69.599999999999994</v>
      </c>
      <c r="AH49" s="123">
        <v>68.3</v>
      </c>
      <c r="AI49" s="123">
        <v>80.400000000000006</v>
      </c>
      <c r="AJ49" s="123">
        <v>56.8</v>
      </c>
      <c r="AK49" s="123">
        <v>54.1</v>
      </c>
      <c r="AL49" s="123">
        <v>60.7</v>
      </c>
      <c r="AM49" s="123">
        <v>72.8</v>
      </c>
      <c r="AN49" s="124">
        <v>76.7</v>
      </c>
    </row>
    <row r="50" spans="1:40" x14ac:dyDescent="0.35">
      <c r="A50" s="107">
        <v>45</v>
      </c>
      <c r="B50" t="s">
        <v>232</v>
      </c>
      <c r="C50" s="125" t="s">
        <v>94</v>
      </c>
      <c r="D50" s="126" t="s">
        <v>51</v>
      </c>
      <c r="E50" s="121">
        <v>11322</v>
      </c>
      <c r="F50" s="122">
        <v>80.2</v>
      </c>
      <c r="G50" s="123">
        <v>90.1</v>
      </c>
      <c r="H50" s="123">
        <v>75.7</v>
      </c>
      <c r="I50" s="123">
        <v>74.400000000000006</v>
      </c>
      <c r="J50" s="123">
        <v>76.900000000000006</v>
      </c>
      <c r="K50" s="123">
        <v>76.599999999999994</v>
      </c>
      <c r="L50" s="123">
        <v>79.900000000000006</v>
      </c>
      <c r="M50" s="123">
        <v>93.6</v>
      </c>
      <c r="N50" s="124" t="str">
        <f>IF(VLOOKUP(C50,[1]iodization_detail!A:F,6,FALSE)="","",VLOOKUP(C50,[1]iodization_detail!A:F,6,FALSE))</f>
        <v/>
      </c>
      <c r="O50" s="121">
        <v>7889</v>
      </c>
      <c r="P50" s="123">
        <v>80</v>
      </c>
      <c r="Q50" s="123">
        <v>89.8</v>
      </c>
      <c r="R50" s="123">
        <v>76.3</v>
      </c>
      <c r="S50" s="123">
        <v>77.599999999999994</v>
      </c>
      <c r="T50" s="123">
        <v>81.2</v>
      </c>
      <c r="U50" s="123">
        <v>87.1</v>
      </c>
      <c r="V50" s="123">
        <v>95.9</v>
      </c>
      <c r="W50" s="123">
        <v>76.2</v>
      </c>
      <c r="X50" s="123">
        <v>77.2</v>
      </c>
      <c r="Y50" s="123">
        <v>75.599999999999994</v>
      </c>
      <c r="Z50" s="123">
        <v>80.3</v>
      </c>
      <c r="AA50" s="124">
        <v>94.1</v>
      </c>
      <c r="AB50" s="121">
        <v>8725</v>
      </c>
      <c r="AC50" s="123">
        <v>79.599999999999994</v>
      </c>
      <c r="AD50" s="123">
        <v>89.6</v>
      </c>
      <c r="AE50" s="123">
        <v>76.3</v>
      </c>
      <c r="AF50" s="123">
        <v>77.599999999999994</v>
      </c>
      <c r="AG50" s="123">
        <v>81.7</v>
      </c>
      <c r="AH50" s="123">
        <v>85.6</v>
      </c>
      <c r="AI50" s="123">
        <v>96.6</v>
      </c>
      <c r="AJ50" s="123">
        <v>76.2</v>
      </c>
      <c r="AK50" s="123">
        <v>77.8</v>
      </c>
      <c r="AL50" s="123">
        <v>75.7</v>
      </c>
      <c r="AM50" s="123">
        <v>79.2</v>
      </c>
      <c r="AN50" s="124">
        <v>94.4</v>
      </c>
    </row>
    <row r="51" spans="1:40" x14ac:dyDescent="0.35">
      <c r="A51" s="107">
        <v>46</v>
      </c>
      <c r="B51" t="s">
        <v>233</v>
      </c>
      <c r="C51" s="125" t="s">
        <v>95</v>
      </c>
      <c r="D51" s="126" t="s">
        <v>83</v>
      </c>
      <c r="E51" s="121">
        <v>4509</v>
      </c>
      <c r="F51" s="122">
        <v>97.4</v>
      </c>
      <c r="G51" s="123">
        <v>97</v>
      </c>
      <c r="H51" s="123">
        <v>97.6</v>
      </c>
      <c r="I51" s="123">
        <v>97.1</v>
      </c>
      <c r="J51" s="123">
        <v>97.2</v>
      </c>
      <c r="K51" s="123">
        <v>97.5</v>
      </c>
      <c r="L51" s="123">
        <v>97.5</v>
      </c>
      <c r="M51" s="123">
        <v>97.5</v>
      </c>
      <c r="N51" s="124">
        <f>IF(VLOOKUP(C51,[1]iodization_detail!A:F,6,FALSE)="","",VLOOKUP(C51,[1]iodization_detail!A:F,6,FALSE))</f>
        <v>79.900000000000006</v>
      </c>
      <c r="O51" s="121">
        <v>1995</v>
      </c>
      <c r="P51" s="123">
        <v>97.4</v>
      </c>
      <c r="Q51" s="123">
        <v>96</v>
      </c>
      <c r="R51" s="123">
        <v>97.9</v>
      </c>
      <c r="S51" s="123">
        <v>96.7</v>
      </c>
      <c r="T51" s="123">
        <v>97.2</v>
      </c>
      <c r="U51" s="123">
        <v>97.4</v>
      </c>
      <c r="V51" s="123">
        <v>100</v>
      </c>
      <c r="W51" s="123">
        <v>98.3</v>
      </c>
      <c r="X51" s="123">
        <v>97.5</v>
      </c>
      <c r="Y51" s="123">
        <v>96</v>
      </c>
      <c r="Z51" s="123">
        <v>97.1</v>
      </c>
      <c r="AA51" s="124">
        <v>98.3</v>
      </c>
      <c r="AB51" s="121">
        <v>2138</v>
      </c>
      <c r="AC51" s="123">
        <v>97.4</v>
      </c>
      <c r="AD51" s="123">
        <v>95.8</v>
      </c>
      <c r="AE51" s="123">
        <v>97.8</v>
      </c>
      <c r="AF51" s="123">
        <v>96.2</v>
      </c>
      <c r="AG51" s="123">
        <v>97.4</v>
      </c>
      <c r="AH51" s="123">
        <v>97.3</v>
      </c>
      <c r="AI51" s="123">
        <v>100</v>
      </c>
      <c r="AJ51" s="123">
        <v>98.2</v>
      </c>
      <c r="AK51" s="123">
        <v>97.1</v>
      </c>
      <c r="AL51" s="123">
        <v>96.7</v>
      </c>
      <c r="AM51" s="123">
        <v>96.8</v>
      </c>
      <c r="AN51" s="124">
        <v>98.1</v>
      </c>
    </row>
    <row r="52" spans="1:40" x14ac:dyDescent="0.35">
      <c r="A52" s="107">
        <v>47</v>
      </c>
      <c r="B52" t="s">
        <v>234</v>
      </c>
      <c r="C52" s="125" t="s">
        <v>96</v>
      </c>
      <c r="D52" s="126" t="s">
        <v>45</v>
      </c>
      <c r="E52" s="121">
        <v>6252</v>
      </c>
      <c r="F52" s="122">
        <v>84.1</v>
      </c>
      <c r="G52" s="123">
        <v>87.5</v>
      </c>
      <c r="H52" s="123">
        <v>82.6</v>
      </c>
      <c r="I52" s="123">
        <v>82.5</v>
      </c>
      <c r="J52" s="123">
        <v>83.5</v>
      </c>
      <c r="K52" s="123">
        <v>82</v>
      </c>
      <c r="L52" s="123">
        <v>83.7</v>
      </c>
      <c r="M52" s="123">
        <v>87.3</v>
      </c>
      <c r="N52" s="124">
        <f>IF(VLOOKUP(C52,[1]iodization_detail!A:F,6,FALSE)="","",VLOOKUP(C52,[1]iodization_detail!A:F,6,FALSE))</f>
        <v>38.799999999999997</v>
      </c>
      <c r="O52" s="121" t="s">
        <v>126</v>
      </c>
      <c r="P52" s="123" t="s">
        <v>126</v>
      </c>
      <c r="Q52" s="123" t="s">
        <v>126</v>
      </c>
      <c r="R52" s="123" t="s">
        <v>126</v>
      </c>
      <c r="S52" s="123" t="s">
        <v>126</v>
      </c>
      <c r="T52" s="123" t="s">
        <v>126</v>
      </c>
      <c r="U52" s="123" t="s">
        <v>126</v>
      </c>
      <c r="V52" s="123" t="s">
        <v>126</v>
      </c>
      <c r="W52" s="123" t="s">
        <v>126</v>
      </c>
      <c r="X52" s="123" t="s">
        <v>126</v>
      </c>
      <c r="Y52" s="123" t="s">
        <v>126</v>
      </c>
      <c r="Z52" s="123" t="s">
        <v>126</v>
      </c>
      <c r="AA52" s="124" t="s">
        <v>126</v>
      </c>
      <c r="AB52" s="121" t="s">
        <v>126</v>
      </c>
      <c r="AC52" s="123" t="s">
        <v>126</v>
      </c>
      <c r="AD52" s="123" t="s">
        <v>126</v>
      </c>
      <c r="AE52" s="123" t="s">
        <v>126</v>
      </c>
      <c r="AF52" s="123" t="s">
        <v>126</v>
      </c>
      <c r="AG52" s="123" t="s">
        <v>126</v>
      </c>
      <c r="AH52" s="123" t="s">
        <v>126</v>
      </c>
      <c r="AI52" s="123" t="s">
        <v>126</v>
      </c>
      <c r="AJ52" s="123" t="s">
        <v>126</v>
      </c>
      <c r="AK52" s="123" t="s">
        <v>126</v>
      </c>
      <c r="AL52" s="123" t="s">
        <v>126</v>
      </c>
      <c r="AM52" s="123" t="s">
        <v>126</v>
      </c>
      <c r="AN52" s="124" t="s">
        <v>126</v>
      </c>
    </row>
    <row r="53" spans="1:40" x14ac:dyDescent="0.35">
      <c r="A53" s="107">
        <v>48</v>
      </c>
      <c r="B53" t="s">
        <v>235</v>
      </c>
      <c r="C53" s="125" t="s">
        <v>97</v>
      </c>
      <c r="D53" s="126" t="s">
        <v>23</v>
      </c>
      <c r="E53" s="121">
        <v>11737</v>
      </c>
      <c r="F53" s="122">
        <v>80.8</v>
      </c>
      <c r="G53" s="123">
        <v>93.6</v>
      </c>
      <c r="H53" s="123">
        <v>74.599999999999994</v>
      </c>
      <c r="I53" s="123">
        <v>69.3</v>
      </c>
      <c r="J53" s="123">
        <v>69.2</v>
      </c>
      <c r="K53" s="123">
        <v>76.900000000000006</v>
      </c>
      <c r="L53" s="123">
        <v>87.4</v>
      </c>
      <c r="M53" s="123">
        <v>96</v>
      </c>
      <c r="N53" s="124">
        <f>IF(VLOOKUP(C53,[1]iodization_detail!A:F,6,FALSE)="","",VLOOKUP(C53,[1]iodization_detail!A:F,6,FALSE))</f>
        <v>60.6</v>
      </c>
      <c r="O53" s="121">
        <v>6810</v>
      </c>
      <c r="P53" s="123">
        <v>79.8</v>
      </c>
      <c r="Q53" s="123">
        <v>93.7</v>
      </c>
      <c r="R53" s="123">
        <v>73.8</v>
      </c>
      <c r="S53" s="123">
        <v>74.2</v>
      </c>
      <c r="T53" s="123">
        <v>78.900000000000006</v>
      </c>
      <c r="U53" s="123">
        <v>89</v>
      </c>
      <c r="V53" s="123">
        <v>99.7</v>
      </c>
      <c r="W53" s="123">
        <v>71.5</v>
      </c>
      <c r="X53" s="123">
        <v>68.3</v>
      </c>
      <c r="Y53" s="123">
        <v>76.2</v>
      </c>
      <c r="Z53" s="123">
        <v>87.7</v>
      </c>
      <c r="AA53" s="124">
        <v>96</v>
      </c>
      <c r="AB53" s="121">
        <v>8206</v>
      </c>
      <c r="AC53" s="123">
        <v>78.900000000000006</v>
      </c>
      <c r="AD53" s="123">
        <v>93.6</v>
      </c>
      <c r="AE53" s="123">
        <v>73.5</v>
      </c>
      <c r="AF53" s="123">
        <v>74</v>
      </c>
      <c r="AG53" s="123">
        <v>78.099999999999994</v>
      </c>
      <c r="AH53" s="123">
        <v>88.9</v>
      </c>
      <c r="AI53" s="123">
        <v>100</v>
      </c>
      <c r="AJ53" s="123">
        <v>71.8</v>
      </c>
      <c r="AK53" s="123">
        <v>68.2</v>
      </c>
      <c r="AL53" s="123">
        <v>76.099999999999994</v>
      </c>
      <c r="AM53" s="123">
        <v>86.9</v>
      </c>
      <c r="AN53" s="124">
        <v>96.4</v>
      </c>
    </row>
    <row r="54" spans="1:40" x14ac:dyDescent="0.35">
      <c r="A54" s="107">
        <v>49</v>
      </c>
      <c r="B54" t="s">
        <v>236</v>
      </c>
      <c r="C54" s="125" t="s">
        <v>98</v>
      </c>
      <c r="D54" s="126" t="s">
        <v>56</v>
      </c>
      <c r="E54" s="121">
        <v>11359</v>
      </c>
      <c r="F54" s="122">
        <v>84.5</v>
      </c>
      <c r="G54" s="123">
        <v>88.6</v>
      </c>
      <c r="H54" s="123">
        <v>83.3</v>
      </c>
      <c r="I54" s="123">
        <v>82.8</v>
      </c>
      <c r="J54" s="123">
        <v>84.2</v>
      </c>
      <c r="K54" s="123">
        <v>82.8</v>
      </c>
      <c r="L54" s="123">
        <v>86.3</v>
      </c>
      <c r="M54" s="123">
        <v>87.7</v>
      </c>
      <c r="N54" s="124" t="str">
        <f>IF(VLOOKUP(C54,[1]iodization_detail!A:F,6,FALSE)="","",VLOOKUP(C54,[1]iodization_detail!A:F,6,FALSE))</f>
        <v/>
      </c>
      <c r="O54" s="121">
        <v>4946</v>
      </c>
      <c r="P54" s="123">
        <v>85.3</v>
      </c>
      <c r="Q54" s="123">
        <v>89.9</v>
      </c>
      <c r="R54" s="123">
        <v>83.4</v>
      </c>
      <c r="S54" s="123">
        <v>80.400000000000006</v>
      </c>
      <c r="T54" s="123">
        <v>82.9</v>
      </c>
      <c r="U54" s="123">
        <v>87.8</v>
      </c>
      <c r="V54" s="123">
        <v>90.2</v>
      </c>
      <c r="W54" s="123">
        <v>83.4</v>
      </c>
      <c r="X54" s="123">
        <v>83.3</v>
      </c>
      <c r="Y54" s="123">
        <v>84.3</v>
      </c>
      <c r="Z54" s="123">
        <v>86.1</v>
      </c>
      <c r="AA54" s="124">
        <v>89.3</v>
      </c>
      <c r="AB54" s="121">
        <v>6262</v>
      </c>
      <c r="AC54" s="123">
        <v>85.3</v>
      </c>
      <c r="AD54" s="123">
        <v>89.8</v>
      </c>
      <c r="AE54" s="123">
        <v>83.5</v>
      </c>
      <c r="AF54" s="123">
        <v>79.599999999999994</v>
      </c>
      <c r="AG54" s="123">
        <v>81.5</v>
      </c>
      <c r="AH54" s="123">
        <v>88.6</v>
      </c>
      <c r="AI54" s="123">
        <v>91.4</v>
      </c>
      <c r="AJ54" s="123">
        <v>83.9</v>
      </c>
      <c r="AK54" s="123">
        <v>83.6</v>
      </c>
      <c r="AL54" s="123">
        <v>83.7</v>
      </c>
      <c r="AM54" s="123">
        <v>85.4</v>
      </c>
      <c r="AN54" s="124">
        <v>89.9</v>
      </c>
    </row>
    <row r="55" spans="1:40" x14ac:dyDescent="0.35">
      <c r="A55" s="107">
        <v>50</v>
      </c>
      <c r="B55" t="s">
        <v>237</v>
      </c>
      <c r="C55" s="125" t="s">
        <v>99</v>
      </c>
      <c r="D55" s="126" t="s">
        <v>48</v>
      </c>
      <c r="E55" s="121">
        <v>8958</v>
      </c>
      <c r="F55" s="122">
        <v>81.2</v>
      </c>
      <c r="G55" s="123">
        <v>81.8</v>
      </c>
      <c r="H55" s="123">
        <v>80.7</v>
      </c>
      <c r="I55" s="123">
        <v>81.5</v>
      </c>
      <c r="J55" s="123">
        <v>81.8</v>
      </c>
      <c r="K55" s="123">
        <v>79.400000000000006</v>
      </c>
      <c r="L55" s="123">
        <v>82.2</v>
      </c>
      <c r="M55" s="123">
        <v>81.3</v>
      </c>
      <c r="N55" s="124" t="str">
        <f>IF(VLOOKUP(C55,[1]iodization_detail!A:F,6,FALSE)="","",VLOOKUP(C55,[1]iodization_detail!A:F,6,FALSE))</f>
        <v/>
      </c>
      <c r="O55" s="121">
        <v>4729</v>
      </c>
      <c r="P55" s="123">
        <v>82.2</v>
      </c>
      <c r="Q55" s="123">
        <v>81.400000000000006</v>
      </c>
      <c r="R55" s="123">
        <v>82.7</v>
      </c>
      <c r="S55" s="123">
        <v>80.599999999999994</v>
      </c>
      <c r="T55" s="123">
        <v>82.6</v>
      </c>
      <c r="U55" s="123">
        <v>84.4</v>
      </c>
      <c r="V55" s="123">
        <v>84.6</v>
      </c>
      <c r="W55" s="123">
        <v>80.599999999999994</v>
      </c>
      <c r="X55" s="123">
        <v>86.2</v>
      </c>
      <c r="Y55" s="123">
        <v>81.5</v>
      </c>
      <c r="Z55" s="123">
        <v>82.4</v>
      </c>
      <c r="AA55" s="124">
        <v>80.599999999999994</v>
      </c>
      <c r="AB55" s="121">
        <v>5567</v>
      </c>
      <c r="AC55" s="123">
        <v>82.4</v>
      </c>
      <c r="AD55" s="123">
        <v>82.3</v>
      </c>
      <c r="AE55" s="123">
        <v>82.4</v>
      </c>
      <c r="AF55" s="123">
        <v>80.2</v>
      </c>
      <c r="AG55" s="123">
        <v>82.2</v>
      </c>
      <c r="AH55" s="123">
        <v>86.5</v>
      </c>
      <c r="AI55" s="123">
        <v>86.3</v>
      </c>
      <c r="AJ55" s="123">
        <v>80.2</v>
      </c>
      <c r="AK55" s="123">
        <v>85.5</v>
      </c>
      <c r="AL55" s="123">
        <v>81.3</v>
      </c>
      <c r="AM55" s="123">
        <v>83</v>
      </c>
      <c r="AN55" s="124">
        <v>82</v>
      </c>
    </row>
    <row r="56" spans="1:40" x14ac:dyDescent="0.35">
      <c r="A56" s="107">
        <v>51</v>
      </c>
      <c r="B56" t="s">
        <v>248</v>
      </c>
      <c r="C56" s="125" t="s">
        <v>100</v>
      </c>
      <c r="D56" s="126" t="s">
        <v>101</v>
      </c>
      <c r="E56" s="121">
        <v>6176</v>
      </c>
      <c r="F56" s="122">
        <v>88.5</v>
      </c>
      <c r="G56" s="123">
        <v>87.7</v>
      </c>
      <c r="H56" s="123">
        <v>89.3</v>
      </c>
      <c r="I56" s="123">
        <v>87.8</v>
      </c>
      <c r="J56" s="123">
        <v>87.2</v>
      </c>
      <c r="K56" s="123">
        <v>87.3</v>
      </c>
      <c r="L56" s="123">
        <v>89</v>
      </c>
      <c r="M56" s="123">
        <v>90.3</v>
      </c>
      <c r="N56" s="124" t="str">
        <f>IF(VLOOKUP(C56,[1]iodization_detail!A:F,6,FALSE)="","",VLOOKUP(C56,[1]iodization_detail!A:F,6,FALSE))</f>
        <v xml:space="preserve">
75.3</v>
      </c>
      <c r="O56" s="121" t="s">
        <v>126</v>
      </c>
      <c r="P56" s="123" t="s">
        <v>126</v>
      </c>
      <c r="Q56" s="123" t="s">
        <v>126</v>
      </c>
      <c r="R56" s="123" t="s">
        <v>126</v>
      </c>
      <c r="S56" s="123" t="s">
        <v>126</v>
      </c>
      <c r="T56" s="123" t="s">
        <v>126</v>
      </c>
      <c r="U56" s="123" t="s">
        <v>126</v>
      </c>
      <c r="V56" s="123" t="s">
        <v>126</v>
      </c>
      <c r="W56" s="123" t="s">
        <v>126</v>
      </c>
      <c r="X56" s="123" t="s">
        <v>126</v>
      </c>
      <c r="Y56" s="123" t="s">
        <v>126</v>
      </c>
      <c r="Z56" s="123" t="s">
        <v>126</v>
      </c>
      <c r="AA56" s="124" t="s">
        <v>126</v>
      </c>
      <c r="AB56" s="121" t="s">
        <v>126</v>
      </c>
      <c r="AC56" s="123" t="s">
        <v>126</v>
      </c>
      <c r="AD56" s="123" t="s">
        <v>126</v>
      </c>
      <c r="AE56" s="123" t="s">
        <v>126</v>
      </c>
      <c r="AF56" s="123" t="s">
        <v>126</v>
      </c>
      <c r="AG56" s="123" t="s">
        <v>126</v>
      </c>
      <c r="AH56" s="123" t="s">
        <v>126</v>
      </c>
      <c r="AI56" s="123" t="s">
        <v>126</v>
      </c>
      <c r="AJ56" s="123" t="s">
        <v>126</v>
      </c>
      <c r="AK56" s="123" t="s">
        <v>126</v>
      </c>
      <c r="AL56" s="123" t="s">
        <v>126</v>
      </c>
      <c r="AM56" s="123" t="s">
        <v>126</v>
      </c>
      <c r="AN56" s="124" t="s">
        <v>126</v>
      </c>
    </row>
    <row r="57" spans="1:40" x14ac:dyDescent="0.35">
      <c r="A57" s="107">
        <v>52</v>
      </c>
      <c r="B57" t="s">
        <v>238</v>
      </c>
      <c r="C57" s="125" t="s">
        <v>102</v>
      </c>
      <c r="D57" s="126" t="s">
        <v>56</v>
      </c>
      <c r="E57" s="121">
        <v>17851</v>
      </c>
      <c r="F57" s="122">
        <v>99.4</v>
      </c>
      <c r="G57" s="123">
        <v>99.6</v>
      </c>
      <c r="H57" s="123">
        <v>99.3</v>
      </c>
      <c r="I57" s="123">
        <v>99.7</v>
      </c>
      <c r="J57" s="123">
        <v>99.2</v>
      </c>
      <c r="K57" s="123">
        <v>99</v>
      </c>
      <c r="L57" s="123">
        <v>99.4</v>
      </c>
      <c r="M57" s="123">
        <v>99.7</v>
      </c>
      <c r="N57" s="124" t="str">
        <f>IF(VLOOKUP(C57,[1]iodization_detail!A:F,6,FALSE)="","",VLOOKUP(C57,[1]iodization_detail!A:F,6,FALSE))</f>
        <v/>
      </c>
      <c r="O57" s="121">
        <v>9687</v>
      </c>
      <c r="P57" s="123">
        <v>99.6</v>
      </c>
      <c r="Q57" s="123">
        <v>99.8</v>
      </c>
      <c r="R57" s="123">
        <v>99.5</v>
      </c>
      <c r="S57" s="123">
        <v>99.2</v>
      </c>
      <c r="T57" s="123">
        <v>99.6</v>
      </c>
      <c r="U57" s="123">
        <v>99.6</v>
      </c>
      <c r="V57" s="123">
        <v>99.7</v>
      </c>
      <c r="W57" s="123">
        <v>99.9</v>
      </c>
      <c r="X57" s="123">
        <v>99.3</v>
      </c>
      <c r="Y57" s="123">
        <v>99.1</v>
      </c>
      <c r="Z57" s="123">
        <v>99.6</v>
      </c>
      <c r="AA57" s="124">
        <v>99.9</v>
      </c>
      <c r="AB57" s="121">
        <v>12443</v>
      </c>
      <c r="AC57" s="123">
        <v>99.6</v>
      </c>
      <c r="AD57" s="123">
        <v>99.8</v>
      </c>
      <c r="AE57" s="123">
        <v>99.5</v>
      </c>
      <c r="AF57" s="123">
        <v>99</v>
      </c>
      <c r="AG57" s="123">
        <v>99.6</v>
      </c>
      <c r="AH57" s="123">
        <v>99.7</v>
      </c>
      <c r="AI57" s="123">
        <v>99.8</v>
      </c>
      <c r="AJ57" s="123">
        <v>99.8</v>
      </c>
      <c r="AK57" s="123">
        <v>99.1</v>
      </c>
      <c r="AL57" s="123">
        <v>99.3</v>
      </c>
      <c r="AM57" s="123">
        <v>99.8</v>
      </c>
      <c r="AN57" s="124">
        <v>100</v>
      </c>
    </row>
    <row r="58" spans="1:40" x14ac:dyDescent="0.35">
      <c r="A58" s="107">
        <v>53</v>
      </c>
      <c r="B58" t="s">
        <v>239</v>
      </c>
      <c r="C58" s="125" t="s">
        <v>105</v>
      </c>
      <c r="D58" s="126" t="s">
        <v>51</v>
      </c>
      <c r="E58" s="121">
        <v>16406</v>
      </c>
      <c r="F58" s="122">
        <v>49.9</v>
      </c>
      <c r="G58" s="123">
        <v>71.900000000000006</v>
      </c>
      <c r="H58" s="123">
        <v>39.799999999999997</v>
      </c>
      <c r="I58" s="123">
        <v>25.3</v>
      </c>
      <c r="J58" s="123">
        <v>38.200000000000003</v>
      </c>
      <c r="K58" s="123">
        <v>50.4</v>
      </c>
      <c r="L58" s="123">
        <v>64.099999999999994</v>
      </c>
      <c r="M58" s="123">
        <v>73.599999999999994</v>
      </c>
      <c r="N58" s="124" t="str">
        <f>IF(VLOOKUP(C58,[1]iodization_detail!A:F,6,FALSE)="","",VLOOKUP(C58,[1]iodization_detail!A:F,6,FALSE))</f>
        <v/>
      </c>
      <c r="O58" s="121">
        <v>9919</v>
      </c>
      <c r="P58" s="123">
        <v>50.3</v>
      </c>
      <c r="Q58" s="123">
        <v>71.599999999999994</v>
      </c>
      <c r="R58" s="123">
        <v>41.1</v>
      </c>
      <c r="S58" s="123">
        <v>39.799999999999997</v>
      </c>
      <c r="T58" s="123">
        <v>58.9</v>
      </c>
      <c r="U58" s="123">
        <v>67</v>
      </c>
      <c r="V58" s="123">
        <v>74.5</v>
      </c>
      <c r="W58" s="123">
        <v>26.8</v>
      </c>
      <c r="X58" s="123">
        <v>38.299999999999997</v>
      </c>
      <c r="Y58" s="123">
        <v>52</v>
      </c>
      <c r="Z58" s="123">
        <v>62.7</v>
      </c>
      <c r="AA58" s="124">
        <v>72.5</v>
      </c>
      <c r="AB58" s="121">
        <v>12912</v>
      </c>
      <c r="AC58" s="123">
        <v>48.9</v>
      </c>
      <c r="AD58" s="123">
        <v>71.400000000000006</v>
      </c>
      <c r="AE58" s="123">
        <v>40.4</v>
      </c>
      <c r="AF58" s="123">
        <v>39.200000000000003</v>
      </c>
      <c r="AG58" s="123">
        <v>58.5</v>
      </c>
      <c r="AH58" s="123">
        <v>65.599999999999994</v>
      </c>
      <c r="AI58" s="123">
        <v>73.099999999999994</v>
      </c>
      <c r="AJ58" s="123">
        <v>26.9</v>
      </c>
      <c r="AK58" s="123">
        <v>37</v>
      </c>
      <c r="AL58" s="123">
        <v>53.4</v>
      </c>
      <c r="AM58" s="123">
        <v>62.5</v>
      </c>
      <c r="AN58" s="124">
        <v>71.8</v>
      </c>
    </row>
    <row r="59" spans="1:40" x14ac:dyDescent="0.35">
      <c r="A59" s="107">
        <v>54</v>
      </c>
      <c r="B59" t="s">
        <v>240</v>
      </c>
      <c r="C59" s="125" t="s">
        <v>106</v>
      </c>
      <c r="D59" s="126" t="s">
        <v>48</v>
      </c>
      <c r="E59" s="121">
        <v>13403</v>
      </c>
      <c r="F59" s="122">
        <v>95.6</v>
      </c>
      <c r="G59" s="123">
        <v>96.2</v>
      </c>
      <c r="H59" s="123">
        <v>95.2</v>
      </c>
      <c r="I59" s="123">
        <v>94.9</v>
      </c>
      <c r="J59" s="123">
        <v>95</v>
      </c>
      <c r="K59" s="123">
        <v>95.7</v>
      </c>
      <c r="L59" s="123">
        <v>95.3</v>
      </c>
      <c r="M59" s="123">
        <v>96.9</v>
      </c>
      <c r="N59" s="124" t="str">
        <f>IF(VLOOKUP(C59,[1]iodization_detail!A:F,6,FALSE)="","",VLOOKUP(C59,[1]iodization_detail!A:F,6,FALSE))</f>
        <v/>
      </c>
      <c r="O59" s="121">
        <v>7934</v>
      </c>
      <c r="P59" s="123">
        <v>95.4</v>
      </c>
      <c r="Q59" s="123">
        <v>96.1</v>
      </c>
      <c r="R59" s="123">
        <v>95</v>
      </c>
      <c r="S59" s="123">
        <v>95.7</v>
      </c>
      <c r="T59" s="123">
        <v>94.8</v>
      </c>
      <c r="U59" s="123">
        <v>96.2</v>
      </c>
      <c r="V59" s="123">
        <v>96.4</v>
      </c>
      <c r="W59" s="123">
        <v>94.9</v>
      </c>
      <c r="X59" s="123">
        <v>94.7</v>
      </c>
      <c r="Y59" s="123">
        <v>96</v>
      </c>
      <c r="Z59" s="123">
        <v>95.5</v>
      </c>
      <c r="AA59" s="124">
        <v>96.1</v>
      </c>
      <c r="AB59" s="121">
        <v>9730</v>
      </c>
      <c r="AC59" s="123">
        <v>95.3</v>
      </c>
      <c r="AD59" s="123">
        <v>96</v>
      </c>
      <c r="AE59" s="123">
        <v>94.9</v>
      </c>
      <c r="AF59" s="123">
        <v>95.5</v>
      </c>
      <c r="AG59" s="123">
        <v>95</v>
      </c>
      <c r="AH59" s="123">
        <v>95.9</v>
      </c>
      <c r="AI59" s="123">
        <v>94.9</v>
      </c>
      <c r="AJ59" s="123">
        <v>95</v>
      </c>
      <c r="AK59" s="123">
        <v>94.6</v>
      </c>
      <c r="AL59" s="123">
        <v>95.4</v>
      </c>
      <c r="AM59" s="123">
        <v>95.9</v>
      </c>
      <c r="AN59" s="124">
        <v>96.1</v>
      </c>
    </row>
    <row r="60" spans="1:40" ht="16" thickBot="1" x14ac:dyDescent="0.4">
      <c r="A60" s="107">
        <v>55</v>
      </c>
      <c r="B60" t="s">
        <v>241</v>
      </c>
      <c r="C60" s="132" t="s">
        <v>107</v>
      </c>
      <c r="D60" s="133" t="s">
        <v>18</v>
      </c>
      <c r="E60" s="134">
        <v>8056</v>
      </c>
      <c r="F60" s="135">
        <v>95</v>
      </c>
      <c r="G60" s="136">
        <v>94.4</v>
      </c>
      <c r="H60" s="136">
        <v>95.3</v>
      </c>
      <c r="I60" s="136">
        <v>95</v>
      </c>
      <c r="J60" s="136">
        <v>96</v>
      </c>
      <c r="K60" s="136">
        <v>94.8</v>
      </c>
      <c r="L60" s="136">
        <v>95.1</v>
      </c>
      <c r="M60" s="136">
        <v>94.3</v>
      </c>
      <c r="N60" s="137" t="str">
        <f>IF(VLOOKUP(C60,[1]iodization_detail!A:F,6,FALSE)="","",VLOOKUP(C60,[1]iodization_detail!A:F,6,FALSE))</f>
        <v/>
      </c>
      <c r="O60" s="134">
        <v>3892</v>
      </c>
      <c r="P60" s="136">
        <v>94.7</v>
      </c>
      <c r="Q60" s="136">
        <v>95</v>
      </c>
      <c r="R60" s="136">
        <v>94.6</v>
      </c>
      <c r="S60" s="136">
        <v>92.3</v>
      </c>
      <c r="T60" s="136">
        <v>94.7</v>
      </c>
      <c r="U60" s="136">
        <v>94.9</v>
      </c>
      <c r="V60" s="136">
        <v>93.7</v>
      </c>
      <c r="W60" s="136">
        <v>93.7</v>
      </c>
      <c r="X60" s="136">
        <v>96.2</v>
      </c>
      <c r="Y60" s="136">
        <v>93.6</v>
      </c>
      <c r="Z60" s="136">
        <v>95.9</v>
      </c>
      <c r="AA60" s="137">
        <v>93.9</v>
      </c>
      <c r="AB60" s="134">
        <v>4282</v>
      </c>
      <c r="AC60" s="136">
        <v>94.6</v>
      </c>
      <c r="AD60" s="136">
        <v>94.4</v>
      </c>
      <c r="AE60" s="136">
        <v>94.7</v>
      </c>
      <c r="AF60" s="136">
        <v>91.1</v>
      </c>
      <c r="AG60" s="136">
        <v>95.2</v>
      </c>
      <c r="AH60" s="136">
        <v>94.7</v>
      </c>
      <c r="AI60" s="136">
        <v>90.9</v>
      </c>
      <c r="AJ60" s="136">
        <v>93.8</v>
      </c>
      <c r="AK60" s="136">
        <v>96.6</v>
      </c>
      <c r="AL60" s="136">
        <v>93.4</v>
      </c>
      <c r="AM60" s="136">
        <v>95.4</v>
      </c>
      <c r="AN60" s="137">
        <v>93.5</v>
      </c>
    </row>
    <row r="62" spans="1:40" x14ac:dyDescent="0.35">
      <c r="C62" s="105" t="s">
        <v>173</v>
      </c>
    </row>
    <row r="63" spans="1:40" x14ac:dyDescent="0.35">
      <c r="C63" s="103" t="s">
        <v>174</v>
      </c>
    </row>
  </sheetData>
  <mergeCells count="20">
    <mergeCell ref="O2:O4"/>
    <mergeCell ref="P2:AA2"/>
    <mergeCell ref="AB2:AB4"/>
    <mergeCell ref="W4:AA4"/>
    <mergeCell ref="AD4:AE4"/>
    <mergeCell ref="AF4:AI4"/>
    <mergeCell ref="AJ4:AN4"/>
    <mergeCell ref="AC2:AN2"/>
    <mergeCell ref="C3:C5"/>
    <mergeCell ref="D3:D5"/>
    <mergeCell ref="F3:M3"/>
    <mergeCell ref="P3:AA3"/>
    <mergeCell ref="AC3:AN3"/>
    <mergeCell ref="G4:H4"/>
    <mergeCell ref="I4:M4"/>
    <mergeCell ref="Q4:R4"/>
    <mergeCell ref="S4:V4"/>
    <mergeCell ref="E2:E4"/>
    <mergeCell ref="F2:M2"/>
    <mergeCell ref="N2:N5"/>
  </mergeCell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3.1</vt:lpstr>
      <vt:lpstr>Coverag </vt:lpstr>
      <vt:lpstr>iodization</vt:lpstr>
      <vt:lpstr>Datacheck</vt:lpstr>
      <vt:lpstr>Datacheck2</vt:lpstr>
      <vt:lpstr>child Vitamin A</vt:lpstr>
      <vt:lpstr>child iron supp</vt:lpstr>
      <vt:lpstr>iodization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Arja</dc:creator>
  <cp:lastModifiedBy>Jordan Beecher</cp:lastModifiedBy>
  <dcterms:created xsi:type="dcterms:W3CDTF">2018-09-05T14:29:44Z</dcterms:created>
  <dcterms:modified xsi:type="dcterms:W3CDTF">2018-10-31T11:53:02Z</dcterms:modified>
</cp:coreProperties>
</file>