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4.xml" ContentType="application/vnd.openxmlformats-officedocument.spreadsheetml.comments+xml"/>
  <Override PartName="/xl/threadedComments/threadedComment3.xml" ContentType="application/vnd.ms-excel.threadedcomments+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drawings/drawing4.xml" ContentType="application/vnd.openxmlformats-officedocument.drawing+xml"/>
  <Override PartName="/xl/comments5.xml" ContentType="application/vnd.openxmlformats-officedocument.spreadsheetml.comments+xml"/>
  <Override PartName="/xl/threadedComments/threadedComment4.xml" ContentType="application/vnd.ms-excel.threadedcomments+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omments6.xml" ContentType="application/vnd.openxmlformats-officedocument.spreadsheetml.comments+xml"/>
  <Override PartName="/xl/threadedComments/threadedComment5.xml" ContentType="application/vnd.ms-excel.threadedcomments+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charts/chart18.xml" ContentType="application/vnd.openxmlformats-officedocument.drawingml.chart+xml"/>
  <Override PartName="/xl/charts/style14.xml" ContentType="application/vnd.ms-office.chartstyle+xml"/>
  <Override PartName="/xl/charts/colors14.xml" ContentType="application/vnd.ms-office.chartcolorstyle+xml"/>
  <Override PartName="/xl/charts/chart19.xml" ContentType="application/vnd.openxmlformats-officedocument.drawingml.chart+xml"/>
  <Override PartName="/xl/charts/style15.xml" ContentType="application/vnd.ms-office.chartstyle+xml"/>
  <Override PartName="/xl/charts/colors15.xml" ContentType="application/vnd.ms-office.chartcolorstyle+xml"/>
  <Override PartName="/xl/charts/chart20.xml" ContentType="application/vnd.openxmlformats-officedocument.drawingml.chart+xml"/>
  <Override PartName="/xl/charts/style16.xml" ContentType="application/vnd.ms-office.chartstyle+xml"/>
  <Override PartName="/xl/charts/colors16.xml" ContentType="application/vnd.ms-office.chartcolorstyle+xml"/>
  <Override PartName="/xl/charts/chart21.xml" ContentType="application/vnd.openxmlformats-officedocument.drawingml.chart+xml"/>
  <Override PartName="/xl/charts/style17.xml" ContentType="application/vnd.ms-office.chartstyle+xml"/>
  <Override PartName="/xl/charts/colors17.xml" ContentType="application/vnd.ms-office.chartcolorstyle+xml"/>
  <Override PartName="/xl/charts/chart22.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6.xml" ContentType="application/vnd.openxmlformats-officedocument.drawing+xml"/>
  <Override PartName="/xl/comments7.xml" ContentType="application/vnd.openxmlformats-officedocument.spreadsheetml.comments+xml"/>
  <Override PartName="/xl/threadedComments/threadedComment6.xml" ContentType="application/vnd.ms-excel.threadedcomments+xml"/>
  <Override PartName="/xl/charts/chart23.xml" ContentType="application/vnd.openxmlformats-officedocument.drawingml.chart+xml"/>
  <Override PartName="/xl/charts/style19.xml" ContentType="application/vnd.ms-office.chartstyle+xml"/>
  <Override PartName="/xl/charts/colors19.xml" ContentType="application/vnd.ms-office.chartcolorstyle+xml"/>
  <Override PartName="/xl/charts/chart24.xml" ContentType="application/vnd.openxmlformats-officedocument.drawingml.chart+xml"/>
  <Override PartName="/xl/charts/style20.xml" ContentType="application/vnd.ms-office.chartstyle+xml"/>
  <Override PartName="/xl/charts/colors20.xml" ContentType="application/vnd.ms-office.chartcolorstyle+xml"/>
  <Override PartName="/xl/charts/chart25.xml" ContentType="application/vnd.openxmlformats-officedocument.drawingml.chart+xml"/>
  <Override PartName="/xl/charts/style21.xml" ContentType="application/vnd.ms-office.chartstyle+xml"/>
  <Override PartName="/xl/charts/colors21.xml" ContentType="application/vnd.ms-office.chartcolorstyle+xml"/>
  <Override PartName="/xl/charts/chart26.xml" ContentType="application/vnd.openxmlformats-officedocument.drawingml.chart+xml"/>
  <Override PartName="/xl/charts/style22.xml" ContentType="application/vnd.ms-office.chartstyle+xml"/>
  <Override PartName="/xl/charts/colors22.xml" ContentType="application/vnd.ms-office.chartcolorstyle+xml"/>
  <Override PartName="/xl/charts/chart27.xml" ContentType="application/vnd.openxmlformats-officedocument.drawingml.chart+xml"/>
  <Override PartName="/xl/charts/style23.xml" ContentType="application/vnd.ms-office.chartstyle+xml"/>
  <Override PartName="/xl/charts/colors23.xml" ContentType="application/vnd.ms-office.chartcolorstyle+xml"/>
  <Override PartName="/xl/charts/chart28.xml" ContentType="application/vnd.openxmlformats-officedocument.drawingml.chart+xml"/>
  <Override PartName="/xl/charts/style24.xml" ContentType="application/vnd.ms-office.chartstyle+xml"/>
  <Override PartName="/xl/charts/colors24.xml" ContentType="application/vnd.ms-office.chartcolorstyle+xml"/>
  <Override PartName="/xl/charts/chart29.xml" ContentType="application/vnd.openxmlformats-officedocument.drawingml.chart+xml"/>
  <Override PartName="/xl/charts/style25.xml" ContentType="application/vnd.ms-office.chartstyle+xml"/>
  <Override PartName="/xl/charts/colors25.xml" ContentType="application/vnd.ms-office.chartcolorstyle+xml"/>
  <Override PartName="/xl/charts/chart30.xml" ContentType="application/vnd.openxmlformats-officedocument.drawingml.chart+xml"/>
  <Override PartName="/xl/charts/style26.xml" ContentType="application/vnd.ms-office.chartstyle+xml"/>
  <Override PartName="/xl/charts/colors26.xml" ContentType="application/vnd.ms-office.chartcolorstyle+xml"/>
  <Override PartName="/xl/charts/chart31.xml" ContentType="application/vnd.openxmlformats-officedocument.drawingml.chart+xml"/>
  <Override PartName="/xl/charts/style27.xml" ContentType="application/vnd.ms-office.chartstyle+xml"/>
  <Override PartName="/xl/charts/colors27.xml" ContentType="application/vnd.ms-office.chartcolorstyle+xml"/>
  <Override PartName="/xl/charts/chart32.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7.xml" ContentType="application/vnd.openxmlformats-officedocument.drawing+xml"/>
  <Override PartName="/xl/comments8.xml" ContentType="application/vnd.openxmlformats-officedocument.spreadsheetml.comments+xml"/>
  <Override PartName="/xl/threadedComments/threadedComment7.xml" ContentType="application/vnd.ms-excel.threadedcomments+xml"/>
  <Override PartName="/xl/charts/chart33.xml" ContentType="application/vnd.openxmlformats-officedocument.drawingml.chart+xml"/>
  <Override PartName="/xl/charts/style29.xml" ContentType="application/vnd.ms-office.chartstyle+xml"/>
  <Override PartName="/xl/charts/colors29.xml" ContentType="application/vnd.ms-office.chartcolorstyle+xml"/>
  <Override PartName="/xl/charts/chart34.xml" ContentType="application/vnd.openxmlformats-officedocument.drawingml.chart+xml"/>
  <Override PartName="/xl/charts/style30.xml" ContentType="application/vnd.ms-office.chartstyle+xml"/>
  <Override PartName="/xl/charts/colors30.xml" ContentType="application/vnd.ms-office.chartcolorstyle+xml"/>
  <Override PartName="/xl/charts/chart35.xml" ContentType="application/vnd.openxmlformats-officedocument.drawingml.chart+xml"/>
  <Override PartName="/xl/charts/style31.xml" ContentType="application/vnd.ms-office.chartstyle+xml"/>
  <Override PartName="/xl/charts/colors31.xml" ContentType="application/vnd.ms-office.chartcolorstyle+xml"/>
  <Override PartName="/xl/charts/chart36.xml" ContentType="application/vnd.openxmlformats-officedocument.drawingml.chart+xml"/>
  <Override PartName="/xl/charts/style32.xml" ContentType="application/vnd.ms-office.chartstyle+xml"/>
  <Override PartName="/xl/charts/colors32.xml" ContentType="application/vnd.ms-office.chartcolorstyle+xml"/>
  <Override PartName="/xl/charts/chart37.xml" ContentType="application/vnd.openxmlformats-officedocument.drawingml.chart+xml"/>
  <Override PartName="/xl/charts/style33.xml" ContentType="application/vnd.ms-office.chartstyle+xml"/>
  <Override PartName="/xl/charts/colors33.xml" ContentType="application/vnd.ms-office.chartcolorstyle+xml"/>
  <Override PartName="/xl/charts/chart38.xml" ContentType="application/vnd.openxmlformats-officedocument.drawingml.chart+xml"/>
  <Override PartName="/xl/charts/style34.xml" ContentType="application/vnd.ms-office.chartstyle+xml"/>
  <Override PartName="/xl/charts/colors34.xml" ContentType="application/vnd.ms-office.chartcolorstyle+xml"/>
  <Override PartName="/xl/charts/chart39.xml" ContentType="application/vnd.openxmlformats-officedocument.drawingml.chart+xml"/>
  <Override PartName="/xl/charts/style35.xml" ContentType="application/vnd.ms-office.chartstyle+xml"/>
  <Override PartName="/xl/charts/colors35.xml" ContentType="application/vnd.ms-office.chartcolorstyle+xml"/>
  <Override PartName="/xl/charts/chart40.xml" ContentType="application/vnd.openxmlformats-officedocument.drawingml.chart+xml"/>
  <Override PartName="/xl/charts/style36.xml" ContentType="application/vnd.ms-office.chartstyle+xml"/>
  <Override PartName="/xl/charts/colors36.xml" ContentType="application/vnd.ms-office.chartcolorstyle+xml"/>
  <Override PartName="/xl/charts/chart41.xml" ContentType="application/vnd.openxmlformats-officedocument.drawingml.chart+xml"/>
  <Override PartName="/xl/charts/style37.xml" ContentType="application/vnd.ms-office.chartstyle+xml"/>
  <Override PartName="/xl/charts/colors3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C:\Users\Owner\Desktop\data\"/>
    </mc:Choice>
  </mc:AlternateContent>
  <xr:revisionPtr revIDLastSave="0" documentId="13_ncr:1_{5AD47834-AFB6-4431-9F45-FF41753EA76B}" xr6:coauthVersionLast="44" xr6:coauthVersionMax="44" xr10:uidLastSave="{00000000-0000-0000-0000-000000000000}"/>
  <bookViews>
    <workbookView xWindow="-120" yWindow="-120" windowWidth="29040" windowHeight="15840" firstSheet="9" activeTab="9" xr2:uid="{00000000-000D-0000-FFFF-FFFF00000000}"/>
  </bookViews>
  <sheets>
    <sheet name="all data" sheetId="1" r:id="rId1"/>
    <sheet name="copy to manipulate" sheetId="3" r:id="rId2"/>
    <sheet name="Sheet1" sheetId="9" r:id="rId3"/>
    <sheet name="L1" sheetId="6" r:id="rId4"/>
    <sheet name="buckets" sheetId="4" r:id="rId5"/>
    <sheet name="buckets SC vs ET" sheetId="7" r:id="rId6"/>
    <sheet name="Buckets EB" sheetId="8" r:id="rId7"/>
    <sheet name="Buckets EB Fa=1 Fg=0" sheetId="13" r:id="rId8"/>
    <sheet name="OLDBuckets EB for figures" sheetId="10" r:id="rId9"/>
    <sheet name="NEWBuckets EB for figures Fa=1 " sheetId="12"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3" i="12" l="1"/>
  <c r="M33" i="12"/>
  <c r="Z16" i="12" l="1"/>
  <c r="AA16" i="12"/>
  <c r="AB16" i="12"/>
  <c r="AC16" i="12"/>
  <c r="Y16" i="12"/>
  <c r="AG28" i="10" l="1"/>
  <c r="AG27" i="10"/>
  <c r="AG26" i="10"/>
  <c r="AG25" i="10"/>
  <c r="AG24" i="10"/>
  <c r="AG23" i="10"/>
  <c r="AG22" i="10"/>
  <c r="AG21" i="10"/>
  <c r="AG20" i="10"/>
  <c r="AG19" i="10"/>
  <c r="AG18" i="10"/>
  <c r="AG17" i="10"/>
  <c r="AG29" i="10" s="1"/>
  <c r="AA65" i="10"/>
  <c r="AA64" i="10"/>
  <c r="AA63" i="10"/>
  <c r="AA62" i="10"/>
  <c r="AA61" i="10"/>
  <c r="AA60" i="10"/>
  <c r="AA59" i="10"/>
  <c r="AA58" i="10"/>
  <c r="AA57" i="10"/>
  <c r="AA56" i="10"/>
  <c r="AA55" i="10"/>
  <c r="AA54" i="10"/>
  <c r="AA53" i="10"/>
  <c r="O32" i="12"/>
  <c r="O21" i="12"/>
  <c r="O22" i="12"/>
  <c r="O23" i="12"/>
  <c r="O24" i="12"/>
  <c r="O25" i="12"/>
  <c r="O26" i="12"/>
  <c r="O27" i="12"/>
  <c r="O28" i="12"/>
  <c r="O29" i="12"/>
  <c r="O30" i="12"/>
  <c r="O31" i="12"/>
  <c r="O20" i="12"/>
  <c r="N21" i="12"/>
  <c r="N22" i="12"/>
  <c r="N23" i="12"/>
  <c r="N24" i="12"/>
  <c r="N25" i="12"/>
  <c r="N26" i="12"/>
  <c r="N27" i="12"/>
  <c r="N28" i="12"/>
  <c r="N29" i="12"/>
  <c r="N30" i="12"/>
  <c r="N31" i="12"/>
  <c r="N20" i="12"/>
  <c r="N32" i="12" s="1"/>
  <c r="M21" i="12"/>
  <c r="M22" i="12"/>
  <c r="M23" i="12"/>
  <c r="M24" i="12"/>
  <c r="M25" i="12"/>
  <c r="M26" i="12"/>
  <c r="M27" i="12"/>
  <c r="M28" i="12"/>
  <c r="M29" i="12"/>
  <c r="M30" i="12"/>
  <c r="M31" i="12"/>
  <c r="M20" i="12"/>
  <c r="M32" i="12" s="1"/>
  <c r="J16" i="12"/>
  <c r="H16" i="12"/>
  <c r="H14" i="12"/>
  <c r="J14" i="12"/>
  <c r="J13" i="12"/>
  <c r="J12" i="12"/>
  <c r="J11" i="12"/>
  <c r="J10" i="12"/>
  <c r="J9" i="12"/>
  <c r="J8" i="12"/>
  <c r="J7" i="12"/>
  <c r="J6" i="12"/>
  <c r="J5" i="12"/>
  <c r="J4" i="12"/>
  <c r="J3" i="12"/>
  <c r="H50" i="13"/>
  <c r="J50" i="13"/>
  <c r="H15" i="12" l="1"/>
  <c r="J15" i="12"/>
  <c r="L15" i="12" s="1"/>
  <c r="J39" i="13" l="1"/>
  <c r="L39" i="13" s="1"/>
  <c r="P127" i="13"/>
  <c r="O127" i="13"/>
  <c r="J127" i="13"/>
  <c r="L127" i="13" s="1"/>
  <c r="H127" i="13"/>
  <c r="M127" i="13" s="1"/>
  <c r="F127" i="13"/>
  <c r="C127" i="13"/>
  <c r="P126" i="13"/>
  <c r="O126" i="13"/>
  <c r="M126" i="13"/>
  <c r="J126" i="13"/>
  <c r="L126" i="13" s="1"/>
  <c r="P125" i="13"/>
  <c r="O125" i="13"/>
  <c r="M125" i="13"/>
  <c r="J125" i="13"/>
  <c r="L125" i="13" s="1"/>
  <c r="P124" i="13"/>
  <c r="O124" i="13"/>
  <c r="M124" i="13"/>
  <c r="J124" i="13"/>
  <c r="L124" i="13" s="1"/>
  <c r="P123" i="13"/>
  <c r="O123" i="13"/>
  <c r="M123" i="13"/>
  <c r="J123" i="13"/>
  <c r="L123" i="13" s="1"/>
  <c r="P122" i="13"/>
  <c r="O122" i="13"/>
  <c r="M122" i="13"/>
  <c r="J122" i="13"/>
  <c r="L122" i="13" s="1"/>
  <c r="P121" i="13"/>
  <c r="O121" i="13"/>
  <c r="M121" i="13"/>
  <c r="J121" i="13"/>
  <c r="L121" i="13" s="1"/>
  <c r="P120" i="13"/>
  <c r="O120" i="13"/>
  <c r="M120" i="13"/>
  <c r="L120" i="13"/>
  <c r="J120" i="13"/>
  <c r="P119" i="13"/>
  <c r="O119" i="13"/>
  <c r="M119" i="13"/>
  <c r="L119" i="13"/>
  <c r="J119" i="13"/>
  <c r="P118" i="13"/>
  <c r="O118" i="13"/>
  <c r="M118" i="13"/>
  <c r="J118" i="13"/>
  <c r="L118" i="13" s="1"/>
  <c r="P117" i="13"/>
  <c r="O117" i="13"/>
  <c r="M117" i="13"/>
  <c r="J117" i="13"/>
  <c r="L117" i="13" s="1"/>
  <c r="P116" i="13"/>
  <c r="O116" i="13"/>
  <c r="M116" i="13"/>
  <c r="J116" i="13"/>
  <c r="L116" i="13" s="1"/>
  <c r="P87" i="13"/>
  <c r="O87" i="13"/>
  <c r="M87" i="13"/>
  <c r="J87" i="13"/>
  <c r="L87" i="13" s="1"/>
  <c r="H87" i="13"/>
  <c r="F87" i="13"/>
  <c r="C87" i="13"/>
  <c r="P86" i="13"/>
  <c r="O86" i="13"/>
  <c r="M86" i="13"/>
  <c r="J86" i="13"/>
  <c r="L86" i="13" s="1"/>
  <c r="P85" i="13"/>
  <c r="O85" i="13"/>
  <c r="M85" i="13"/>
  <c r="J85" i="13"/>
  <c r="L85" i="13" s="1"/>
  <c r="P84" i="13"/>
  <c r="O84" i="13"/>
  <c r="M84" i="13"/>
  <c r="L84" i="13"/>
  <c r="J84" i="13"/>
  <c r="P83" i="13"/>
  <c r="O83" i="13"/>
  <c r="M83" i="13"/>
  <c r="L83" i="13"/>
  <c r="J83" i="13"/>
  <c r="P82" i="13"/>
  <c r="O82" i="13"/>
  <c r="M82" i="13"/>
  <c r="L82" i="13"/>
  <c r="J82" i="13"/>
  <c r="P81" i="13"/>
  <c r="O81" i="13"/>
  <c r="M81" i="13"/>
  <c r="L81" i="13"/>
  <c r="J81" i="13"/>
  <c r="P80" i="13"/>
  <c r="O80" i="13"/>
  <c r="M80" i="13"/>
  <c r="J80" i="13"/>
  <c r="L80" i="13" s="1"/>
  <c r="P79" i="13"/>
  <c r="O79" i="13"/>
  <c r="M79" i="13"/>
  <c r="J79" i="13"/>
  <c r="L79" i="13" s="1"/>
  <c r="P78" i="13"/>
  <c r="O78" i="13"/>
  <c r="M78" i="13"/>
  <c r="J78" i="13"/>
  <c r="L78" i="13" s="1"/>
  <c r="P77" i="13"/>
  <c r="O77" i="13"/>
  <c r="M77" i="13"/>
  <c r="J77" i="13"/>
  <c r="L77" i="13" s="1"/>
  <c r="P76" i="13"/>
  <c r="O76" i="13"/>
  <c r="M76" i="13"/>
  <c r="L76" i="13"/>
  <c r="J76" i="13"/>
  <c r="J49" i="13"/>
  <c r="H49" i="13"/>
  <c r="M49" i="13" s="1"/>
  <c r="F49" i="13"/>
  <c r="C49" i="13"/>
  <c r="M48" i="13"/>
  <c r="J48" i="13"/>
  <c r="L48" i="13" s="1"/>
  <c r="M47" i="13"/>
  <c r="J47" i="13"/>
  <c r="L47" i="13" s="1"/>
  <c r="M46" i="13"/>
  <c r="J46" i="13"/>
  <c r="L46" i="13" s="1"/>
  <c r="M45" i="13"/>
  <c r="J45" i="13"/>
  <c r="L45" i="13" s="1"/>
  <c r="M44" i="13"/>
  <c r="J44" i="13"/>
  <c r="L44" i="13" s="1"/>
  <c r="M43" i="13"/>
  <c r="J43" i="13"/>
  <c r="L43" i="13" s="1"/>
  <c r="M42" i="13"/>
  <c r="J42" i="13"/>
  <c r="L42" i="13" s="1"/>
  <c r="M41" i="13"/>
  <c r="J41" i="13"/>
  <c r="L41" i="13" s="1"/>
  <c r="M40" i="13"/>
  <c r="J40" i="13"/>
  <c r="L40" i="13" s="1"/>
  <c r="M39" i="13"/>
  <c r="M38" i="13"/>
  <c r="J38" i="13"/>
  <c r="L38" i="13" s="1"/>
  <c r="P15" i="13"/>
  <c r="O15" i="13"/>
  <c r="J14" i="13"/>
  <c r="L14" i="13" s="1"/>
  <c r="H14" i="13"/>
  <c r="M14" i="13" s="1"/>
  <c r="F14" i="13"/>
  <c r="C14" i="13"/>
  <c r="M13" i="13"/>
  <c r="L13" i="13"/>
  <c r="J13" i="13"/>
  <c r="M12" i="13"/>
  <c r="J12" i="13"/>
  <c r="L12" i="13" s="1"/>
  <c r="M11" i="13"/>
  <c r="J11" i="13"/>
  <c r="L11" i="13" s="1"/>
  <c r="M10" i="13"/>
  <c r="J10" i="13"/>
  <c r="L10" i="13" s="1"/>
  <c r="M9" i="13"/>
  <c r="J9" i="13"/>
  <c r="L9" i="13" s="1"/>
  <c r="M8" i="13"/>
  <c r="J8" i="13"/>
  <c r="L8" i="13" s="1"/>
  <c r="M7" i="13"/>
  <c r="J7" i="13"/>
  <c r="L7" i="13" s="1"/>
  <c r="M6" i="13"/>
  <c r="L6" i="13"/>
  <c r="J6" i="13"/>
  <c r="M5" i="13"/>
  <c r="L5" i="13"/>
  <c r="J5" i="13"/>
  <c r="M4" i="13"/>
  <c r="J4" i="13"/>
  <c r="L4" i="13" s="1"/>
  <c r="M3" i="13"/>
  <c r="J3" i="13"/>
  <c r="L3" i="13" s="1"/>
  <c r="L49" i="13" l="1"/>
  <c r="E21" i="10" l="1"/>
  <c r="E22" i="10"/>
  <c r="E23" i="10"/>
  <c r="E24" i="10"/>
  <c r="E25" i="10"/>
  <c r="E26" i="10"/>
  <c r="E27" i="10"/>
  <c r="E28" i="10"/>
  <c r="E29" i="10"/>
  <c r="E30" i="10"/>
  <c r="E31" i="10"/>
  <c r="E20" i="10"/>
  <c r="Z33" i="12" l="1"/>
  <c r="Z34" i="12"/>
  <c r="Z35" i="12"/>
  <c r="Z32" i="12"/>
  <c r="Z30" i="12"/>
  <c r="Z31" i="12"/>
  <c r="Z21" i="12"/>
  <c r="Z22" i="12"/>
  <c r="Z23" i="12"/>
  <c r="Z24" i="12"/>
  <c r="Z25" i="12"/>
  <c r="Z26" i="12"/>
  <c r="Z27" i="12"/>
  <c r="Z28" i="12"/>
  <c r="Z29" i="12"/>
  <c r="Z20" i="12"/>
  <c r="Z4" i="12"/>
  <c r="Z5" i="12"/>
  <c r="Z6" i="12"/>
  <c r="Z7" i="12"/>
  <c r="Z8" i="12"/>
  <c r="Z9" i="12"/>
  <c r="Z10" i="12"/>
  <c r="Z11" i="12"/>
  <c r="Z12" i="12"/>
  <c r="Z13" i="12"/>
  <c r="Z14" i="12"/>
  <c r="Z3" i="12"/>
  <c r="Z15" i="12"/>
  <c r="AA15" i="12"/>
  <c r="AB15" i="12"/>
  <c r="Y15" i="12"/>
  <c r="AB4" i="12"/>
  <c r="AB5" i="12"/>
  <c r="AC5" i="12"/>
  <c r="AB6" i="12"/>
  <c r="AC6" i="12"/>
  <c r="AB7" i="12"/>
  <c r="AB8" i="12"/>
  <c r="AB9" i="12"/>
  <c r="AC9" i="12"/>
  <c r="AB10" i="12"/>
  <c r="AC10" i="12"/>
  <c r="AB11" i="12"/>
  <c r="AB12" i="12"/>
  <c r="AB13" i="12"/>
  <c r="AC13" i="12"/>
  <c r="AB14" i="12"/>
  <c r="AC14" i="12"/>
  <c r="AA4" i="12"/>
  <c r="AA5" i="12"/>
  <c r="AA6" i="12"/>
  <c r="AA7" i="12"/>
  <c r="AA8" i="12"/>
  <c r="AA9" i="12"/>
  <c r="AA10" i="12"/>
  <c r="AA11" i="12"/>
  <c r="AA12" i="12"/>
  <c r="AA13" i="12"/>
  <c r="AA14" i="12"/>
  <c r="AB3" i="12"/>
  <c r="AA3" i="12"/>
  <c r="S4" i="12"/>
  <c r="AC4" i="12" s="1"/>
  <c r="S5" i="12"/>
  <c r="S6" i="12"/>
  <c r="S7" i="12"/>
  <c r="AC7" i="12" s="1"/>
  <c r="S8" i="12"/>
  <c r="AC8" i="12" s="1"/>
  <c r="S9" i="12"/>
  <c r="S10" i="12"/>
  <c r="S11" i="12"/>
  <c r="AC11" i="12" s="1"/>
  <c r="S12" i="12"/>
  <c r="AC12" i="12" s="1"/>
  <c r="S13" i="12"/>
  <c r="S14" i="12"/>
  <c r="S3" i="12"/>
  <c r="AC3" i="12" s="1"/>
  <c r="AC15" i="12" s="1"/>
  <c r="T8" i="12" l="1"/>
  <c r="U8" i="12" s="1"/>
  <c r="T7" i="12"/>
  <c r="U7" i="12" s="1"/>
  <c r="T14" i="12"/>
  <c r="U14" i="12" s="1"/>
  <c r="T13" i="12"/>
  <c r="U13" i="12" s="1"/>
  <c r="T5" i="12"/>
  <c r="U5" i="12" s="1"/>
  <c r="T3" i="12"/>
  <c r="U3" i="12" s="1"/>
  <c r="T6" i="12"/>
  <c r="U6" i="12" s="1"/>
  <c r="T12" i="12"/>
  <c r="U12" i="12" s="1"/>
  <c r="T4" i="12"/>
  <c r="U4" i="12" s="1"/>
  <c r="T11" i="12"/>
  <c r="U11" i="12" s="1"/>
  <c r="S15" i="12"/>
  <c r="T10" i="12"/>
  <c r="U10" i="12" s="1"/>
  <c r="T9" i="12"/>
  <c r="U9" i="12" s="1"/>
  <c r="P127" i="12"/>
  <c r="O127" i="12"/>
  <c r="J127" i="12"/>
  <c r="L127" i="12" s="1"/>
  <c r="H127" i="12"/>
  <c r="M127" i="12" s="1"/>
  <c r="F127" i="12"/>
  <c r="C127" i="12"/>
  <c r="P126" i="12"/>
  <c r="O126" i="12"/>
  <c r="M126" i="12"/>
  <c r="J126" i="12"/>
  <c r="L126" i="12" s="1"/>
  <c r="P125" i="12"/>
  <c r="O125" i="12"/>
  <c r="M125" i="12"/>
  <c r="J125" i="12"/>
  <c r="L125" i="12" s="1"/>
  <c r="P124" i="12"/>
  <c r="O124" i="12"/>
  <c r="M124" i="12"/>
  <c r="L124" i="12"/>
  <c r="J124" i="12"/>
  <c r="P123" i="12"/>
  <c r="O123" i="12"/>
  <c r="M123" i="12"/>
  <c r="J123" i="12"/>
  <c r="L123" i="12" s="1"/>
  <c r="P122" i="12"/>
  <c r="O122" i="12"/>
  <c r="M122" i="12"/>
  <c r="L122" i="12"/>
  <c r="J122" i="12"/>
  <c r="P121" i="12"/>
  <c r="O121" i="12"/>
  <c r="M121" i="12"/>
  <c r="J121" i="12"/>
  <c r="L121" i="12" s="1"/>
  <c r="P120" i="12"/>
  <c r="O120" i="12"/>
  <c r="M120" i="12"/>
  <c r="L120" i="12"/>
  <c r="J120" i="12"/>
  <c r="P119" i="12"/>
  <c r="O119" i="12"/>
  <c r="M119" i="12"/>
  <c r="J119" i="12"/>
  <c r="L119" i="12" s="1"/>
  <c r="P118" i="12"/>
  <c r="O118" i="12"/>
  <c r="M118" i="12"/>
  <c r="J118" i="12"/>
  <c r="L118" i="12" s="1"/>
  <c r="P117" i="12"/>
  <c r="O117" i="12"/>
  <c r="M117" i="12"/>
  <c r="J117" i="12"/>
  <c r="L117" i="12" s="1"/>
  <c r="P116" i="12"/>
  <c r="O116" i="12"/>
  <c r="M116" i="12"/>
  <c r="L116" i="12"/>
  <c r="J116" i="12"/>
  <c r="P87" i="12"/>
  <c r="O87" i="12"/>
  <c r="J87" i="12"/>
  <c r="L87" i="12" s="1"/>
  <c r="H87" i="12"/>
  <c r="M87" i="12" s="1"/>
  <c r="F87" i="12"/>
  <c r="C87" i="12"/>
  <c r="P86" i="12"/>
  <c r="O86" i="12"/>
  <c r="M86" i="12"/>
  <c r="J86" i="12"/>
  <c r="L86" i="12" s="1"/>
  <c r="P85" i="12"/>
  <c r="O85" i="12"/>
  <c r="M85" i="12"/>
  <c r="L85" i="12"/>
  <c r="J85" i="12"/>
  <c r="P84" i="12"/>
  <c r="O84" i="12"/>
  <c r="M84" i="12"/>
  <c r="L84" i="12"/>
  <c r="J84" i="12"/>
  <c r="P83" i="12"/>
  <c r="O83" i="12"/>
  <c r="M83" i="12"/>
  <c r="L83" i="12"/>
  <c r="J83" i="12"/>
  <c r="P82" i="12"/>
  <c r="O82" i="12"/>
  <c r="M82" i="12"/>
  <c r="J82" i="12"/>
  <c r="L82" i="12" s="1"/>
  <c r="P81" i="12"/>
  <c r="O81" i="12"/>
  <c r="M81" i="12"/>
  <c r="J81" i="12"/>
  <c r="L81" i="12" s="1"/>
  <c r="P80" i="12"/>
  <c r="O80" i="12"/>
  <c r="M80" i="12"/>
  <c r="J80" i="12"/>
  <c r="L80" i="12" s="1"/>
  <c r="P79" i="12"/>
  <c r="O79" i="12"/>
  <c r="M79" i="12"/>
  <c r="L79" i="12"/>
  <c r="J79" i="12"/>
  <c r="P78" i="12"/>
  <c r="O78" i="12"/>
  <c r="M78" i="12"/>
  <c r="J78" i="12"/>
  <c r="L78" i="12" s="1"/>
  <c r="P77" i="12"/>
  <c r="O77" i="12"/>
  <c r="M77" i="12"/>
  <c r="L77" i="12"/>
  <c r="J77" i="12"/>
  <c r="P76" i="12"/>
  <c r="O76" i="12"/>
  <c r="M76" i="12"/>
  <c r="L76" i="12"/>
  <c r="J76" i="12"/>
  <c r="P49" i="12"/>
  <c r="O49" i="12"/>
  <c r="J49" i="12"/>
  <c r="H49" i="12"/>
  <c r="M49" i="12" s="1"/>
  <c r="F49" i="12"/>
  <c r="C49" i="12"/>
  <c r="P48" i="12"/>
  <c r="O48" i="12"/>
  <c r="M48" i="12"/>
  <c r="L48" i="12"/>
  <c r="J48" i="12"/>
  <c r="P47" i="12"/>
  <c r="O47" i="12"/>
  <c r="M47" i="12"/>
  <c r="J47" i="12"/>
  <c r="L47" i="12" s="1"/>
  <c r="P46" i="12"/>
  <c r="O46" i="12"/>
  <c r="M46" i="12"/>
  <c r="J46" i="12"/>
  <c r="L46" i="12" s="1"/>
  <c r="P45" i="12"/>
  <c r="O45" i="12"/>
  <c r="M45" i="12"/>
  <c r="J45" i="12"/>
  <c r="L45" i="12" s="1"/>
  <c r="P44" i="12"/>
  <c r="O44" i="12"/>
  <c r="M44" i="12"/>
  <c r="L44" i="12"/>
  <c r="J44" i="12"/>
  <c r="P43" i="12"/>
  <c r="O43" i="12"/>
  <c r="M43" i="12"/>
  <c r="J43" i="12"/>
  <c r="L43" i="12" s="1"/>
  <c r="P42" i="12"/>
  <c r="O42" i="12"/>
  <c r="M42" i="12"/>
  <c r="L42" i="12"/>
  <c r="J42" i="12"/>
  <c r="P41" i="12"/>
  <c r="O41" i="12"/>
  <c r="M41" i="12"/>
  <c r="J41" i="12"/>
  <c r="L41" i="12" s="1"/>
  <c r="P40" i="12"/>
  <c r="O40" i="12"/>
  <c r="M40" i="12"/>
  <c r="L40" i="12"/>
  <c r="J40" i="12"/>
  <c r="P39" i="12"/>
  <c r="O39" i="12"/>
  <c r="M39" i="12"/>
  <c r="J39" i="12"/>
  <c r="L39" i="12" s="1"/>
  <c r="P38" i="12"/>
  <c r="O38" i="12"/>
  <c r="M38" i="12"/>
  <c r="J38" i="12"/>
  <c r="L38" i="12" s="1"/>
  <c r="P15" i="12"/>
  <c r="O15" i="12"/>
  <c r="M14" i="12"/>
  <c r="L14" i="12"/>
  <c r="F14" i="12"/>
  <c r="C14" i="12"/>
  <c r="M13" i="12"/>
  <c r="L13" i="12"/>
  <c r="M12" i="12"/>
  <c r="L12" i="12"/>
  <c r="M11" i="12"/>
  <c r="L11" i="12"/>
  <c r="M10" i="12"/>
  <c r="L10" i="12"/>
  <c r="M9" i="12"/>
  <c r="L9" i="12"/>
  <c r="M8" i="12"/>
  <c r="L8" i="12"/>
  <c r="M7" i="12"/>
  <c r="L7" i="12"/>
  <c r="M6" i="12"/>
  <c r="L6" i="12"/>
  <c r="M5" i="12"/>
  <c r="L5" i="12"/>
  <c r="M4" i="12"/>
  <c r="L4" i="12"/>
  <c r="M3" i="12"/>
  <c r="L3" i="12"/>
  <c r="L49" i="12" l="1"/>
  <c r="AF29" i="10"/>
  <c r="AE29" i="10"/>
  <c r="AJ29" i="10"/>
  <c r="AI29" i="10"/>
  <c r="Z65" i="10"/>
  <c r="Y65" i="10"/>
  <c r="X65" i="10"/>
  <c r="W65" i="10"/>
  <c r="J50" i="10"/>
  <c r="L50" i="10" s="1"/>
  <c r="H50" i="10"/>
  <c r="M50" i="10" s="1"/>
  <c r="F50" i="10"/>
  <c r="C50" i="10"/>
  <c r="M49" i="10"/>
  <c r="J49" i="10"/>
  <c r="L49" i="10" s="1"/>
  <c r="M48" i="10"/>
  <c r="L48" i="10"/>
  <c r="J48" i="10"/>
  <c r="M47" i="10"/>
  <c r="J47" i="10"/>
  <c r="L47" i="10" s="1"/>
  <c r="M46" i="10"/>
  <c r="J46" i="10"/>
  <c r="L46" i="10" s="1"/>
  <c r="M45" i="10"/>
  <c r="L45" i="10"/>
  <c r="J45" i="10"/>
  <c r="M44" i="10"/>
  <c r="L44" i="10"/>
  <c r="J44" i="10"/>
  <c r="M43" i="10"/>
  <c r="L43" i="10"/>
  <c r="J43" i="10"/>
  <c r="M42" i="10"/>
  <c r="J42" i="10"/>
  <c r="L42" i="10" s="1"/>
  <c r="M41" i="10"/>
  <c r="J41" i="10"/>
  <c r="L41" i="10" s="1"/>
  <c r="M40" i="10"/>
  <c r="L40" i="10"/>
  <c r="J40" i="10"/>
  <c r="M39" i="10"/>
  <c r="J39" i="10"/>
  <c r="L39" i="10" s="1"/>
  <c r="J75" i="10"/>
  <c r="L75" i="10" s="1"/>
  <c r="M75" i="10"/>
  <c r="O75" i="10"/>
  <c r="P75" i="10"/>
  <c r="J76" i="10"/>
  <c r="L76" i="10" s="1"/>
  <c r="M76" i="10"/>
  <c r="O76" i="10"/>
  <c r="P76" i="10"/>
  <c r="J77" i="10"/>
  <c r="L77" i="10"/>
  <c r="M77" i="10"/>
  <c r="O77" i="10"/>
  <c r="P77" i="10"/>
  <c r="J78" i="10"/>
  <c r="L78" i="10" s="1"/>
  <c r="M78" i="10"/>
  <c r="O78" i="10"/>
  <c r="P78" i="10"/>
  <c r="J79" i="10"/>
  <c r="L79" i="10"/>
  <c r="M79" i="10"/>
  <c r="O79" i="10"/>
  <c r="P79" i="10"/>
  <c r="J80" i="10"/>
  <c r="L80" i="10" s="1"/>
  <c r="M80" i="10"/>
  <c r="O80" i="10"/>
  <c r="P80" i="10"/>
  <c r="J81" i="10"/>
  <c r="L81" i="10"/>
  <c r="M81" i="10"/>
  <c r="O81" i="10"/>
  <c r="P81" i="10"/>
  <c r="J82" i="10"/>
  <c r="L82" i="10" s="1"/>
  <c r="M82" i="10"/>
  <c r="O82" i="10"/>
  <c r="P82" i="10"/>
  <c r="J83" i="10"/>
  <c r="L83" i="10"/>
  <c r="M83" i="10"/>
  <c r="O83" i="10"/>
  <c r="P83" i="10"/>
  <c r="J84" i="10"/>
  <c r="L84" i="10" s="1"/>
  <c r="M84" i="10"/>
  <c r="O84" i="10"/>
  <c r="P84" i="10"/>
  <c r="J85" i="10"/>
  <c r="L85" i="10"/>
  <c r="M85" i="10"/>
  <c r="O85" i="10"/>
  <c r="P85" i="10"/>
  <c r="C86" i="10"/>
  <c r="F86" i="10"/>
  <c r="H86" i="10"/>
  <c r="L86" i="10" s="1"/>
  <c r="J86" i="10"/>
  <c r="O86" i="10"/>
  <c r="P86" i="10"/>
  <c r="M86" i="10" l="1"/>
  <c r="P15" i="8"/>
  <c r="O15" i="8"/>
  <c r="P49" i="8"/>
  <c r="O49" i="8"/>
  <c r="J49" i="8"/>
  <c r="L49" i="8" s="1"/>
  <c r="H49" i="8"/>
  <c r="M49" i="8" s="1"/>
  <c r="F49" i="8"/>
  <c r="C49" i="8"/>
  <c r="P48" i="8"/>
  <c r="O48" i="8"/>
  <c r="M48" i="8"/>
  <c r="J48" i="8"/>
  <c r="L48" i="8" s="1"/>
  <c r="P47" i="8"/>
  <c r="O47" i="8"/>
  <c r="M47" i="8"/>
  <c r="J47" i="8"/>
  <c r="L47" i="8" s="1"/>
  <c r="P46" i="8"/>
  <c r="O46" i="8"/>
  <c r="M46" i="8"/>
  <c r="J46" i="8"/>
  <c r="L46" i="8" s="1"/>
  <c r="P45" i="8"/>
  <c r="O45" i="8"/>
  <c r="M45" i="8"/>
  <c r="J45" i="8"/>
  <c r="L45" i="8" s="1"/>
  <c r="P44" i="8"/>
  <c r="O44" i="8"/>
  <c r="M44" i="8"/>
  <c r="J44" i="8"/>
  <c r="L44" i="8" s="1"/>
  <c r="P43" i="8"/>
  <c r="O43" i="8"/>
  <c r="M43" i="8"/>
  <c r="J43" i="8"/>
  <c r="L43" i="8" s="1"/>
  <c r="P42" i="8"/>
  <c r="O42" i="8"/>
  <c r="M42" i="8"/>
  <c r="J42" i="8"/>
  <c r="L42" i="8" s="1"/>
  <c r="P41" i="8"/>
  <c r="O41" i="8"/>
  <c r="M41" i="8"/>
  <c r="J41" i="8"/>
  <c r="L41" i="8" s="1"/>
  <c r="P40" i="8"/>
  <c r="O40" i="8"/>
  <c r="M40" i="8"/>
  <c r="J40" i="8"/>
  <c r="L40" i="8" s="1"/>
  <c r="P39" i="8"/>
  <c r="O39" i="8"/>
  <c r="M39" i="8"/>
  <c r="J39" i="8"/>
  <c r="L39" i="8" s="1"/>
  <c r="P38" i="8"/>
  <c r="O38" i="8"/>
  <c r="M38" i="8"/>
  <c r="J38" i="8"/>
  <c r="L38" i="8" s="1"/>
  <c r="Z29" i="10" l="1"/>
  <c r="Y29" i="10"/>
  <c r="X29" i="10"/>
  <c r="W29" i="10"/>
  <c r="J14" i="10"/>
  <c r="H14" i="10"/>
  <c r="M14" i="10" s="1"/>
  <c r="F14" i="10"/>
  <c r="C14" i="10"/>
  <c r="M13" i="10"/>
  <c r="J13" i="10"/>
  <c r="L13" i="10" s="1"/>
  <c r="M12" i="10"/>
  <c r="J12" i="10"/>
  <c r="L12" i="10" s="1"/>
  <c r="M11" i="10"/>
  <c r="J11" i="10"/>
  <c r="L11" i="10" s="1"/>
  <c r="M10" i="10"/>
  <c r="J10" i="10"/>
  <c r="L10" i="10" s="1"/>
  <c r="M9" i="10"/>
  <c r="J9" i="10"/>
  <c r="L9" i="10" s="1"/>
  <c r="M8" i="10"/>
  <c r="J8" i="10"/>
  <c r="L8" i="10" s="1"/>
  <c r="M7" i="10"/>
  <c r="J7" i="10"/>
  <c r="L7" i="10" s="1"/>
  <c r="M6" i="10"/>
  <c r="J6" i="10"/>
  <c r="L6" i="10" s="1"/>
  <c r="M5" i="10"/>
  <c r="J5" i="10"/>
  <c r="L5" i="10" s="1"/>
  <c r="M4" i="10"/>
  <c r="J4" i="10"/>
  <c r="L4" i="10" s="1"/>
  <c r="M3" i="10"/>
  <c r="J3" i="10"/>
  <c r="L3" i="10" s="1"/>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3" i="9"/>
  <c r="L14" i="10" l="1"/>
  <c r="P123" i="8"/>
  <c r="O117" i="8"/>
  <c r="P117" i="8"/>
  <c r="O118" i="8"/>
  <c r="P118" i="8"/>
  <c r="O119" i="8"/>
  <c r="P119" i="8"/>
  <c r="O120" i="8"/>
  <c r="P120" i="8"/>
  <c r="O121" i="8"/>
  <c r="P121" i="8"/>
  <c r="O122" i="8"/>
  <c r="P122" i="8"/>
  <c r="O123" i="8"/>
  <c r="O124" i="8"/>
  <c r="P124" i="8"/>
  <c r="O125" i="8"/>
  <c r="P125" i="8"/>
  <c r="O126" i="8"/>
  <c r="P126" i="8"/>
  <c r="O127" i="8"/>
  <c r="P127" i="8"/>
  <c r="P116" i="8"/>
  <c r="O116" i="8"/>
  <c r="J127" i="8"/>
  <c r="L127" i="8" s="1"/>
  <c r="H127" i="8"/>
  <c r="M127" i="8" s="1"/>
  <c r="F127" i="8"/>
  <c r="C127" i="8"/>
  <c r="M126" i="8"/>
  <c r="J126" i="8"/>
  <c r="L126" i="8" s="1"/>
  <c r="M125" i="8"/>
  <c r="J125" i="8"/>
  <c r="L125" i="8" s="1"/>
  <c r="M124" i="8"/>
  <c r="J124" i="8"/>
  <c r="L124" i="8" s="1"/>
  <c r="M123" i="8"/>
  <c r="J123" i="8"/>
  <c r="L123" i="8" s="1"/>
  <c r="M122" i="8"/>
  <c r="J122" i="8"/>
  <c r="L122" i="8" s="1"/>
  <c r="M121" i="8"/>
  <c r="L121" i="8"/>
  <c r="J121" i="8"/>
  <c r="M120" i="8"/>
  <c r="L120" i="8"/>
  <c r="J120" i="8"/>
  <c r="M119" i="8"/>
  <c r="L119" i="8"/>
  <c r="J119" i="8"/>
  <c r="M118" i="8"/>
  <c r="J118" i="8"/>
  <c r="L118" i="8" s="1"/>
  <c r="M117" i="8"/>
  <c r="J117" i="8"/>
  <c r="L117" i="8" s="1"/>
  <c r="M116" i="8"/>
  <c r="J116" i="8"/>
  <c r="L116" i="8" s="1"/>
  <c r="C14" i="8"/>
  <c r="C87" i="8"/>
  <c r="M86" i="8"/>
  <c r="M85" i="8"/>
  <c r="M84" i="8"/>
  <c r="M83" i="8"/>
  <c r="M82" i="8"/>
  <c r="M81" i="8"/>
  <c r="M80" i="8"/>
  <c r="M79" i="8"/>
  <c r="M78" i="8"/>
  <c r="M77" i="8"/>
  <c r="M76" i="8"/>
  <c r="M4" i="8"/>
  <c r="M5" i="8"/>
  <c r="M6" i="8"/>
  <c r="M7" i="8"/>
  <c r="M8" i="8"/>
  <c r="M9" i="8"/>
  <c r="M10" i="8"/>
  <c r="M11" i="8"/>
  <c r="M12" i="8"/>
  <c r="M13" i="8"/>
  <c r="M3" i="8"/>
  <c r="P76" i="8"/>
  <c r="P77" i="8"/>
  <c r="P78" i="8"/>
  <c r="P79" i="8"/>
  <c r="P80" i="8"/>
  <c r="P81" i="8"/>
  <c r="P82" i="8"/>
  <c r="P83" i="8"/>
  <c r="P84" i="8"/>
  <c r="P85" i="8"/>
  <c r="P86" i="8"/>
  <c r="P87" i="8"/>
  <c r="O77" i="8"/>
  <c r="O78" i="8"/>
  <c r="O79" i="8"/>
  <c r="O80" i="8"/>
  <c r="O81" i="8"/>
  <c r="O82" i="8"/>
  <c r="O83" i="8"/>
  <c r="O84" i="8"/>
  <c r="O85" i="8"/>
  <c r="O86" i="8"/>
  <c r="O87" i="8"/>
  <c r="O76" i="8"/>
  <c r="J87" i="8"/>
  <c r="H87" i="8"/>
  <c r="M87" i="8" s="1"/>
  <c r="F87" i="8"/>
  <c r="J86" i="8"/>
  <c r="L86" i="8" s="1"/>
  <c r="J85" i="8"/>
  <c r="L85" i="8" s="1"/>
  <c r="J84" i="8"/>
  <c r="L84" i="8" s="1"/>
  <c r="J83" i="8"/>
  <c r="L83" i="8" s="1"/>
  <c r="J82" i="8"/>
  <c r="L82" i="8" s="1"/>
  <c r="J81" i="8"/>
  <c r="L81" i="8" s="1"/>
  <c r="J80" i="8"/>
  <c r="L80" i="8" s="1"/>
  <c r="J79" i="8"/>
  <c r="L79" i="8" s="1"/>
  <c r="J78" i="8"/>
  <c r="L78" i="8" s="1"/>
  <c r="J77" i="8"/>
  <c r="L77" i="8" s="1"/>
  <c r="J76" i="8"/>
  <c r="L76" i="8" s="1"/>
  <c r="J3" i="8"/>
  <c r="L3" i="8" s="1"/>
  <c r="J4" i="8"/>
  <c r="L4" i="8" s="1"/>
  <c r="J5" i="8"/>
  <c r="L5" i="8" s="1"/>
  <c r="J6" i="8"/>
  <c r="L6" i="8" s="1"/>
  <c r="J7" i="8"/>
  <c r="L7" i="8" s="1"/>
  <c r="J8" i="8"/>
  <c r="L8" i="8" s="1"/>
  <c r="J9" i="8"/>
  <c r="L9" i="8" s="1"/>
  <c r="J10" i="8"/>
  <c r="L10" i="8" s="1"/>
  <c r="J11" i="8"/>
  <c r="L11" i="8" s="1"/>
  <c r="J12" i="8"/>
  <c r="L12" i="8" s="1"/>
  <c r="J13" i="8"/>
  <c r="L13" i="8" s="1"/>
  <c r="J14" i="8"/>
  <c r="L87" i="8" l="1"/>
  <c r="H14" i="8" l="1"/>
  <c r="F14" i="8"/>
  <c r="M14" i="8" l="1"/>
  <c r="L14" i="8"/>
  <c r="B134" i="1"/>
  <c r="E134" i="1"/>
  <c r="G134" i="1"/>
  <c r="M134" i="1"/>
  <c r="E9" i="1"/>
  <c r="G4" i="1" l="1"/>
  <c r="M264" i="4" l="1"/>
  <c r="B264" i="4"/>
  <c r="M263" i="4"/>
  <c r="B263" i="4"/>
  <c r="M262" i="4"/>
  <c r="B262" i="4"/>
  <c r="M261" i="4"/>
  <c r="B261" i="4"/>
  <c r="M260" i="4"/>
  <c r="B260" i="4"/>
  <c r="M259" i="4"/>
  <c r="B259" i="4"/>
  <c r="M258" i="4"/>
  <c r="B258" i="4"/>
  <c r="M257" i="4"/>
  <c r="B257" i="4"/>
  <c r="M256" i="4"/>
  <c r="B256" i="4"/>
  <c r="M255" i="4"/>
  <c r="B255" i="4"/>
  <c r="M254" i="4"/>
  <c r="B254" i="4"/>
  <c r="M253" i="4"/>
  <c r="B253" i="4"/>
  <c r="M252" i="4"/>
  <c r="B252" i="4"/>
  <c r="M251" i="4"/>
  <c r="B251" i="4"/>
  <c r="M250" i="4"/>
  <c r="B250" i="4"/>
  <c r="M249" i="4"/>
  <c r="B249" i="4"/>
  <c r="M248" i="4"/>
  <c r="B248" i="4"/>
  <c r="M247" i="4"/>
  <c r="B247" i="4"/>
  <c r="M246" i="4"/>
  <c r="B246" i="4"/>
  <c r="M245" i="4"/>
  <c r="B245" i="4"/>
  <c r="M244" i="4"/>
  <c r="B244" i="4"/>
  <c r="M243" i="4"/>
  <c r="B243" i="4"/>
  <c r="M242" i="4"/>
  <c r="B242" i="4"/>
  <c r="M241" i="4"/>
  <c r="B241" i="4"/>
  <c r="M240" i="4"/>
  <c r="B240" i="4"/>
  <c r="M239" i="4"/>
  <c r="B239" i="4"/>
  <c r="M238" i="4"/>
  <c r="B238" i="4"/>
  <c r="M237" i="4"/>
  <c r="B237" i="4"/>
  <c r="M236" i="4"/>
  <c r="B236" i="4"/>
  <c r="M235" i="4"/>
  <c r="B235" i="4"/>
  <c r="M234" i="4"/>
  <c r="B234" i="4"/>
  <c r="M233" i="4"/>
  <c r="B233" i="4"/>
  <c r="M232" i="4"/>
  <c r="B232" i="4"/>
  <c r="M231" i="4"/>
  <c r="B231" i="4"/>
  <c r="M230" i="4"/>
  <c r="B230" i="4"/>
  <c r="M229" i="4"/>
  <c r="B229" i="4"/>
  <c r="M228" i="4"/>
  <c r="B228" i="4"/>
  <c r="M227" i="4"/>
  <c r="B227" i="4"/>
  <c r="M226" i="4"/>
  <c r="B226" i="4"/>
  <c r="M225" i="4"/>
  <c r="B225" i="4"/>
  <c r="M224" i="4"/>
  <c r="B224" i="4"/>
  <c r="M223" i="4"/>
  <c r="B223" i="4"/>
  <c r="M222" i="4"/>
  <c r="B222" i="4"/>
  <c r="M221" i="4"/>
  <c r="B221" i="4"/>
  <c r="M220" i="4"/>
  <c r="B220" i="4"/>
  <c r="M219" i="4"/>
  <c r="B219" i="4"/>
  <c r="M218" i="4"/>
  <c r="B218" i="4"/>
  <c r="M217" i="4"/>
  <c r="B217" i="4"/>
  <c r="M216" i="4"/>
  <c r="B216" i="4"/>
  <c r="M215" i="4"/>
  <c r="M214" i="4"/>
  <c r="B214" i="4"/>
  <c r="M213" i="4"/>
  <c r="B213" i="4"/>
  <c r="M212" i="4"/>
  <c r="B212" i="4"/>
  <c r="M211" i="4"/>
  <c r="B211" i="4"/>
  <c r="M210" i="4"/>
  <c r="B210" i="4"/>
  <c r="M209" i="4"/>
  <c r="B209" i="4"/>
  <c r="M208" i="4"/>
  <c r="B208" i="4"/>
  <c r="M207" i="4"/>
  <c r="B207" i="4"/>
  <c r="M206" i="4"/>
  <c r="B206" i="4"/>
  <c r="M205" i="4"/>
  <c r="B205" i="4"/>
  <c r="M204" i="4"/>
  <c r="B204" i="4"/>
  <c r="M203" i="4"/>
  <c r="B203" i="4"/>
  <c r="M202" i="4"/>
  <c r="B202" i="4"/>
  <c r="M201" i="4"/>
  <c r="B201" i="4"/>
  <c r="M200" i="4"/>
  <c r="B200" i="4"/>
  <c r="M199" i="4"/>
  <c r="B199" i="4"/>
  <c r="M198" i="4"/>
  <c r="B198" i="4"/>
  <c r="M197" i="4"/>
  <c r="B197" i="4"/>
  <c r="M196" i="4"/>
  <c r="B196" i="4"/>
  <c r="M195" i="4"/>
  <c r="B195" i="4"/>
  <c r="M194" i="4"/>
  <c r="B194" i="4"/>
  <c r="M193" i="4"/>
  <c r="B193" i="4"/>
  <c r="M192" i="4"/>
  <c r="B192" i="4"/>
  <c r="M191" i="4"/>
  <c r="B191" i="4"/>
  <c r="M190" i="4"/>
  <c r="B190" i="4"/>
  <c r="M189" i="4"/>
  <c r="B189" i="4"/>
  <c r="M188" i="4"/>
  <c r="B188" i="4"/>
  <c r="M187" i="4"/>
  <c r="B187" i="4"/>
  <c r="M186" i="4"/>
  <c r="B186" i="4"/>
  <c r="M185" i="4"/>
  <c r="B185" i="4"/>
  <c r="M184" i="4"/>
  <c r="B184" i="4"/>
  <c r="M183" i="4"/>
  <c r="B183" i="4"/>
  <c r="M182" i="4"/>
  <c r="B182" i="4"/>
  <c r="M181" i="4"/>
  <c r="B181" i="4"/>
  <c r="M180" i="4"/>
  <c r="B180" i="4"/>
  <c r="M179" i="4"/>
  <c r="B179" i="4"/>
  <c r="M178" i="4"/>
  <c r="B178" i="4"/>
  <c r="M177" i="4"/>
  <c r="B177" i="4"/>
  <c r="M176" i="4"/>
  <c r="B176" i="4"/>
  <c r="M175" i="4"/>
  <c r="B175" i="4"/>
  <c r="M174" i="4"/>
  <c r="B174" i="4"/>
  <c r="M173" i="4"/>
  <c r="B173" i="4"/>
  <c r="M172" i="4"/>
  <c r="B172" i="4"/>
  <c r="M171" i="4"/>
  <c r="B171" i="4"/>
  <c r="M170" i="4"/>
  <c r="B170" i="4"/>
  <c r="M169" i="4"/>
  <c r="B169" i="4"/>
  <c r="M168" i="4"/>
  <c r="B168" i="4"/>
  <c r="M167" i="4"/>
  <c r="B167" i="4"/>
  <c r="M166" i="4"/>
  <c r="B166" i="4"/>
  <c r="M165" i="4"/>
  <c r="B165" i="4"/>
  <c r="M164" i="4"/>
  <c r="B164" i="4"/>
  <c r="M163" i="4"/>
  <c r="B163" i="4"/>
  <c r="M162" i="4"/>
  <c r="B162" i="4"/>
  <c r="M161" i="4"/>
  <c r="B161" i="4"/>
  <c r="M160" i="4"/>
  <c r="B160" i="4"/>
  <c r="M159" i="4"/>
  <c r="B159" i="4"/>
  <c r="M158" i="4"/>
  <c r="B158" i="4"/>
  <c r="M157" i="4"/>
  <c r="B157" i="4"/>
  <c r="M156" i="4"/>
  <c r="B156" i="4"/>
  <c r="M155" i="4"/>
  <c r="B155" i="4"/>
  <c r="M154" i="4"/>
  <c r="B154" i="4"/>
  <c r="M153" i="4"/>
  <c r="B153" i="4"/>
  <c r="M152" i="4"/>
  <c r="B152" i="4"/>
  <c r="M151" i="4"/>
  <c r="G151" i="4"/>
  <c r="E151" i="4"/>
  <c r="B151" i="4"/>
  <c r="M150" i="4"/>
  <c r="G150" i="4"/>
  <c r="E150" i="4"/>
  <c r="B150" i="4"/>
  <c r="M149" i="4"/>
  <c r="G149" i="4"/>
  <c r="E149" i="4"/>
  <c r="B149" i="4"/>
  <c r="M148" i="4"/>
  <c r="G148" i="4"/>
  <c r="E148" i="4"/>
  <c r="B148" i="4"/>
  <c r="M147" i="4"/>
  <c r="G147" i="4"/>
  <c r="E147" i="4"/>
  <c r="B147" i="4"/>
  <c r="M146" i="4"/>
  <c r="G146" i="4"/>
  <c r="E146" i="4"/>
  <c r="B146" i="4"/>
  <c r="M145" i="4"/>
  <c r="G145" i="4"/>
  <c r="E145" i="4"/>
  <c r="B145" i="4"/>
  <c r="M144" i="4"/>
  <c r="G144" i="4"/>
  <c r="E144" i="4"/>
  <c r="B144" i="4"/>
  <c r="M143" i="4"/>
  <c r="G143" i="4"/>
  <c r="E143" i="4"/>
  <c r="B143" i="4"/>
  <c r="M142" i="4"/>
  <c r="G142" i="4"/>
  <c r="E142" i="4"/>
  <c r="B142" i="4"/>
  <c r="M141" i="4"/>
  <c r="G141" i="4"/>
  <c r="E141" i="4"/>
  <c r="B141" i="4"/>
  <c r="M140" i="4"/>
  <c r="G140" i="4"/>
  <c r="E140" i="4"/>
  <c r="B140" i="4"/>
  <c r="M139" i="4"/>
  <c r="G139" i="4"/>
  <c r="E139" i="4"/>
  <c r="B139" i="4"/>
  <c r="M138" i="4"/>
  <c r="G138" i="4"/>
  <c r="E138" i="4"/>
  <c r="B138" i="4"/>
  <c r="M137" i="4"/>
  <c r="G137" i="4"/>
  <c r="E137" i="4"/>
  <c r="B137" i="4"/>
  <c r="M136" i="4"/>
  <c r="G136" i="4"/>
  <c r="E136" i="4"/>
  <c r="B136" i="4"/>
  <c r="M135" i="4"/>
  <c r="G135" i="4"/>
  <c r="E135" i="4"/>
  <c r="B135" i="4"/>
  <c r="M134" i="4"/>
  <c r="G134" i="4"/>
  <c r="E134" i="4"/>
  <c r="B134" i="4"/>
  <c r="M133" i="4"/>
  <c r="G133" i="4"/>
  <c r="E133" i="4"/>
  <c r="B133" i="4"/>
  <c r="M132" i="4"/>
  <c r="G132" i="4"/>
  <c r="E132" i="4"/>
  <c r="B132" i="4"/>
  <c r="M131" i="4"/>
  <c r="G131" i="4"/>
  <c r="E131" i="4"/>
  <c r="B131" i="4"/>
  <c r="M130" i="4"/>
  <c r="G130" i="4"/>
  <c r="E130" i="4"/>
  <c r="B130" i="4"/>
  <c r="M129" i="4"/>
  <c r="G129" i="4"/>
  <c r="E129" i="4"/>
  <c r="B129" i="4"/>
  <c r="M128" i="4"/>
  <c r="G128" i="4"/>
  <c r="E128" i="4"/>
  <c r="B128" i="4"/>
  <c r="M127" i="4"/>
  <c r="G127" i="4"/>
  <c r="E127" i="4"/>
  <c r="B127" i="4"/>
  <c r="M126" i="4"/>
  <c r="G126" i="4"/>
  <c r="E126" i="4"/>
  <c r="B126" i="4"/>
  <c r="M125" i="4"/>
  <c r="G125" i="4"/>
  <c r="E125" i="4"/>
  <c r="B125" i="4"/>
  <c r="M124" i="4"/>
  <c r="G124" i="4"/>
  <c r="E124" i="4"/>
  <c r="B124" i="4"/>
  <c r="M123" i="4"/>
  <c r="G123" i="4"/>
  <c r="E123" i="4"/>
  <c r="B123" i="4"/>
  <c r="M122" i="4"/>
  <c r="G122" i="4"/>
  <c r="E122" i="4"/>
  <c r="B122" i="4"/>
  <c r="M121" i="4"/>
  <c r="G121" i="4"/>
  <c r="E121" i="4"/>
  <c r="B121" i="4"/>
  <c r="M120" i="4"/>
  <c r="G120" i="4"/>
  <c r="E120" i="4"/>
  <c r="B120" i="4"/>
  <c r="M119" i="4"/>
  <c r="G119" i="4"/>
  <c r="E119" i="4"/>
  <c r="B119" i="4"/>
  <c r="M118" i="4"/>
  <c r="G118" i="4"/>
  <c r="E118" i="4"/>
  <c r="B118" i="4"/>
  <c r="M117" i="4"/>
  <c r="G117" i="4"/>
  <c r="E117" i="4"/>
  <c r="B117" i="4"/>
  <c r="M116" i="4"/>
  <c r="G116" i="4"/>
  <c r="E116" i="4"/>
  <c r="B116" i="4"/>
  <c r="M115" i="4"/>
  <c r="G115" i="4"/>
  <c r="E115" i="4"/>
  <c r="B115" i="4"/>
  <c r="M114" i="4"/>
  <c r="G114" i="4"/>
  <c r="E114" i="4"/>
  <c r="B114" i="4"/>
  <c r="M113" i="4"/>
  <c r="G113" i="4"/>
  <c r="E113" i="4"/>
  <c r="B113" i="4"/>
  <c r="M112" i="4"/>
  <c r="G112" i="4"/>
  <c r="E112" i="4"/>
  <c r="B112" i="4"/>
  <c r="M111" i="4"/>
  <c r="G111" i="4"/>
  <c r="E111" i="4"/>
  <c r="B111" i="4"/>
  <c r="M110" i="4"/>
  <c r="G110" i="4"/>
  <c r="E110" i="4"/>
  <c r="B110" i="4"/>
  <c r="M109" i="4"/>
  <c r="G109" i="4"/>
  <c r="E109" i="4"/>
  <c r="B109" i="4"/>
  <c r="M108" i="4"/>
  <c r="G108" i="4"/>
  <c r="E108" i="4"/>
  <c r="B108" i="4"/>
  <c r="M107" i="4"/>
  <c r="G107" i="4"/>
  <c r="E107" i="4"/>
  <c r="B107" i="4"/>
  <c r="M106" i="4"/>
  <c r="G106" i="4"/>
  <c r="E106" i="4"/>
  <c r="B106" i="4"/>
  <c r="M105" i="4"/>
  <c r="G105" i="4"/>
  <c r="E105" i="4"/>
  <c r="B105" i="4"/>
  <c r="M104" i="4"/>
  <c r="G104" i="4"/>
  <c r="E104" i="4"/>
  <c r="B104" i="4"/>
  <c r="M103" i="4"/>
  <c r="G103" i="4"/>
  <c r="E103" i="4"/>
  <c r="B103" i="4"/>
  <c r="M102" i="4"/>
  <c r="G102" i="4"/>
  <c r="E102" i="4"/>
  <c r="B102" i="4"/>
  <c r="M101" i="4"/>
  <c r="G101" i="4"/>
  <c r="E101" i="4"/>
  <c r="B101" i="4"/>
  <c r="M100" i="4"/>
  <c r="G100" i="4"/>
  <c r="E100" i="4"/>
  <c r="B100" i="4"/>
  <c r="M99" i="4"/>
  <c r="G99" i="4"/>
  <c r="E99" i="4"/>
  <c r="B99" i="4"/>
  <c r="M98" i="4"/>
  <c r="G98" i="4"/>
  <c r="E98" i="4"/>
  <c r="B98" i="4"/>
  <c r="M97" i="4"/>
  <c r="G97" i="4"/>
  <c r="E97" i="4"/>
  <c r="B97" i="4"/>
  <c r="M96" i="4"/>
  <c r="G96" i="4"/>
  <c r="E96" i="4"/>
  <c r="B96" i="4"/>
  <c r="M95" i="4"/>
  <c r="G95" i="4"/>
  <c r="E95" i="4"/>
  <c r="B95" i="4"/>
  <c r="M94" i="4"/>
  <c r="G94" i="4"/>
  <c r="E94" i="4"/>
  <c r="B94" i="4"/>
  <c r="M93" i="4"/>
  <c r="G93" i="4"/>
  <c r="E93" i="4"/>
  <c r="B93" i="4"/>
  <c r="M92" i="4"/>
  <c r="G92" i="4"/>
  <c r="E92" i="4"/>
  <c r="B92" i="4"/>
  <c r="M91" i="4"/>
  <c r="G91" i="4"/>
  <c r="E91" i="4"/>
  <c r="B91" i="4"/>
  <c r="M90" i="4"/>
  <c r="G90" i="4"/>
  <c r="E90" i="4"/>
  <c r="B90" i="4"/>
  <c r="M89" i="4"/>
  <c r="G89" i="4"/>
  <c r="E89" i="4"/>
  <c r="B89" i="4"/>
  <c r="M88" i="4"/>
  <c r="G88" i="4"/>
  <c r="E88" i="4"/>
  <c r="B88" i="4"/>
  <c r="M87" i="4"/>
  <c r="G87" i="4"/>
  <c r="E87" i="4"/>
  <c r="B87" i="4"/>
  <c r="M86" i="4"/>
  <c r="G86" i="4"/>
  <c r="E86" i="4"/>
  <c r="B86" i="4"/>
  <c r="M85" i="4"/>
  <c r="G85" i="4"/>
  <c r="E85" i="4"/>
  <c r="B85" i="4"/>
  <c r="M84" i="4"/>
  <c r="G84" i="4"/>
  <c r="E84" i="4"/>
  <c r="B84" i="4"/>
  <c r="M83" i="4"/>
  <c r="G83" i="4"/>
  <c r="E83" i="4"/>
  <c r="B83" i="4"/>
  <c r="M82" i="4"/>
  <c r="G82" i="4"/>
  <c r="E82" i="4"/>
  <c r="B82" i="4"/>
  <c r="M81" i="4"/>
  <c r="G81" i="4"/>
  <c r="E81" i="4"/>
  <c r="B81" i="4"/>
  <c r="M80" i="4"/>
  <c r="G80" i="4"/>
  <c r="E80" i="4"/>
  <c r="B80" i="4"/>
  <c r="M79" i="4"/>
  <c r="G79" i="4"/>
  <c r="E79" i="4"/>
  <c r="B79" i="4"/>
  <c r="M78" i="4"/>
  <c r="G78" i="4"/>
  <c r="E78" i="4"/>
  <c r="B78" i="4"/>
  <c r="M77" i="4"/>
  <c r="G77" i="4"/>
  <c r="E77" i="4"/>
  <c r="B77" i="4"/>
  <c r="M76" i="4"/>
  <c r="G76" i="4"/>
  <c r="E76" i="4"/>
  <c r="B76" i="4"/>
  <c r="M75" i="4"/>
  <c r="G75" i="4"/>
  <c r="E75" i="4"/>
  <c r="B75" i="4"/>
  <c r="M74" i="4"/>
  <c r="G74" i="4"/>
  <c r="E74" i="4"/>
  <c r="B74" i="4"/>
  <c r="M73" i="4"/>
  <c r="G73" i="4"/>
  <c r="E73" i="4"/>
  <c r="B73" i="4"/>
  <c r="M72" i="4"/>
  <c r="G72" i="4"/>
  <c r="E72" i="4"/>
  <c r="B72" i="4"/>
  <c r="M71" i="4"/>
  <c r="G71" i="4"/>
  <c r="E71" i="4"/>
  <c r="B71" i="4"/>
  <c r="M70" i="4"/>
  <c r="G70" i="4"/>
  <c r="E70" i="4"/>
  <c r="B70" i="4"/>
  <c r="M69" i="4"/>
  <c r="G69" i="4"/>
  <c r="E69" i="4"/>
  <c r="B69" i="4"/>
  <c r="M68" i="4"/>
  <c r="G68" i="4"/>
  <c r="E68" i="4"/>
  <c r="B68" i="4"/>
  <c r="M67" i="4"/>
  <c r="G67" i="4"/>
  <c r="E67" i="4"/>
  <c r="B67" i="4"/>
  <c r="M66" i="4"/>
  <c r="G66" i="4"/>
  <c r="E66" i="4"/>
  <c r="B66" i="4"/>
  <c r="M65" i="4"/>
  <c r="G65" i="4"/>
  <c r="E65" i="4"/>
  <c r="B65" i="4"/>
  <c r="M64" i="4"/>
  <c r="G64" i="4"/>
  <c r="E64" i="4"/>
  <c r="B64" i="4"/>
  <c r="M63" i="4"/>
  <c r="G63" i="4"/>
  <c r="E63" i="4"/>
  <c r="B63" i="4"/>
  <c r="M62" i="4"/>
  <c r="G62" i="4"/>
  <c r="E62" i="4"/>
  <c r="B62" i="4"/>
  <c r="M61" i="4"/>
  <c r="G61" i="4"/>
  <c r="E61" i="4"/>
  <c r="B61" i="4"/>
  <c r="M60" i="4"/>
  <c r="G60" i="4"/>
  <c r="E60" i="4"/>
  <c r="B60" i="4"/>
  <c r="M59" i="4"/>
  <c r="G59" i="4"/>
  <c r="E59" i="4"/>
  <c r="B59" i="4"/>
  <c r="M58" i="4"/>
  <c r="G58" i="4"/>
  <c r="E58" i="4"/>
  <c r="B58" i="4"/>
  <c r="M57" i="4"/>
  <c r="G57" i="4"/>
  <c r="E57" i="4"/>
  <c r="B57" i="4"/>
  <c r="M56" i="4"/>
  <c r="G56" i="4"/>
  <c r="E56" i="4"/>
  <c r="B56" i="4"/>
  <c r="M55" i="4"/>
  <c r="G55" i="4"/>
  <c r="E55" i="4"/>
  <c r="B55" i="4"/>
  <c r="M54" i="4"/>
  <c r="G54" i="4"/>
  <c r="E54" i="4"/>
  <c r="B54" i="4"/>
  <c r="M53" i="4"/>
  <c r="G53" i="4"/>
  <c r="E53" i="4"/>
  <c r="B53" i="4"/>
  <c r="M52" i="4"/>
  <c r="G52" i="4"/>
  <c r="E52" i="4"/>
  <c r="B52" i="4"/>
  <c r="M51" i="4"/>
  <c r="G51" i="4"/>
  <c r="E51" i="4"/>
  <c r="B51" i="4"/>
  <c r="M50" i="4"/>
  <c r="G50" i="4"/>
  <c r="E50" i="4"/>
  <c r="B50" i="4"/>
  <c r="M49" i="4"/>
  <c r="G49" i="4"/>
  <c r="E49" i="4"/>
  <c r="B49" i="4"/>
  <c r="M48" i="4"/>
  <c r="G48" i="4"/>
  <c r="E48" i="4"/>
  <c r="B48" i="4"/>
  <c r="M47" i="4"/>
  <c r="G47" i="4"/>
  <c r="E47" i="4"/>
  <c r="B47" i="4"/>
  <c r="M46" i="4"/>
  <c r="G46" i="4"/>
  <c r="E46" i="4"/>
  <c r="B46" i="4"/>
  <c r="M45" i="4"/>
  <c r="G45" i="4"/>
  <c r="E45" i="4"/>
  <c r="B45" i="4"/>
  <c r="M44" i="4"/>
  <c r="G44" i="4"/>
  <c r="E44" i="4"/>
  <c r="B44" i="4"/>
  <c r="M43" i="4"/>
  <c r="G43" i="4"/>
  <c r="E43" i="4"/>
  <c r="B43" i="4"/>
  <c r="M42" i="4"/>
  <c r="G42" i="4"/>
  <c r="E42" i="4"/>
  <c r="B42" i="4"/>
  <c r="M41" i="4"/>
  <c r="G41" i="4"/>
  <c r="E41" i="4"/>
  <c r="B41" i="4"/>
  <c r="M40" i="4"/>
  <c r="G40" i="4"/>
  <c r="E40" i="4"/>
  <c r="B40" i="4"/>
  <c r="M39" i="4"/>
  <c r="G39" i="4"/>
  <c r="E39" i="4"/>
  <c r="B39" i="4"/>
  <c r="M38" i="4"/>
  <c r="G38" i="4"/>
  <c r="E38" i="4"/>
  <c r="B38" i="4"/>
  <c r="M37" i="4"/>
  <c r="G37" i="4"/>
  <c r="E37" i="4"/>
  <c r="B37" i="4"/>
  <c r="M36" i="4"/>
  <c r="G36" i="4"/>
  <c r="E36" i="4"/>
  <c r="B36" i="4"/>
  <c r="M35" i="4"/>
  <c r="G35" i="4"/>
  <c r="E35" i="4"/>
  <c r="B35" i="4"/>
  <c r="M34" i="4"/>
  <c r="G34" i="4"/>
  <c r="E34" i="4"/>
  <c r="B34" i="4"/>
  <c r="M33" i="4"/>
  <c r="G33" i="4"/>
  <c r="E33" i="4"/>
  <c r="B33" i="4"/>
  <c r="M32" i="4"/>
  <c r="G32" i="4"/>
  <c r="E32" i="4"/>
  <c r="B32" i="4"/>
  <c r="M31" i="4"/>
  <c r="G31" i="4"/>
  <c r="E31" i="4"/>
  <c r="B31" i="4"/>
  <c r="M30" i="4"/>
  <c r="G30" i="4"/>
  <c r="E30" i="4"/>
  <c r="B30" i="4"/>
  <c r="M29" i="4"/>
  <c r="G29" i="4"/>
  <c r="E29" i="4"/>
  <c r="B29" i="4"/>
  <c r="M28" i="4"/>
  <c r="G28" i="4"/>
  <c r="E28" i="4"/>
  <c r="B28" i="4"/>
  <c r="M27" i="4"/>
  <c r="G27" i="4"/>
  <c r="E27" i="4"/>
  <c r="B27" i="4"/>
  <c r="M26" i="4"/>
  <c r="G26" i="4"/>
  <c r="E26" i="4"/>
  <c r="B26" i="4"/>
  <c r="M25" i="4"/>
  <c r="G25" i="4"/>
  <c r="E25" i="4"/>
  <c r="B25" i="4"/>
  <c r="M24" i="4"/>
  <c r="G24" i="4"/>
  <c r="E24" i="4"/>
  <c r="B24" i="4"/>
  <c r="M23" i="4"/>
  <c r="G23" i="4"/>
  <c r="E23" i="4"/>
  <c r="B23" i="4"/>
  <c r="M22" i="4"/>
  <c r="G22" i="4"/>
  <c r="E22" i="4"/>
  <c r="B22" i="4"/>
  <c r="M21" i="4"/>
  <c r="G21" i="4"/>
  <c r="E21" i="4"/>
  <c r="B21" i="4"/>
  <c r="M20" i="4"/>
  <c r="G20" i="4"/>
  <c r="E20" i="4"/>
  <c r="B20" i="4"/>
  <c r="M19" i="4"/>
  <c r="G19" i="4"/>
  <c r="E19" i="4"/>
  <c r="B19" i="4"/>
  <c r="M18" i="4"/>
  <c r="G18" i="4"/>
  <c r="E18" i="4"/>
  <c r="B18" i="4"/>
  <c r="M17" i="4"/>
  <c r="G17" i="4"/>
  <c r="E17" i="4"/>
  <c r="B17" i="4"/>
  <c r="M16" i="4"/>
  <c r="G16" i="4"/>
  <c r="E16" i="4"/>
  <c r="B16" i="4"/>
  <c r="M15" i="4"/>
  <c r="G15" i="4"/>
  <c r="E15" i="4"/>
  <c r="B15" i="4"/>
  <c r="M14" i="4"/>
  <c r="G14" i="4"/>
  <c r="E14" i="4"/>
  <c r="B14" i="4"/>
  <c r="M13" i="4"/>
  <c r="G13" i="4"/>
  <c r="E13" i="4"/>
  <c r="B13" i="4"/>
  <c r="M12" i="4"/>
  <c r="G12" i="4"/>
  <c r="E12" i="4"/>
  <c r="B12" i="4"/>
  <c r="M11" i="4"/>
  <c r="G11" i="4"/>
  <c r="E11" i="4"/>
  <c r="B11" i="4"/>
  <c r="M10" i="4"/>
  <c r="G10" i="4"/>
  <c r="E10" i="4"/>
  <c r="B10" i="4"/>
  <c r="M9" i="4"/>
  <c r="G9" i="4"/>
  <c r="E9" i="4"/>
  <c r="B9" i="4"/>
  <c r="M8" i="4"/>
  <c r="G8" i="4"/>
  <c r="E8" i="4"/>
  <c r="B8" i="4"/>
  <c r="M7" i="4"/>
  <c r="G7" i="4"/>
  <c r="E7" i="4"/>
  <c r="B7" i="4"/>
  <c r="M6" i="4"/>
  <c r="G6" i="4"/>
  <c r="E6" i="4"/>
  <c r="B6" i="4"/>
  <c r="M5" i="4"/>
  <c r="G5" i="4"/>
  <c r="E5" i="4"/>
  <c r="B5" i="4"/>
  <c r="M4" i="4"/>
  <c r="G4" i="4"/>
  <c r="E4" i="4"/>
  <c r="B4" i="4"/>
  <c r="M3" i="4"/>
  <c r="G3" i="4"/>
  <c r="E3" i="4"/>
  <c r="B3" i="4"/>
  <c r="M2" i="4"/>
  <c r="G2" i="4"/>
  <c r="E2" i="4"/>
  <c r="B2" i="4"/>
  <c r="M270" i="3" l="1"/>
  <c r="B270" i="3"/>
  <c r="M269" i="3"/>
  <c r="B269" i="3"/>
  <c r="M268" i="3"/>
  <c r="B268" i="3"/>
  <c r="M267" i="3"/>
  <c r="B267" i="3"/>
  <c r="M266" i="3"/>
  <c r="B266" i="3"/>
  <c r="M264" i="3"/>
  <c r="B264" i="3"/>
  <c r="M263" i="3"/>
  <c r="B263" i="3"/>
  <c r="M262" i="3"/>
  <c r="B262" i="3"/>
  <c r="M261" i="3"/>
  <c r="B261" i="3"/>
  <c r="M260" i="3"/>
  <c r="B260" i="3"/>
  <c r="M259" i="3"/>
  <c r="B259" i="3"/>
  <c r="M258" i="3"/>
  <c r="B258" i="3"/>
  <c r="M257" i="3"/>
  <c r="B257" i="3"/>
  <c r="M256" i="3"/>
  <c r="B256" i="3"/>
  <c r="M255" i="3"/>
  <c r="B255" i="3"/>
  <c r="M254" i="3"/>
  <c r="B254" i="3"/>
  <c r="M253" i="3"/>
  <c r="B253" i="3"/>
  <c r="M252" i="3"/>
  <c r="B252" i="3"/>
  <c r="M251" i="3"/>
  <c r="B251" i="3"/>
  <c r="M250" i="3"/>
  <c r="B250" i="3"/>
  <c r="M249" i="3"/>
  <c r="B249" i="3"/>
  <c r="M248" i="3"/>
  <c r="B248" i="3"/>
  <c r="M247" i="3"/>
  <c r="B247" i="3"/>
  <c r="M246" i="3"/>
  <c r="B246" i="3"/>
  <c r="M245" i="3"/>
  <c r="B245" i="3"/>
  <c r="M244" i="3"/>
  <c r="B244" i="3"/>
  <c r="M243" i="3"/>
  <c r="B243" i="3"/>
  <c r="M242" i="3"/>
  <c r="B242" i="3"/>
  <c r="M241" i="3"/>
  <c r="B241" i="3"/>
  <c r="M240" i="3"/>
  <c r="B240" i="3"/>
  <c r="M239" i="3"/>
  <c r="B239" i="3"/>
  <c r="M238" i="3"/>
  <c r="B238" i="3"/>
  <c r="M237" i="3"/>
  <c r="B237" i="3"/>
  <c r="M236" i="3"/>
  <c r="B236" i="3"/>
  <c r="M235" i="3"/>
  <c r="B235" i="3"/>
  <c r="M234" i="3"/>
  <c r="B234" i="3"/>
  <c r="M233" i="3"/>
  <c r="B233" i="3"/>
  <c r="M232" i="3"/>
  <c r="B232" i="3"/>
  <c r="M231" i="3"/>
  <c r="B231" i="3"/>
  <c r="M230" i="3"/>
  <c r="B230" i="3"/>
  <c r="M229" i="3"/>
  <c r="B229" i="3"/>
  <c r="M228" i="3"/>
  <c r="B228" i="3"/>
  <c r="M227" i="3"/>
  <c r="B227" i="3"/>
  <c r="M226" i="3"/>
  <c r="B226" i="3"/>
  <c r="M225" i="3"/>
  <c r="B225" i="3"/>
  <c r="M224" i="3"/>
  <c r="B224" i="3"/>
  <c r="M223" i="3"/>
  <c r="B223" i="3"/>
  <c r="M222" i="3"/>
  <c r="B222" i="3"/>
  <c r="M221" i="3"/>
  <c r="B221" i="3"/>
  <c r="M220" i="3"/>
  <c r="B220" i="3"/>
  <c r="M219" i="3"/>
  <c r="B219" i="3"/>
  <c r="M218" i="3"/>
  <c r="B218" i="3"/>
  <c r="M217" i="3"/>
  <c r="B217" i="3"/>
  <c r="M216" i="3"/>
  <c r="B216" i="3"/>
  <c r="M215" i="3"/>
  <c r="M214" i="3"/>
  <c r="B214" i="3"/>
  <c r="M213" i="3"/>
  <c r="B213" i="3"/>
  <c r="M212" i="3"/>
  <c r="B212" i="3"/>
  <c r="M211" i="3"/>
  <c r="B211" i="3"/>
  <c r="M210" i="3"/>
  <c r="B210" i="3"/>
  <c r="M209" i="3"/>
  <c r="B209" i="3"/>
  <c r="M208" i="3"/>
  <c r="B208" i="3"/>
  <c r="M207" i="3"/>
  <c r="B207" i="3"/>
  <c r="M206" i="3"/>
  <c r="B206" i="3"/>
  <c r="M205" i="3"/>
  <c r="B205" i="3"/>
  <c r="M204" i="3"/>
  <c r="B204" i="3"/>
  <c r="M203" i="3"/>
  <c r="B203" i="3"/>
  <c r="M202" i="3"/>
  <c r="B202" i="3"/>
  <c r="M201" i="3"/>
  <c r="B201" i="3"/>
  <c r="M200" i="3"/>
  <c r="B200" i="3"/>
  <c r="M199" i="3"/>
  <c r="B199" i="3"/>
  <c r="M198" i="3"/>
  <c r="B198" i="3"/>
  <c r="M197" i="3"/>
  <c r="B197" i="3"/>
  <c r="M196" i="3"/>
  <c r="B196" i="3"/>
  <c r="M195" i="3"/>
  <c r="B195" i="3"/>
  <c r="M194" i="3"/>
  <c r="B194" i="3"/>
  <c r="M193" i="3"/>
  <c r="B193" i="3"/>
  <c r="M192" i="3"/>
  <c r="B192" i="3"/>
  <c r="M191" i="3"/>
  <c r="B191" i="3"/>
  <c r="M190" i="3"/>
  <c r="B190" i="3"/>
  <c r="M189" i="3"/>
  <c r="B189" i="3"/>
  <c r="M188" i="3"/>
  <c r="B188" i="3"/>
  <c r="M187" i="3"/>
  <c r="B187" i="3"/>
  <c r="M186" i="3"/>
  <c r="B186" i="3"/>
  <c r="M185" i="3"/>
  <c r="B185" i="3"/>
  <c r="M184" i="3"/>
  <c r="B184" i="3"/>
  <c r="M183" i="3"/>
  <c r="B183" i="3"/>
  <c r="M182" i="3"/>
  <c r="B182" i="3"/>
  <c r="M181" i="3"/>
  <c r="B181" i="3"/>
  <c r="M180" i="3"/>
  <c r="B180" i="3"/>
  <c r="M179" i="3"/>
  <c r="B179" i="3"/>
  <c r="M178" i="3"/>
  <c r="B178" i="3"/>
  <c r="M177" i="3"/>
  <c r="B177" i="3"/>
  <c r="M176" i="3"/>
  <c r="B176" i="3"/>
  <c r="M175" i="3"/>
  <c r="B175" i="3"/>
  <c r="M174" i="3"/>
  <c r="B174" i="3"/>
  <c r="M173" i="3"/>
  <c r="B173" i="3"/>
  <c r="M172" i="3"/>
  <c r="B172" i="3"/>
  <c r="M171" i="3"/>
  <c r="B171" i="3"/>
  <c r="M170" i="3"/>
  <c r="B170" i="3"/>
  <c r="M169" i="3"/>
  <c r="B169" i="3"/>
  <c r="M168" i="3"/>
  <c r="B168" i="3"/>
  <c r="M167" i="3"/>
  <c r="B167" i="3"/>
  <c r="M166" i="3"/>
  <c r="B166" i="3"/>
  <c r="M165" i="3"/>
  <c r="B165" i="3"/>
  <c r="M164" i="3"/>
  <c r="B164" i="3"/>
  <c r="M163" i="3"/>
  <c r="B163" i="3"/>
  <c r="M162" i="3"/>
  <c r="B162" i="3"/>
  <c r="M161" i="3"/>
  <c r="B161" i="3"/>
  <c r="M160" i="3"/>
  <c r="B160" i="3"/>
  <c r="M159" i="3"/>
  <c r="B159" i="3"/>
  <c r="M158" i="3"/>
  <c r="B158" i="3"/>
  <c r="M157" i="3"/>
  <c r="B157" i="3"/>
  <c r="M156" i="3"/>
  <c r="B156" i="3"/>
  <c r="M155" i="3"/>
  <c r="B155" i="3"/>
  <c r="M154" i="3"/>
  <c r="B154" i="3"/>
  <c r="M153" i="3"/>
  <c r="B153" i="3"/>
  <c r="M152" i="3"/>
  <c r="B152" i="3"/>
  <c r="M151" i="3"/>
  <c r="G151" i="3"/>
  <c r="E151" i="3"/>
  <c r="B151" i="3"/>
  <c r="M150" i="3"/>
  <c r="G150" i="3"/>
  <c r="E150" i="3"/>
  <c r="B150" i="3"/>
  <c r="M149" i="3"/>
  <c r="G149" i="3"/>
  <c r="E149" i="3"/>
  <c r="B149" i="3"/>
  <c r="M148" i="3"/>
  <c r="G148" i="3"/>
  <c r="E148" i="3"/>
  <c r="B148" i="3"/>
  <c r="M147" i="3"/>
  <c r="G147" i="3"/>
  <c r="E147" i="3"/>
  <c r="B147" i="3"/>
  <c r="M146" i="3"/>
  <c r="G146" i="3"/>
  <c r="E146" i="3"/>
  <c r="B146" i="3"/>
  <c r="M145" i="3"/>
  <c r="G145" i="3"/>
  <c r="E145" i="3"/>
  <c r="B145" i="3"/>
  <c r="M144" i="3"/>
  <c r="G144" i="3"/>
  <c r="E144" i="3"/>
  <c r="B144" i="3"/>
  <c r="M143" i="3"/>
  <c r="G143" i="3"/>
  <c r="E143" i="3"/>
  <c r="B143" i="3"/>
  <c r="M142" i="3"/>
  <c r="G142" i="3"/>
  <c r="E142" i="3"/>
  <c r="B142" i="3"/>
  <c r="M141" i="3"/>
  <c r="G141" i="3"/>
  <c r="E141" i="3"/>
  <c r="B141" i="3"/>
  <c r="M140" i="3"/>
  <c r="G140" i="3"/>
  <c r="E140" i="3"/>
  <c r="B140" i="3"/>
  <c r="M139" i="3"/>
  <c r="G139" i="3"/>
  <c r="E139" i="3"/>
  <c r="B139" i="3"/>
  <c r="M138" i="3"/>
  <c r="G138" i="3"/>
  <c r="E138" i="3"/>
  <c r="B138" i="3"/>
  <c r="M137" i="3"/>
  <c r="G137" i="3"/>
  <c r="E137" i="3"/>
  <c r="B137" i="3"/>
  <c r="M136" i="3"/>
  <c r="G136" i="3"/>
  <c r="E136" i="3"/>
  <c r="B136" i="3"/>
  <c r="M135" i="3"/>
  <c r="G135" i="3"/>
  <c r="E135" i="3"/>
  <c r="B135" i="3"/>
  <c r="M134" i="3"/>
  <c r="G134" i="3"/>
  <c r="E134" i="3"/>
  <c r="B134" i="3"/>
  <c r="M133" i="3"/>
  <c r="G133" i="3"/>
  <c r="E133" i="3"/>
  <c r="B133" i="3"/>
  <c r="M132" i="3"/>
  <c r="G132" i="3"/>
  <c r="E132" i="3"/>
  <c r="B132" i="3"/>
  <c r="M131" i="3"/>
  <c r="G131" i="3"/>
  <c r="E131" i="3"/>
  <c r="B131" i="3"/>
  <c r="M130" i="3"/>
  <c r="G130" i="3"/>
  <c r="E130" i="3"/>
  <c r="B130" i="3"/>
  <c r="M129" i="3"/>
  <c r="G129" i="3"/>
  <c r="E129" i="3"/>
  <c r="B129" i="3"/>
  <c r="M128" i="3"/>
  <c r="G128" i="3"/>
  <c r="E128" i="3"/>
  <c r="B128" i="3"/>
  <c r="M127" i="3"/>
  <c r="G127" i="3"/>
  <c r="E127" i="3"/>
  <c r="B127" i="3"/>
  <c r="M126" i="3"/>
  <c r="G126" i="3"/>
  <c r="E126" i="3"/>
  <c r="B126" i="3"/>
  <c r="M125" i="3"/>
  <c r="G125" i="3"/>
  <c r="E125" i="3"/>
  <c r="B125" i="3"/>
  <c r="M124" i="3"/>
  <c r="G124" i="3"/>
  <c r="E124" i="3"/>
  <c r="B124" i="3"/>
  <c r="M123" i="3"/>
  <c r="G123" i="3"/>
  <c r="E123" i="3"/>
  <c r="B123" i="3"/>
  <c r="M122" i="3"/>
  <c r="G122" i="3"/>
  <c r="E122" i="3"/>
  <c r="B122" i="3"/>
  <c r="M121" i="3"/>
  <c r="G121" i="3"/>
  <c r="E121" i="3"/>
  <c r="B121" i="3"/>
  <c r="M120" i="3"/>
  <c r="G120" i="3"/>
  <c r="E120" i="3"/>
  <c r="B120" i="3"/>
  <c r="M119" i="3"/>
  <c r="G119" i="3"/>
  <c r="E119" i="3"/>
  <c r="B119" i="3"/>
  <c r="M118" i="3"/>
  <c r="G118" i="3"/>
  <c r="E118" i="3"/>
  <c r="B118" i="3"/>
  <c r="M117" i="3"/>
  <c r="G117" i="3"/>
  <c r="E117" i="3"/>
  <c r="B117" i="3"/>
  <c r="M116" i="3"/>
  <c r="G116" i="3"/>
  <c r="E116" i="3"/>
  <c r="B116" i="3"/>
  <c r="M115" i="3"/>
  <c r="G115" i="3"/>
  <c r="E115" i="3"/>
  <c r="B115" i="3"/>
  <c r="M114" i="3"/>
  <c r="G114" i="3"/>
  <c r="E114" i="3"/>
  <c r="B114" i="3"/>
  <c r="M113" i="3"/>
  <c r="G113" i="3"/>
  <c r="E113" i="3"/>
  <c r="B113" i="3"/>
  <c r="M112" i="3"/>
  <c r="G112" i="3"/>
  <c r="E112" i="3"/>
  <c r="B112" i="3"/>
  <c r="M111" i="3"/>
  <c r="G111" i="3"/>
  <c r="E111" i="3"/>
  <c r="B111" i="3"/>
  <c r="M110" i="3"/>
  <c r="G110" i="3"/>
  <c r="E110" i="3"/>
  <c r="B110" i="3"/>
  <c r="M109" i="3"/>
  <c r="G109" i="3"/>
  <c r="E109" i="3"/>
  <c r="B109" i="3"/>
  <c r="M108" i="3"/>
  <c r="G108" i="3"/>
  <c r="E108" i="3"/>
  <c r="B108" i="3"/>
  <c r="M107" i="3"/>
  <c r="G107" i="3"/>
  <c r="E107" i="3"/>
  <c r="B107" i="3"/>
  <c r="M106" i="3"/>
  <c r="G106" i="3"/>
  <c r="E106" i="3"/>
  <c r="B106" i="3"/>
  <c r="M105" i="3"/>
  <c r="G105" i="3"/>
  <c r="E105" i="3"/>
  <c r="B105" i="3"/>
  <c r="M104" i="3"/>
  <c r="G104" i="3"/>
  <c r="E104" i="3"/>
  <c r="B104" i="3"/>
  <c r="M103" i="3"/>
  <c r="G103" i="3"/>
  <c r="E103" i="3"/>
  <c r="B103" i="3"/>
  <c r="M102" i="3"/>
  <c r="G102" i="3"/>
  <c r="E102" i="3"/>
  <c r="B102" i="3"/>
  <c r="M101" i="3"/>
  <c r="G101" i="3"/>
  <c r="E101" i="3"/>
  <c r="B101" i="3"/>
  <c r="M100" i="3"/>
  <c r="G100" i="3"/>
  <c r="E100" i="3"/>
  <c r="B100" i="3"/>
  <c r="M99" i="3"/>
  <c r="G99" i="3"/>
  <c r="E99" i="3"/>
  <c r="B99" i="3"/>
  <c r="M98" i="3"/>
  <c r="G98" i="3"/>
  <c r="E98" i="3"/>
  <c r="B98" i="3"/>
  <c r="M97" i="3"/>
  <c r="G97" i="3"/>
  <c r="E97" i="3"/>
  <c r="B97" i="3"/>
  <c r="M96" i="3"/>
  <c r="G96" i="3"/>
  <c r="E96" i="3"/>
  <c r="B96" i="3"/>
  <c r="M95" i="3"/>
  <c r="G95" i="3"/>
  <c r="E95" i="3"/>
  <c r="B95" i="3"/>
  <c r="M94" i="3"/>
  <c r="G94" i="3"/>
  <c r="E94" i="3"/>
  <c r="B94" i="3"/>
  <c r="M93" i="3"/>
  <c r="G93" i="3"/>
  <c r="E93" i="3"/>
  <c r="B93" i="3"/>
  <c r="M92" i="3"/>
  <c r="G92" i="3"/>
  <c r="E92" i="3"/>
  <c r="B92" i="3"/>
  <c r="M91" i="3"/>
  <c r="G91" i="3"/>
  <c r="E91" i="3"/>
  <c r="B91" i="3"/>
  <c r="M90" i="3"/>
  <c r="G90" i="3"/>
  <c r="E90" i="3"/>
  <c r="B90" i="3"/>
  <c r="M89" i="3"/>
  <c r="G89" i="3"/>
  <c r="E89" i="3"/>
  <c r="B89" i="3"/>
  <c r="M88" i="3"/>
  <c r="G88" i="3"/>
  <c r="E88" i="3"/>
  <c r="B88" i="3"/>
  <c r="M87" i="3"/>
  <c r="G87" i="3"/>
  <c r="E87" i="3"/>
  <c r="B87" i="3"/>
  <c r="M86" i="3"/>
  <c r="G86" i="3"/>
  <c r="E86" i="3"/>
  <c r="B86" i="3"/>
  <c r="M85" i="3"/>
  <c r="G85" i="3"/>
  <c r="E85" i="3"/>
  <c r="B85" i="3"/>
  <c r="M84" i="3"/>
  <c r="G84" i="3"/>
  <c r="E84" i="3"/>
  <c r="B84" i="3"/>
  <c r="M83" i="3"/>
  <c r="G83" i="3"/>
  <c r="E83" i="3"/>
  <c r="B83" i="3"/>
  <c r="M82" i="3"/>
  <c r="G82" i="3"/>
  <c r="E82" i="3"/>
  <c r="B82" i="3"/>
  <c r="M81" i="3"/>
  <c r="G81" i="3"/>
  <c r="E81" i="3"/>
  <c r="B81" i="3"/>
  <c r="M80" i="3"/>
  <c r="G80" i="3"/>
  <c r="E80" i="3"/>
  <c r="B80" i="3"/>
  <c r="M79" i="3"/>
  <c r="G79" i="3"/>
  <c r="E79" i="3"/>
  <c r="B79" i="3"/>
  <c r="M78" i="3"/>
  <c r="G78" i="3"/>
  <c r="E78" i="3"/>
  <c r="B78" i="3"/>
  <c r="M77" i="3"/>
  <c r="G77" i="3"/>
  <c r="E77" i="3"/>
  <c r="B77" i="3"/>
  <c r="M76" i="3"/>
  <c r="G76" i="3"/>
  <c r="E76" i="3"/>
  <c r="B76" i="3"/>
  <c r="M75" i="3"/>
  <c r="G75" i="3"/>
  <c r="E75" i="3"/>
  <c r="B75" i="3"/>
  <c r="M74" i="3"/>
  <c r="G74" i="3"/>
  <c r="E74" i="3"/>
  <c r="B74" i="3"/>
  <c r="M73" i="3"/>
  <c r="G73" i="3"/>
  <c r="E73" i="3"/>
  <c r="B73" i="3"/>
  <c r="M72" i="3"/>
  <c r="G72" i="3"/>
  <c r="E72" i="3"/>
  <c r="B72" i="3"/>
  <c r="M71" i="3"/>
  <c r="G71" i="3"/>
  <c r="E71" i="3"/>
  <c r="B71" i="3"/>
  <c r="M70" i="3"/>
  <c r="G70" i="3"/>
  <c r="E70" i="3"/>
  <c r="B70" i="3"/>
  <c r="M69" i="3"/>
  <c r="G69" i="3"/>
  <c r="E69" i="3"/>
  <c r="B69" i="3"/>
  <c r="M68" i="3"/>
  <c r="G68" i="3"/>
  <c r="E68" i="3"/>
  <c r="B68" i="3"/>
  <c r="M67" i="3"/>
  <c r="G67" i="3"/>
  <c r="E67" i="3"/>
  <c r="B67" i="3"/>
  <c r="M66" i="3"/>
  <c r="G66" i="3"/>
  <c r="E66" i="3"/>
  <c r="B66" i="3"/>
  <c r="M65" i="3"/>
  <c r="G65" i="3"/>
  <c r="E65" i="3"/>
  <c r="B65" i="3"/>
  <c r="M64" i="3"/>
  <c r="G64" i="3"/>
  <c r="E64" i="3"/>
  <c r="B64" i="3"/>
  <c r="M63" i="3"/>
  <c r="G63" i="3"/>
  <c r="E63" i="3"/>
  <c r="B63" i="3"/>
  <c r="M62" i="3"/>
  <c r="G62" i="3"/>
  <c r="E62" i="3"/>
  <c r="B62" i="3"/>
  <c r="M61" i="3"/>
  <c r="G61" i="3"/>
  <c r="E61" i="3"/>
  <c r="B61" i="3"/>
  <c r="M60" i="3"/>
  <c r="G60" i="3"/>
  <c r="E60" i="3"/>
  <c r="B60" i="3"/>
  <c r="M59" i="3"/>
  <c r="G59" i="3"/>
  <c r="E59" i="3"/>
  <c r="B59" i="3"/>
  <c r="M58" i="3"/>
  <c r="G58" i="3"/>
  <c r="E58" i="3"/>
  <c r="B58" i="3"/>
  <c r="M57" i="3"/>
  <c r="G57" i="3"/>
  <c r="E57" i="3"/>
  <c r="B57" i="3"/>
  <c r="M56" i="3"/>
  <c r="G56" i="3"/>
  <c r="E56" i="3"/>
  <c r="B56" i="3"/>
  <c r="M55" i="3"/>
  <c r="G55" i="3"/>
  <c r="E55" i="3"/>
  <c r="B55" i="3"/>
  <c r="M54" i="3"/>
  <c r="G54" i="3"/>
  <c r="E54" i="3"/>
  <c r="B54" i="3"/>
  <c r="M53" i="3"/>
  <c r="G53" i="3"/>
  <c r="E53" i="3"/>
  <c r="B53" i="3"/>
  <c r="M52" i="3"/>
  <c r="G52" i="3"/>
  <c r="E52" i="3"/>
  <c r="B52" i="3"/>
  <c r="M51" i="3"/>
  <c r="G51" i="3"/>
  <c r="E51" i="3"/>
  <c r="B51" i="3"/>
  <c r="M50" i="3"/>
  <c r="G50" i="3"/>
  <c r="E50" i="3"/>
  <c r="B50" i="3"/>
  <c r="M49" i="3"/>
  <c r="G49" i="3"/>
  <c r="E49" i="3"/>
  <c r="B49" i="3"/>
  <c r="M48" i="3"/>
  <c r="G48" i="3"/>
  <c r="E48" i="3"/>
  <c r="B48" i="3"/>
  <c r="M47" i="3"/>
  <c r="G47" i="3"/>
  <c r="E47" i="3"/>
  <c r="B47" i="3"/>
  <c r="M46" i="3"/>
  <c r="G46" i="3"/>
  <c r="E46" i="3"/>
  <c r="B46" i="3"/>
  <c r="M45" i="3"/>
  <c r="G45" i="3"/>
  <c r="E45" i="3"/>
  <c r="B45" i="3"/>
  <c r="M44" i="3"/>
  <c r="G44" i="3"/>
  <c r="E44" i="3"/>
  <c r="B44" i="3"/>
  <c r="M43" i="3"/>
  <c r="G43" i="3"/>
  <c r="E43" i="3"/>
  <c r="B43" i="3"/>
  <c r="M42" i="3"/>
  <c r="G42" i="3"/>
  <c r="E42" i="3"/>
  <c r="B42" i="3"/>
  <c r="M41" i="3"/>
  <c r="G41" i="3"/>
  <c r="E41" i="3"/>
  <c r="B41" i="3"/>
  <c r="M40" i="3"/>
  <c r="G40" i="3"/>
  <c r="E40" i="3"/>
  <c r="B40" i="3"/>
  <c r="M39" i="3"/>
  <c r="G39" i="3"/>
  <c r="E39" i="3"/>
  <c r="B39" i="3"/>
  <c r="M38" i="3"/>
  <c r="G38" i="3"/>
  <c r="E38" i="3"/>
  <c r="B38" i="3"/>
  <c r="M37" i="3"/>
  <c r="G37" i="3"/>
  <c r="E37" i="3"/>
  <c r="B37" i="3"/>
  <c r="M36" i="3"/>
  <c r="G36" i="3"/>
  <c r="E36" i="3"/>
  <c r="B36" i="3"/>
  <c r="M35" i="3"/>
  <c r="G35" i="3"/>
  <c r="E35" i="3"/>
  <c r="B35" i="3"/>
  <c r="M34" i="3"/>
  <c r="G34" i="3"/>
  <c r="E34" i="3"/>
  <c r="B34" i="3"/>
  <c r="M33" i="3"/>
  <c r="G33" i="3"/>
  <c r="E33" i="3"/>
  <c r="B33" i="3"/>
  <c r="M32" i="3"/>
  <c r="G32" i="3"/>
  <c r="E32" i="3"/>
  <c r="B32" i="3"/>
  <c r="M31" i="3"/>
  <c r="G31" i="3"/>
  <c r="E31" i="3"/>
  <c r="B31" i="3"/>
  <c r="M30" i="3"/>
  <c r="G30" i="3"/>
  <c r="E30" i="3"/>
  <c r="B30" i="3"/>
  <c r="M29" i="3"/>
  <c r="G29" i="3"/>
  <c r="E29" i="3"/>
  <c r="B29" i="3"/>
  <c r="M28" i="3"/>
  <c r="G28" i="3"/>
  <c r="E28" i="3"/>
  <c r="B28" i="3"/>
  <c r="M27" i="3"/>
  <c r="G27" i="3"/>
  <c r="E27" i="3"/>
  <c r="B27" i="3"/>
  <c r="M26" i="3"/>
  <c r="G26" i="3"/>
  <c r="E26" i="3"/>
  <c r="B26" i="3"/>
  <c r="M25" i="3"/>
  <c r="G25" i="3"/>
  <c r="E25" i="3"/>
  <c r="B25" i="3"/>
  <c r="M24" i="3"/>
  <c r="G24" i="3"/>
  <c r="E24" i="3"/>
  <c r="B24" i="3"/>
  <c r="M23" i="3"/>
  <c r="G23" i="3"/>
  <c r="E23" i="3"/>
  <c r="B23" i="3"/>
  <c r="M22" i="3"/>
  <c r="G22" i="3"/>
  <c r="E22" i="3"/>
  <c r="B22" i="3"/>
  <c r="M21" i="3"/>
  <c r="G21" i="3"/>
  <c r="E21" i="3"/>
  <c r="B21" i="3"/>
  <c r="M20" i="3"/>
  <c r="G20" i="3"/>
  <c r="E20" i="3"/>
  <c r="B20" i="3"/>
  <c r="M19" i="3"/>
  <c r="G19" i="3"/>
  <c r="E19" i="3"/>
  <c r="B19" i="3"/>
  <c r="M18" i="3"/>
  <c r="G18" i="3"/>
  <c r="E18" i="3"/>
  <c r="B18" i="3"/>
  <c r="M17" i="3"/>
  <c r="G17" i="3"/>
  <c r="E17" i="3"/>
  <c r="B17" i="3"/>
  <c r="M16" i="3"/>
  <c r="G16" i="3"/>
  <c r="E16" i="3"/>
  <c r="B16" i="3"/>
  <c r="M15" i="3"/>
  <c r="G15" i="3"/>
  <c r="E15" i="3"/>
  <c r="B15" i="3"/>
  <c r="M14" i="3"/>
  <c r="G14" i="3"/>
  <c r="E14" i="3"/>
  <c r="B14" i="3"/>
  <c r="M13" i="3"/>
  <c r="G13" i="3"/>
  <c r="E13" i="3"/>
  <c r="B13" i="3"/>
  <c r="M12" i="3"/>
  <c r="G12" i="3"/>
  <c r="E12" i="3"/>
  <c r="B12" i="3"/>
  <c r="M11" i="3"/>
  <c r="G11" i="3"/>
  <c r="E11" i="3"/>
  <c r="B11" i="3"/>
  <c r="M10" i="3"/>
  <c r="G10" i="3"/>
  <c r="E10" i="3"/>
  <c r="B10" i="3"/>
  <c r="M9" i="3"/>
  <c r="G9" i="3"/>
  <c r="E9" i="3"/>
  <c r="B9" i="3"/>
  <c r="M8" i="3"/>
  <c r="G8" i="3"/>
  <c r="E8" i="3"/>
  <c r="B8" i="3"/>
  <c r="M7" i="3"/>
  <c r="G7" i="3"/>
  <c r="E7" i="3"/>
  <c r="B7" i="3"/>
  <c r="M6" i="3"/>
  <c r="G6" i="3"/>
  <c r="E6" i="3"/>
  <c r="B6" i="3"/>
  <c r="M5" i="3"/>
  <c r="G5" i="3"/>
  <c r="E5" i="3"/>
  <c r="B5" i="3"/>
  <c r="M4" i="3"/>
  <c r="G4" i="3"/>
  <c r="E4" i="3"/>
  <c r="B4" i="3"/>
  <c r="M3" i="3"/>
  <c r="G3" i="3"/>
  <c r="E3" i="3"/>
  <c r="B3" i="3"/>
  <c r="M2" i="3"/>
  <c r="G2" i="3"/>
  <c r="E2" i="3"/>
  <c r="B2" i="3"/>
  <c r="B189" i="1"/>
  <c r="M152" i="1"/>
  <c r="M270" i="1"/>
  <c r="M269" i="1"/>
  <c r="M268" i="1"/>
  <c r="M267" i="1"/>
  <c r="M266" i="1"/>
  <c r="B270" i="1"/>
  <c r="B268" i="1"/>
  <c r="B269" i="1"/>
  <c r="B267" i="1"/>
  <c r="B266" i="1"/>
  <c r="B152" i="1" l="1"/>
  <c r="B144" i="1" l="1"/>
  <c r="B119" i="1"/>
  <c r="B94" i="1"/>
  <c r="B44" i="1"/>
  <c r="B69" i="1"/>
  <c r="B19" i="1"/>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5" i="1"/>
  <c r="M136" i="1"/>
  <c r="M137" i="1"/>
  <c r="M138" i="1"/>
  <c r="M139" i="1"/>
  <c r="M140" i="1"/>
  <c r="M141" i="1"/>
  <c r="M142" i="1"/>
  <c r="M143" i="1"/>
  <c r="M144" i="1"/>
  <c r="M145" i="1"/>
  <c r="M146" i="1"/>
  <c r="M147" i="1"/>
  <c r="M148" i="1"/>
  <c r="M149" i="1"/>
  <c r="M150" i="1"/>
  <c r="M151"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 i="1"/>
  <c r="G3"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5" i="1"/>
  <c r="G136" i="1"/>
  <c r="G137" i="1"/>
  <c r="G138" i="1"/>
  <c r="G139" i="1"/>
  <c r="G140" i="1"/>
  <c r="G141" i="1"/>
  <c r="G142" i="1"/>
  <c r="G143" i="1"/>
  <c r="G144" i="1"/>
  <c r="G145" i="1"/>
  <c r="G146" i="1"/>
  <c r="G147" i="1"/>
  <c r="G148" i="1"/>
  <c r="G149" i="1"/>
  <c r="G150" i="1"/>
  <c r="G151" i="1"/>
  <c r="G2" i="1"/>
  <c r="B153" i="1" l="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151" i="1" l="1"/>
  <c r="B150" i="1"/>
  <c r="B149" i="1"/>
  <c r="B148" i="1"/>
  <c r="B147" i="1"/>
  <c r="B146" i="1"/>
  <c r="B145" i="1"/>
  <c r="B143" i="1"/>
  <c r="B142" i="1"/>
  <c r="B141" i="1"/>
  <c r="B140" i="1"/>
  <c r="B139" i="1"/>
  <c r="B138" i="1"/>
  <c r="B137" i="1"/>
  <c r="B136" i="1"/>
  <c r="B135" i="1"/>
  <c r="B133" i="1"/>
  <c r="B132" i="1"/>
  <c r="B131" i="1"/>
  <c r="B130" i="1"/>
  <c r="B129" i="1"/>
  <c r="B128" i="1"/>
  <c r="B127" i="1"/>
  <c r="B126" i="1"/>
  <c r="B125" i="1"/>
  <c r="B124" i="1"/>
  <c r="B123" i="1"/>
  <c r="B122" i="1"/>
  <c r="B121" i="1"/>
  <c r="B120" i="1"/>
  <c r="B118" i="1"/>
  <c r="B117" i="1"/>
  <c r="B116" i="1"/>
  <c r="B115" i="1"/>
  <c r="B114" i="1"/>
  <c r="B113" i="1"/>
  <c r="B112" i="1"/>
  <c r="B111" i="1"/>
  <c r="B110" i="1"/>
  <c r="B109" i="1"/>
  <c r="B108" i="1"/>
  <c r="B107" i="1"/>
  <c r="B106" i="1"/>
  <c r="B105" i="1"/>
  <c r="B104" i="1"/>
  <c r="B103" i="1"/>
  <c r="B102" i="1"/>
  <c r="B101" i="1"/>
  <c r="B100" i="1"/>
  <c r="B99" i="1"/>
  <c r="B98" i="1"/>
  <c r="B97" i="1"/>
  <c r="B96" i="1"/>
  <c r="B95" i="1"/>
  <c r="B93" i="1"/>
  <c r="B92" i="1"/>
  <c r="B91" i="1"/>
  <c r="B90" i="1"/>
  <c r="B89" i="1"/>
  <c r="B88" i="1"/>
  <c r="B87" i="1"/>
  <c r="B86" i="1"/>
  <c r="B85" i="1"/>
  <c r="B84" i="1"/>
  <c r="B83" i="1"/>
  <c r="B82" i="1"/>
  <c r="B81" i="1"/>
  <c r="B80" i="1"/>
  <c r="B79" i="1"/>
  <c r="B78" i="1"/>
  <c r="B77" i="1"/>
  <c r="B76" i="1"/>
  <c r="B75" i="1"/>
  <c r="B74" i="1"/>
  <c r="B73" i="1"/>
  <c r="B72" i="1"/>
  <c r="B71" i="1"/>
  <c r="B70" i="1"/>
  <c r="B68" i="1"/>
  <c r="B67" i="1"/>
  <c r="B66" i="1"/>
  <c r="B65" i="1"/>
  <c r="B64" i="1"/>
  <c r="B63" i="1"/>
  <c r="B62" i="1"/>
  <c r="B61" i="1"/>
  <c r="B60" i="1"/>
  <c r="B59" i="1"/>
  <c r="B58" i="1"/>
  <c r="B57" i="1"/>
  <c r="B56" i="1"/>
  <c r="B55" i="1"/>
  <c r="B54" i="1"/>
  <c r="B53" i="1"/>
  <c r="B52" i="1"/>
  <c r="B51" i="1"/>
  <c r="B50" i="1"/>
  <c r="B49" i="1"/>
  <c r="B48" i="1"/>
  <c r="B47" i="1"/>
  <c r="B46" i="1"/>
  <c r="B45" i="1"/>
  <c r="B43" i="1"/>
  <c r="B42" i="1"/>
  <c r="B41" i="1"/>
  <c r="B40" i="1"/>
  <c r="B39" i="1"/>
  <c r="B38" i="1"/>
  <c r="B37" i="1"/>
  <c r="B36" i="1"/>
  <c r="B35" i="1"/>
  <c r="B34" i="1"/>
  <c r="B33" i="1"/>
  <c r="B32" i="1"/>
  <c r="B31" i="1"/>
  <c r="B30" i="1"/>
  <c r="B29" i="1"/>
  <c r="B28" i="1"/>
  <c r="B27" i="1"/>
  <c r="B4" i="1"/>
  <c r="B3" i="1"/>
  <c r="B5" i="1"/>
  <c r="B6" i="1"/>
  <c r="B7" i="1"/>
  <c r="B8" i="1"/>
  <c r="B9" i="1"/>
  <c r="B10" i="1"/>
  <c r="B11" i="1"/>
  <c r="B12" i="1"/>
  <c r="B13" i="1"/>
  <c r="B14" i="1"/>
  <c r="B15" i="1"/>
  <c r="B16" i="1"/>
  <c r="B17" i="1"/>
  <c r="B18" i="1"/>
  <c r="B20" i="1"/>
  <c r="B21" i="1"/>
  <c r="B22" i="1"/>
  <c r="B23" i="1"/>
  <c r="B24" i="1"/>
  <c r="B25" i="1"/>
  <c r="B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5" i="1"/>
  <c r="E136" i="1"/>
  <c r="E137" i="1"/>
  <c r="E138" i="1"/>
  <c r="E139" i="1"/>
  <c r="E140" i="1"/>
  <c r="E141" i="1"/>
  <c r="E142" i="1"/>
  <c r="E143" i="1"/>
  <c r="E144" i="1"/>
  <c r="E145" i="1"/>
  <c r="E146" i="1"/>
  <c r="E147" i="1"/>
  <c r="E148" i="1"/>
  <c r="E149" i="1"/>
  <c r="E150" i="1"/>
  <c r="E151" i="1"/>
  <c r="E20" i="1"/>
  <c r="E21" i="1"/>
  <c r="E22" i="1"/>
  <c r="E23" i="1"/>
  <c r="E24" i="1"/>
  <c r="E25" i="1"/>
  <c r="E26" i="1"/>
  <c r="E18" i="1"/>
  <c r="E19" i="1"/>
  <c r="E14" i="1"/>
  <c r="E15" i="1"/>
  <c r="E16" i="1"/>
  <c r="E17" i="1"/>
  <c r="E4" i="1"/>
  <c r="E5" i="1"/>
  <c r="E6" i="1"/>
  <c r="E7" i="1"/>
  <c r="E8" i="1"/>
  <c r="E10" i="1"/>
  <c r="E11" i="1"/>
  <c r="E12" i="1"/>
  <c r="E13" i="1"/>
  <c r="E3" i="1"/>
  <c r="E2"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Devin Krasowski</author>
    <author>tc={54DEAD33-F8CC-4A05-BB32-B05C9BAF3C4B}</author>
    <author>tc={7AD5F672-D148-42E4-91D9-EAFD7B8E8D56}</author>
    <author>tc={8CF8B4BA-40AD-42E8-810E-78DFB3A7FC99}</author>
    <author>tc={3158F0C3-01A4-4881-9A27-74B2AFA7F899}</author>
    <author>tc={72ABEBCA-BBDD-4E63-A7F3-54EFFBFB30CD}</author>
    <author>tc={6A2ADA0E-24F7-42A2-BF96-F6B98FC5D9F3}</author>
  </authors>
  <commentList>
    <comment ref="F1" authorId="0" shapeId="0" xr:uid="{00000000-0006-0000-0000-000001000000}">
      <text>
        <r>
          <rPr>
            <b/>
            <sz val="9"/>
            <color indexed="81"/>
            <rFont val="Tahoma"/>
            <family val="2"/>
          </rPr>
          <t>Devin Krasowski:</t>
        </r>
        <r>
          <rPr>
            <sz val="9"/>
            <color indexed="81"/>
            <rFont val="Tahoma"/>
            <family val="2"/>
          </rPr>
          <t xml:space="preserve">
change in wieght for buckets IS  ET  and its from the SC v ET data set </t>
        </r>
      </text>
    </comment>
    <comment ref="H1" authorId="0" shapeId="0" xr:uid="{00000000-0006-0000-0000-000002000000}">
      <text>
        <r>
          <rPr>
            <b/>
            <sz val="9"/>
            <color indexed="81"/>
            <rFont val="Tahoma"/>
            <family val="2"/>
          </rPr>
          <t>Devin Krasowski:</t>
        </r>
        <r>
          <rPr>
            <sz val="9"/>
            <color indexed="81"/>
            <rFont val="Tahoma"/>
            <family val="2"/>
          </rPr>
          <t xml:space="preserve">
6am to 6pm. These two columns are form the SC vs ET L1 workbook</t>
        </r>
      </text>
    </comment>
    <comment ref="I1" authorId="0" shapeId="0" xr:uid="{00000000-0006-0000-0000-000003000000}">
      <text>
        <r>
          <rPr>
            <b/>
            <sz val="9"/>
            <color indexed="81"/>
            <rFont val="Tahoma"/>
            <family val="2"/>
          </rPr>
          <t>Devin Krasowski:</t>
        </r>
        <r>
          <rPr>
            <sz val="9"/>
            <color indexed="81"/>
            <rFont val="Tahoma"/>
            <family val="2"/>
          </rPr>
          <t xml:space="preserve">
midnight to midnght</t>
        </r>
      </text>
    </comment>
    <comment ref="A144" authorId="0" shapeId="0" xr:uid="{00000000-0006-0000-0000-000004000000}">
      <text>
        <r>
          <rPr>
            <b/>
            <sz val="9"/>
            <color indexed="81"/>
            <rFont val="Tahoma"/>
            <family val="2"/>
          </rPr>
          <t>Devin Krasowski:</t>
        </r>
        <r>
          <rPr>
            <sz val="9"/>
            <color indexed="81"/>
            <rFont val="Tahoma"/>
            <family val="2"/>
          </rPr>
          <t xml:space="preserve">
we actuallly did take an SC reading nand a morning weight for 9/6 but it rained and we just scrapped the rest of the day. </t>
        </r>
      </text>
    </comment>
    <comment ref="A152" authorId="1" shapeId="0" xr:uid="{54DEAD33-F8CC-4A05-BB32-B05C9BAF3C4B}">
      <text>
        <t>[Threaded comment]
Your version of Excel allows you to read this threaded comment; however, any edits to it will get removed if the file is opened in a newer version of Excel. Learn more: https://go.microsoft.com/fwlink/?linkid=870924
Comment:
    i have SC data for this day but it would take a few mintues of data to calc the ET since I originially i though my first day of sc data was the 16th so i did ET calcs for teh 16th forward. can go back and do it for teh 15th if needed.</t>
      </text>
    </comment>
    <comment ref="C189" authorId="2"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I had to get rid of the time steps that were jacked up from me messing with the logger during this day. so if the results are super wierd then this day can be removed.</t>
      </text>
    </comment>
    <comment ref="K204" authorId="3" shapeId="0" xr:uid="{00000000-0006-0000-0000-000006000000}">
      <text>
        <t>[Threaded comment]
Your version of Excel allows you to read this threaded comment; however, any edits to it will get removed if the file is opened in a newer version of Excel. Learn more: https://go.microsoft.com/fwlink/?linkid=870924
Comment:
    i think</t>
      </text>
    </comment>
    <comment ref="L204" authorId="4"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i think</t>
      </text>
    </comment>
    <comment ref="C215" authorId="5"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The time series data for ET for this day had to be modified similar to 8.21 since there were a few time steps reporting wacky data. again, remove if resulting data is wack.</t>
      </text>
    </comment>
    <comment ref="C218" authorId="6"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dead after this date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Devin Krasowski</author>
    <author>tc={2C14BD89-1781-434D-AFE8-F7D48360DAD2}</author>
    <author>tc={5DE5D283-C8C6-4A91-984D-D461105908DE}</author>
    <author>tc={5BCAC724-D6C4-41EC-990D-092BD4D85EB6}</author>
    <author>tc={70A72386-A4DE-4BCF-876B-A46FD4CAA6F2}</author>
    <author>tc={B48286F2-8809-457C-8F7D-72742B8712BD}</author>
    <author>tc={A16CBF0F-0C87-4174-B2AC-D470208B4DBB}</author>
  </authors>
  <commentList>
    <comment ref="F1" authorId="0" shapeId="0" xr:uid="{582FF816-CBFD-4D46-B290-B269094F8440}">
      <text>
        <r>
          <rPr>
            <b/>
            <sz val="9"/>
            <color indexed="81"/>
            <rFont val="Tahoma"/>
            <family val="2"/>
          </rPr>
          <t>Devin Krasowski:</t>
        </r>
        <r>
          <rPr>
            <sz val="9"/>
            <color indexed="81"/>
            <rFont val="Tahoma"/>
            <family val="2"/>
          </rPr>
          <t xml:space="preserve">
change in wieght for buckets IS  ET  and its from the SC v ET data set </t>
        </r>
      </text>
    </comment>
    <comment ref="H1" authorId="0" shapeId="0" xr:uid="{AF13EE5E-2599-4104-A002-DA988E7565DE}">
      <text>
        <r>
          <rPr>
            <b/>
            <sz val="9"/>
            <color indexed="81"/>
            <rFont val="Tahoma"/>
            <family val="2"/>
          </rPr>
          <t>Devin Krasowski:</t>
        </r>
        <r>
          <rPr>
            <sz val="9"/>
            <color indexed="81"/>
            <rFont val="Tahoma"/>
            <family val="2"/>
          </rPr>
          <t xml:space="preserve">
6am to 6pm. These two columns are form the SC vs ET L1 workbook</t>
        </r>
      </text>
    </comment>
    <comment ref="I1" authorId="0" shapeId="0" xr:uid="{6F590797-A368-4574-9D92-1769B002A928}">
      <text>
        <r>
          <rPr>
            <b/>
            <sz val="9"/>
            <color indexed="81"/>
            <rFont val="Tahoma"/>
            <family val="2"/>
          </rPr>
          <t>Devin Krasowski:</t>
        </r>
        <r>
          <rPr>
            <sz val="9"/>
            <color indexed="81"/>
            <rFont val="Tahoma"/>
            <family val="2"/>
          </rPr>
          <t xml:space="preserve">
midnight to midnght</t>
        </r>
      </text>
    </comment>
    <comment ref="A144" authorId="0" shapeId="0" xr:uid="{0E6748C5-46FF-4369-8CAD-EFA83C9773D9}">
      <text>
        <r>
          <rPr>
            <b/>
            <sz val="9"/>
            <color indexed="81"/>
            <rFont val="Tahoma"/>
            <family val="2"/>
          </rPr>
          <t>Devin Krasowski:</t>
        </r>
        <r>
          <rPr>
            <sz val="9"/>
            <color indexed="81"/>
            <rFont val="Tahoma"/>
            <family val="2"/>
          </rPr>
          <t xml:space="preserve">
we actuallly did take an SC reading nand a morning weight for 9/6 but it rained and we just scrapped the rest of the day. </t>
        </r>
      </text>
    </comment>
    <comment ref="A152" authorId="1" shapeId="0" xr:uid="{2C14BD89-1781-434D-AFE8-F7D48360DAD2}">
      <text>
        <t>[Threaded comment]
Your version of Excel allows you to read this threaded comment; however, any edits to it will get removed if the file is opened in a newer version of Excel. Learn more: https://go.microsoft.com/fwlink/?linkid=870924
Comment:
    i have SC data for this day but it would take a few mintues of data to calc the ET since I originially i though my first day of sc data was the 16th so i did ET calcs for teh 16th forward. can go back and do it for teh 15th if needed.</t>
      </text>
    </comment>
    <comment ref="C189" authorId="2" shapeId="0" xr:uid="{5DE5D283-C8C6-4A91-984D-D461105908DE}">
      <text>
        <t>[Threaded comment]
Your version of Excel allows you to read this threaded comment; however, any edits to it will get removed if the file is opened in a newer version of Excel. Learn more: https://go.microsoft.com/fwlink/?linkid=870924
Comment:
    I had to get rid of the time steps that were jacked up from me messing with the logger during this day. so if the results are super wierd then this day can be removed.</t>
      </text>
    </comment>
    <comment ref="K204" authorId="3" shapeId="0" xr:uid="{5BCAC724-D6C4-41EC-990D-092BD4D85EB6}">
      <text>
        <t>[Threaded comment]
Your version of Excel allows you to read this threaded comment; however, any edits to it will get removed if the file is opened in a newer version of Excel. Learn more: https://go.microsoft.com/fwlink/?linkid=870924
Comment:
    i think</t>
      </text>
    </comment>
    <comment ref="L204" authorId="4" shapeId="0" xr:uid="{70A72386-A4DE-4BCF-876B-A46FD4CAA6F2}">
      <text>
        <t>[Threaded comment]
Your version of Excel allows you to read this threaded comment; however, any edits to it will get removed if the file is opened in a newer version of Excel. Learn more: https://go.microsoft.com/fwlink/?linkid=870924
Comment:
    i think</t>
      </text>
    </comment>
    <comment ref="C215" authorId="5" shapeId="0" xr:uid="{B48286F2-8809-457C-8F7D-72742B8712BD}">
      <text>
        <t>[Threaded comment]
Your version of Excel allows you to read this threaded comment; however, any edits to it will get removed if the file is opened in a newer version of Excel. Learn more: https://go.microsoft.com/fwlink/?linkid=870924
Comment:
    The time series data for ET for this day had to be modified similar to 8.21 since there were a few time steps reporting wacky data. again, remove if resulting data is wack.</t>
      </text>
    </comment>
    <comment ref="C218" authorId="6" shapeId="0" xr:uid="{A16CBF0F-0C87-4174-B2AC-D470208B4DBB}">
      <text>
        <t>[Threaded comment]
Your version of Excel allows you to read this threaded comment; however, any edits to it will get removed if the file is opened in a newer version of Excel. Learn more: https://go.microsoft.com/fwlink/?linkid=870924
Comment:
    dead after this date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Devin Krasowski</author>
  </authors>
  <commentList>
    <comment ref="C1" authorId="0" shapeId="0" xr:uid="{D19C40D3-10DE-4733-8029-F7924C7D1DB0}">
      <text>
        <r>
          <rPr>
            <b/>
            <sz val="9"/>
            <color indexed="81"/>
            <rFont val="Tahoma"/>
            <family val="2"/>
          </rPr>
          <t>Devin Krasowski:</t>
        </r>
        <r>
          <rPr>
            <sz val="9"/>
            <color indexed="81"/>
            <rFont val="Tahoma"/>
            <family val="2"/>
          </rPr>
          <t xml:space="preserve">
6am to 6pm. These two columns are form the SC vs ET L1 workbook</t>
        </r>
      </text>
    </comment>
    <comment ref="D1" authorId="0" shapeId="0" xr:uid="{B6512D76-C4F5-444A-9373-01488B8DB93E}">
      <text>
        <r>
          <rPr>
            <b/>
            <sz val="9"/>
            <color indexed="81"/>
            <rFont val="Tahoma"/>
            <family val="2"/>
          </rPr>
          <t>Devin Krasowski:</t>
        </r>
        <r>
          <rPr>
            <sz val="9"/>
            <color indexed="81"/>
            <rFont val="Tahoma"/>
            <family val="2"/>
          </rPr>
          <t xml:space="preserve">
midnight to midnght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Devin Krasowski</author>
    <author>tc={7BE4685A-2889-4FDE-9445-33C664A9ECA5}</author>
    <author>tc={0FE15E18-C651-4264-A948-C255899DD2EB}</author>
    <author>tc={9C93FAFD-D411-4998-9BE3-DC764E828876}</author>
    <author>tc={E211537F-E400-4549-B86A-CAAD85FA3E90}</author>
    <author>tc={24744BE8-B272-4FB1-8E11-BA108F7545C4}</author>
    <author>tc={3CB984B6-B4AF-4641-8143-D7900E021CE9}</author>
  </authors>
  <commentList>
    <comment ref="F1" authorId="0" shapeId="0" xr:uid="{E7C834A8-D388-4DC2-B1FB-8A1262254380}">
      <text>
        <r>
          <rPr>
            <b/>
            <sz val="9"/>
            <color indexed="81"/>
            <rFont val="Tahoma"/>
            <family val="2"/>
          </rPr>
          <t>Devin Krasowski:</t>
        </r>
        <r>
          <rPr>
            <sz val="9"/>
            <color indexed="81"/>
            <rFont val="Tahoma"/>
            <family val="2"/>
          </rPr>
          <t xml:space="preserve">
change in wieght for buckets IS  ET  and its from the SC v ET data set </t>
        </r>
      </text>
    </comment>
    <comment ref="H1" authorId="0" shapeId="0" xr:uid="{0B4F1007-2D1A-4BAE-84F7-2883ECCABB26}">
      <text>
        <r>
          <rPr>
            <b/>
            <sz val="9"/>
            <color indexed="81"/>
            <rFont val="Tahoma"/>
            <family val="2"/>
          </rPr>
          <t>Devin Krasowski:</t>
        </r>
        <r>
          <rPr>
            <sz val="9"/>
            <color indexed="81"/>
            <rFont val="Tahoma"/>
            <family val="2"/>
          </rPr>
          <t xml:space="preserve">
6am to 6pm. These two columns are form the SC vs ET L1 workbook</t>
        </r>
      </text>
    </comment>
    <comment ref="I1" authorId="0" shapeId="0" xr:uid="{E451FDBC-7E45-4345-A8B3-C3893D3B3B2A}">
      <text>
        <r>
          <rPr>
            <b/>
            <sz val="9"/>
            <color indexed="81"/>
            <rFont val="Tahoma"/>
            <family val="2"/>
          </rPr>
          <t>Devin Krasowski:</t>
        </r>
        <r>
          <rPr>
            <sz val="9"/>
            <color indexed="81"/>
            <rFont val="Tahoma"/>
            <family val="2"/>
          </rPr>
          <t xml:space="preserve">
midnight to midnght</t>
        </r>
      </text>
    </comment>
    <comment ref="A144" authorId="0" shapeId="0" xr:uid="{75DB5034-3245-4C03-B577-8485B39385C2}">
      <text>
        <r>
          <rPr>
            <b/>
            <sz val="9"/>
            <color indexed="81"/>
            <rFont val="Tahoma"/>
            <family val="2"/>
          </rPr>
          <t>Devin Krasowski:</t>
        </r>
        <r>
          <rPr>
            <sz val="9"/>
            <color indexed="81"/>
            <rFont val="Tahoma"/>
            <family val="2"/>
          </rPr>
          <t xml:space="preserve">
we actuallly did take an SC reading nand a morning weight for 9/6 but it rained and we just scrapped the rest of the day. </t>
        </r>
      </text>
    </comment>
    <comment ref="A152" authorId="1" shapeId="0" xr:uid="{7BE4685A-2889-4FDE-9445-33C664A9ECA5}">
      <text>
        <t>[Threaded comment]
Your version of Excel allows you to read this threaded comment; however, any edits to it will get removed if the file is opened in a newer version of Excel. Learn more: https://go.microsoft.com/fwlink/?linkid=870924
Comment:
    i have SC data for this day but it would take a few mintues of data to calc the ET since I originially i though my first day of sc data was the 16th so i did ET calcs for teh 16th forward. can go back and do it for teh 15th if needed.</t>
      </text>
    </comment>
    <comment ref="C189" authorId="2" shapeId="0" xr:uid="{0FE15E18-C651-4264-A948-C255899DD2EB}">
      <text>
        <t>[Threaded comment]
Your version of Excel allows you to read this threaded comment; however, any edits to it will get removed if the file is opened in a newer version of Excel. Learn more: https://go.microsoft.com/fwlink/?linkid=870924
Comment:
    I had to get rid of the time steps that were jacked up from me messing with the logger during this day. so if the results are super wierd then this day can be removed.</t>
      </text>
    </comment>
    <comment ref="K204" authorId="3" shapeId="0" xr:uid="{9C93FAFD-D411-4998-9BE3-DC764E828876}">
      <text>
        <t>[Threaded comment]
Your version of Excel allows you to read this threaded comment; however, any edits to it will get removed if the file is opened in a newer version of Excel. Learn more: https://go.microsoft.com/fwlink/?linkid=870924
Comment:
    i think</t>
      </text>
    </comment>
    <comment ref="L204" authorId="4" shapeId="0" xr:uid="{E211537F-E400-4549-B86A-CAAD85FA3E90}">
      <text>
        <t>[Threaded comment]
Your version of Excel allows you to read this threaded comment; however, any edits to it will get removed if the file is opened in a newer version of Excel. Learn more: https://go.microsoft.com/fwlink/?linkid=870924
Comment:
    i think</t>
      </text>
    </comment>
    <comment ref="C215" authorId="5" shapeId="0" xr:uid="{24744BE8-B272-4FB1-8E11-BA108F7545C4}">
      <text>
        <t>[Threaded comment]
Your version of Excel allows you to read this threaded comment; however, any edits to it will get removed if the file is opened in a newer version of Excel. Learn more: https://go.microsoft.com/fwlink/?linkid=870924
Comment:
    The time series data for ET for this day had to be modified similar to 8.21 since there were a few time steps reporting wacky data. again, remove if resulting data is wack.</t>
      </text>
    </comment>
    <comment ref="C218" authorId="6" shapeId="0" xr:uid="{3CB984B6-B4AF-4641-8143-D7900E021CE9}">
      <text>
        <t>[Threaded comment]
Your version of Excel allows you to read this threaded comment; however, any edits to it will get removed if the file is opened in a newer version of Excel. Learn more: https://go.microsoft.com/fwlink/?linkid=870924
Comment:
    dead after this date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tc={64BDE957-D16C-48F5-8EC4-5823F36A0417}</author>
    <author>tc={45A60254-6DF8-4C42-80C3-D1D65E093DD8}</author>
  </authors>
  <commentList>
    <comment ref="A36" authorId="0" shapeId="0" xr:uid="{64BDE957-D16C-48F5-8EC4-5823F36A0417}">
      <text>
        <t>[Threaded comment]
Your version of Excel allows you to read this threaded comment; however, any edits to it will get removed if the file is opened in a newer version of Excel. Learn more: https://go.microsoft.com/fwlink/?linkid=870924
Comment:
    Usign average Fa and Fg</t>
      </text>
    </comment>
    <comment ref="A74" authorId="1" shapeId="0" xr:uid="{45A60254-6DF8-4C42-80C3-D1D65E093DD8}">
      <text>
        <t>[Threaded comment]
Your version of Excel allows you to read this threaded comment; however, any edits to it will get removed if the file is opened in a newer version of Excel. Learn more: https://go.microsoft.com/fwlink/?linkid=870924
Comment:
    I used an average of Fa and Fl for first and last data collection day for each plant for the Fa and Fl for every plant. basically train on .5 test on .5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tc={D15F4162-E222-48FC-84BB-E5D9CABFBB9B}</author>
    <author>tc={9EB3E836-0FF5-4AFE-8295-A667185CD6EF}</author>
  </authors>
  <commentList>
    <comment ref="A36" authorId="0" shapeId="0" xr:uid="{D15F4162-E222-48FC-84BB-E5D9CABFBB9B}">
      <text>
        <t>[Threaded comment]
Your version of Excel allows you to read this threaded comment; however, any edits to it will get removed if the file is opened in a newer version of Excel. Learn more: https://go.microsoft.com/fwlink/?linkid=870924
Comment:
    Usign average Fa and Fg</t>
      </text>
    </comment>
    <comment ref="A74" authorId="1" shapeId="0" xr:uid="{9EB3E836-0FF5-4AFE-8295-A667185CD6EF}">
      <text>
        <t>[Threaded comment]
Your version of Excel allows you to read this threaded comment; however, any edits to it will get removed if the file is opened in a newer version of Excel. Learn more: https://go.microsoft.com/fwlink/?linkid=870924
Comment:
    I used an average of Fa and Fl for first and last data collection day for each plant for the Fa and Fl for every plant. basically train on .5 test on .5</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tc={ED1B2581-3251-4F57-BF8B-6709BECC9EB6}</author>
    <author>tc={A0AEAA9B-5135-4E99-A9F0-DCEEB2CD0F1B}</author>
  </authors>
  <commentList>
    <comment ref="A37" authorId="0" shapeId="0" xr:uid="{ED1B2581-3251-4F57-BF8B-6709BECC9EB6}">
      <text>
        <t>[Threaded comment]
Your version of Excel allows you to read this threaded comment; however, any edits to it will get removed if the file is opened in a newer version of Excel. Learn more: https://go.microsoft.com/fwlink/?linkid=870924
Comment:
    I used an average of Fa and Fl for first and last data collection day for each plant for the Fa and Fl for every plant. basically train on .5 test on .5</t>
      </text>
    </comment>
    <comment ref="A73" authorId="1" shapeId="0" xr:uid="{A0AEAA9B-5135-4E99-A9F0-DCEEB2CD0F1B}">
      <text>
        <t>[Threaded comment]
Your version of Excel allows you to read this threaded comment; however, any edits to it will get removed if the file is opened in a newer version of Excel. Learn more: https://go.microsoft.com/fwlink/?linkid=870924
Comment:
    I used an average of Fa and Fl for first and last data collection day for each plant for the Fa and Fl for every plant. basically train on .5 test on .5</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tc={B04EC788-CDB7-4AB8-85B0-268A700232F9}</author>
    <author>tc={2F157ED9-D32D-408D-BEC4-43A8599100AB}</author>
  </authors>
  <commentList>
    <comment ref="A36" authorId="0" shapeId="0" xr:uid="{B04EC788-CDB7-4AB8-85B0-268A700232F9}">
      <text>
        <t>[Threaded comment]
Your version of Excel allows you to read this threaded comment; however, any edits to it will get removed if the file is opened in a newer version of Excel. Learn more: https://go.microsoft.com/fwlink/?linkid=870924
Comment:
    Usign average Fa and Fg</t>
      </text>
    </comment>
    <comment ref="A74" authorId="1" shapeId="0" xr:uid="{2F157ED9-D32D-408D-BEC4-43A8599100AB}">
      <text>
        <t>[Threaded comment]
Your version of Excel allows you to read this threaded comment; however, any edits to it will get removed if the file is opened in a newer version of Excel. Learn more: https://go.microsoft.com/fwlink/?linkid=870924
Comment:
    I used an average of Fa and Fl for first and last data collection day for each plant for the Fa and Fl for every plant. basically train on .5 test on .5</t>
      </text>
    </comment>
  </commentList>
</comments>
</file>

<file path=xl/sharedStrings.xml><?xml version="1.0" encoding="utf-8"?>
<sst xmlns="http://schemas.openxmlformats.org/spreadsheetml/2006/main" count="2159" uniqueCount="107">
  <si>
    <t>Column</t>
  </si>
  <si>
    <t>Date</t>
  </si>
  <si>
    <t>Average Morning SC</t>
  </si>
  <si>
    <t xml:space="preserve">Average Afternoon SC </t>
  </si>
  <si>
    <t>Average SC</t>
  </si>
  <si>
    <t>C1</t>
  </si>
  <si>
    <t>C2</t>
  </si>
  <si>
    <t>C3</t>
  </si>
  <si>
    <t>T2</t>
  </si>
  <si>
    <t>T3</t>
  </si>
  <si>
    <t>T1</t>
  </si>
  <si>
    <t xml:space="preserve">just starting off with 26 for now and when i get data from brian and I kjnow for sure that we didn’t collect data for 9/6 then I'll delete that day. </t>
  </si>
  <si>
    <t>L1</t>
  </si>
  <si>
    <t>bj</t>
  </si>
  <si>
    <t>wet</t>
  </si>
  <si>
    <t>ΔW (g)</t>
  </si>
  <si>
    <t>12 hr ET (mm)</t>
  </si>
  <si>
    <t>24 hr ET (mm)</t>
  </si>
  <si>
    <t>ΔW (mm)</t>
  </si>
  <si>
    <t>Δt (hr)</t>
  </si>
  <si>
    <t>start weight time</t>
  </si>
  <si>
    <t>end weigh time</t>
  </si>
  <si>
    <t>to thin</t>
  </si>
  <si>
    <t xml:space="preserve">brian? </t>
  </si>
  <si>
    <t>to wet</t>
  </si>
  <si>
    <t>Campus Rain Garden</t>
  </si>
  <si>
    <t>Average Middle SC</t>
  </si>
  <si>
    <t xml:space="preserve">I'll probably just show the plot for the 12 hr ET since the takeaway is the exact same. Both have a downward trend but not a strong relationship at all. </t>
  </si>
  <si>
    <t xml:space="preserve">PAUSE: WAITING TO SEE IF BRIAN HAS ANY MORE DATA BEFORE I FILTER OUT STUFF I DON’T NEED HERE. </t>
  </si>
  <si>
    <t xml:space="preserve">some things to think about to discuss how largely different meteorological days required different coefficients are the explinations of how each parameter effects ET0 given in cahpter 2 of the FAO 56. for instance, how wind speed affects the eT rate to a far lesser extent during humid cloudy days then dry sunny days. </t>
  </si>
  <si>
    <t xml:space="preserve">min </t>
  </si>
  <si>
    <t xml:space="preserve">max </t>
  </si>
  <si>
    <t>avg</t>
  </si>
  <si>
    <t>QSW +</t>
  </si>
  <si>
    <t>QTIR+</t>
  </si>
  <si>
    <t>QTIR-</t>
  </si>
  <si>
    <t>Qc-</t>
  </si>
  <si>
    <t>Δ</t>
  </si>
  <si>
    <t>Rn</t>
  </si>
  <si>
    <t>G</t>
  </si>
  <si>
    <t>Thr</t>
  </si>
  <si>
    <t>u2</t>
  </si>
  <si>
    <t>enot(T)</t>
  </si>
  <si>
    <t>ea</t>
  </si>
  <si>
    <t>A</t>
  </si>
  <si>
    <t>Fa</t>
  </si>
  <si>
    <t>Fl</t>
  </si>
  <si>
    <t>EB ET (mm)</t>
  </si>
  <si>
    <t>FAO PM ET0 (mm)</t>
  </si>
  <si>
    <t>EB ET (g)</t>
  </si>
  <si>
    <t>Trial 1</t>
  </si>
  <si>
    <t>Trial 2</t>
  </si>
  <si>
    <t>data point</t>
  </si>
  <si>
    <t xml:space="preserve">Determining which random 2/3 to train on. </t>
  </si>
  <si>
    <t>EB - MB</t>
  </si>
  <si>
    <t>FAO PM - MB</t>
  </si>
  <si>
    <t>Trial 3</t>
  </si>
  <si>
    <t>didnt bring over</t>
  </si>
  <si>
    <r>
      <rPr>
        <b/>
        <sz val="14"/>
        <color theme="1"/>
        <rFont val="Calibri"/>
        <family val="2"/>
        <scheme val="minor"/>
      </rPr>
      <t xml:space="preserve">Results below are unfinihsed!! </t>
    </r>
    <r>
      <rPr>
        <b/>
        <sz val="11"/>
        <color theme="1"/>
        <rFont val="Calibri"/>
        <family val="2"/>
        <scheme val="minor"/>
      </rPr>
      <t xml:space="preserve">I stoped after doing a few on this becaues I'm realizgin that I don’t have anywhere near enough data points to dicuss model behavior statistics like I had planned. I had planned to train on random 2/3 and test on the remaining 1/3 thing but that only leaves 4 data points to test on. it wasnt looking good. the takeaway is goign to have to be that those view factors can be estimated by means byond the scope of this paper and the energy balance can be dialed in. this concludsion is sticking to the narrative of this whole expierimetn jsut being designed to see if an energy balance approach was even feasible for evaluating or prediciton performance of rain gardens. </t>
    </r>
  </si>
  <si>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</si>
  <si>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</si>
  <si>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</si>
  <si>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</si>
  <si>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</si>
  <si>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</si>
  <si>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</si>
  <si>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</si>
  <si>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</si>
  <si>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</si>
  <si>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</si>
  <si>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</si>
  <si>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</si>
  <si>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</si>
  <si>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</si>
  <si>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</si>
  <si>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</si>
  <si>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</si>
  <si>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</si>
  <si>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</si>
  <si>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</si>
  <si>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</si>
  <si>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</si>
  <si>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</si>
  <si>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</si>
  <si>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
  </si>
  <si>
    <t>View Factors</t>
  </si>
  <si>
    <t>ET</t>
  </si>
  <si>
    <t>Mass Balance (mm)</t>
  </si>
  <si>
    <t>Energy Balance (mm)</t>
  </si>
  <si>
    <t>Average</t>
  </si>
  <si>
    <t>average</t>
  </si>
  <si>
    <t>MB (mm)</t>
  </si>
  <si>
    <t>MPM (mm)</t>
  </si>
  <si>
    <t>AETS ET0s (mm)</t>
  </si>
  <si>
    <t>AETL ET0l</t>
  </si>
  <si>
    <t>Kc</t>
  </si>
  <si>
    <t>Etc</t>
  </si>
  <si>
    <t>Etc - MB</t>
  </si>
  <si>
    <t>FAO PM (mm)</t>
  </si>
  <si>
    <t>AETS (mm)</t>
  </si>
  <si>
    <t>AETL (mm)</t>
  </si>
  <si>
    <t>Reference ET</t>
  </si>
  <si>
    <r>
      <t>A (m</t>
    </r>
    <r>
      <rPr>
        <b/>
        <vertAlign val="superscript"/>
        <sz val="11"/>
        <color theme="1"/>
        <rFont val="Calibri"/>
        <family val="2"/>
        <scheme val="minor"/>
      </rPr>
      <t>2</t>
    </r>
    <r>
      <rPr>
        <b/>
        <sz val="11"/>
        <color theme="1"/>
        <rFont val="Calibri"/>
        <family val="2"/>
        <scheme val="minor"/>
      </rPr>
      <t>)</t>
    </r>
  </si>
  <si>
    <t>Fg</t>
  </si>
  <si>
    <t>sum</t>
  </si>
  <si>
    <t>Percent Difference (%)</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</si>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</sst>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3"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
      <b/>
      <sz val="18"/>
      <color theme="1"/>
      <name val="Calibri"/>
      <family val="2"/>
      <scheme val="minor"/>
    </font>
    <font>
      <b/>
      <sz val="20"/>
      <color theme="1"/>
      <name val="Calibri"/>
      <family val="2"/>
      <scheme val="minor"/>
    </font>
    <font>
      <b/>
      <sz val="11"/>
      <color theme="1"/>
      <name val="Calibri"/>
      <family val="2"/>
      <scheme val="minor"/>
    </font>
    <font>
      <sz val="11"/>
      <name val="Calibri"/>
      <family val="2"/>
      <scheme val="minor"/>
    </font>
    <font>
      <b/>
      <sz val="14"/>
      <color theme="1"/>
      <name val="Calibri"/>
      <family val="2"/>
      <scheme val="minor"/>
    </font>
    <font>
      <i/>
      <sz val="11"/>
      <color theme="1"/>
      <name val="Calibri"/>
      <family val="2"/>
      <scheme val="minor"/>
    </font>
    <font>
      <b/>
      <sz val="11"/>
      <color rgb="FF000000"/>
      <name val="Calibri"/>
      <family val="2"/>
    </font>
    <font>
      <sz val="11"/>
      <color rgb="FF000000"/>
      <name val="Calibri"/>
      <family val="2"/>
    </font>
    <font>
      <b/>
      <vertAlign val="superscript"/>
      <sz val="11"/>
      <color theme="1"/>
      <name val="Calibri"/>
      <family val="2"/>
      <scheme val="minor"/>
    </font>
  </fonts>
  <fills count="13">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rgb="FFBFBFBF"/>
        <bgColor indexed="64"/>
      </patternFill>
    </fill>
    <fill>
      <patternFill patternType="solid">
        <fgColor rgb="FFF8CBAD"/>
        <bgColor indexed="64"/>
      </patternFill>
    </fill>
    <fill>
      <patternFill patternType="solid">
        <fgColor rgb="FFFFE699"/>
        <bgColor indexed="64"/>
      </patternFill>
    </fill>
    <fill>
      <patternFill patternType="solid">
        <fgColor rgb="FFBDD7EE"/>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78">
    <xf numFmtId="0" fontId="0" fillId="0" borderId="0" xfId="0"/>
    <xf numFmtId="0" fontId="0" fillId="2" borderId="0" xfId="0" applyFill="1"/>
    <xf numFmtId="14" fontId="0" fillId="2" borderId="1" xfId="0" applyNumberFormat="1" applyFill="1" applyBorder="1"/>
    <xf numFmtId="0" fontId="0" fillId="3" borderId="0" xfId="0" applyFill="1"/>
    <xf numFmtId="14" fontId="0" fillId="3" borderId="1" xfId="0" applyNumberFormat="1" applyFill="1" applyBorder="1"/>
    <xf numFmtId="0" fontId="0" fillId="3" borderId="1" xfId="0" applyFill="1" applyBorder="1"/>
    <xf numFmtId="0" fontId="0" fillId="2" borderId="1" xfId="0" applyFill="1" applyBorder="1"/>
    <xf numFmtId="22" fontId="0" fillId="3" borderId="2" xfId="0" applyNumberFormat="1" applyFill="1" applyBorder="1"/>
    <xf numFmtId="22" fontId="0" fillId="2" borderId="2" xfId="0" applyNumberFormat="1" applyFill="1" applyBorder="1"/>
    <xf numFmtId="0" fontId="0" fillId="4" borderId="3" xfId="0" applyFill="1" applyBorder="1" applyAlignment="1">
      <alignment horizontal="center"/>
    </xf>
    <xf numFmtId="14" fontId="0" fillId="0" borderId="0" xfId="0" applyNumberFormat="1"/>
    <xf numFmtId="0" fontId="0" fillId="0" borderId="0" xfId="0"/>
    <xf numFmtId="0" fontId="7" fillId="6" borderId="1" xfId="0" applyFont="1" applyFill="1" applyBorder="1"/>
    <xf numFmtId="0" fontId="0" fillId="0" borderId="1" xfId="0" applyBorder="1"/>
    <xf numFmtId="14" fontId="0" fillId="0" borderId="1" xfId="0" applyNumberFormat="1" applyBorder="1"/>
    <xf numFmtId="0" fontId="6" fillId="7" borderId="1" xfId="0" applyFont="1" applyFill="1" applyBorder="1"/>
    <xf numFmtId="0" fontId="0" fillId="0" borderId="0" xfId="0" applyFill="1" applyBorder="1" applyAlignment="1"/>
    <xf numFmtId="0" fontId="0" fillId="0" borderId="11" xfId="0" applyFill="1" applyBorder="1" applyAlignment="1"/>
    <xf numFmtId="0" fontId="9" fillId="0" borderId="12" xfId="0" applyFont="1" applyFill="1" applyBorder="1" applyAlignment="1">
      <alignment horizontal="center"/>
    </xf>
    <xf numFmtId="0" fontId="9" fillId="0" borderId="12" xfId="0" applyFont="1" applyFill="1" applyBorder="1" applyAlignment="1">
      <alignment horizontal="centerContinuous"/>
    </xf>
    <xf numFmtId="0" fontId="0" fillId="0" borderId="4" xfId="0" applyBorder="1"/>
    <xf numFmtId="0" fontId="7" fillId="6" borderId="6" xfId="0" applyFont="1" applyFill="1" applyBorder="1"/>
    <xf numFmtId="0" fontId="7" fillId="6" borderId="8" xfId="0" applyFont="1" applyFill="1" applyBorder="1"/>
    <xf numFmtId="0" fontId="0" fillId="8" borderId="1" xfId="0" applyFill="1" applyBorder="1"/>
    <xf numFmtId="14" fontId="0" fillId="8" borderId="1" xfId="0" applyNumberFormat="1" applyFill="1" applyBorder="1"/>
    <xf numFmtId="2" fontId="0" fillId="8" borderId="1" xfId="0" applyNumberFormat="1" applyFill="1" applyBorder="1"/>
    <xf numFmtId="0" fontId="0" fillId="6" borderId="1" xfId="0" applyFill="1" applyBorder="1"/>
    <xf numFmtId="14" fontId="0" fillId="6" borderId="1" xfId="0" applyNumberFormat="1" applyFill="1" applyBorder="1"/>
    <xf numFmtId="2" fontId="0" fillId="6" borderId="1" xfId="0" applyNumberFormat="1" applyFill="1" applyBorder="1"/>
    <xf numFmtId="2" fontId="0" fillId="2" borderId="1" xfId="0" applyNumberFormat="1" applyFill="1" applyBorder="1"/>
    <xf numFmtId="0" fontId="6" fillId="7" borderId="1" xfId="0" applyFont="1" applyFill="1" applyBorder="1" applyAlignment="1">
      <alignment wrapText="1"/>
    </xf>
    <xf numFmtId="0" fontId="6" fillId="7" borderId="1" xfId="0" applyFont="1" applyFill="1" applyBorder="1" applyAlignment="1"/>
    <xf numFmtId="2" fontId="6" fillId="7" borderId="1" xfId="0" applyNumberFormat="1" applyFont="1" applyFill="1" applyBorder="1" applyAlignment="1"/>
    <xf numFmtId="0" fontId="6" fillId="7" borderId="15" xfId="0" applyFont="1" applyFill="1" applyBorder="1"/>
    <xf numFmtId="0" fontId="6" fillId="0" borderId="0" xfId="0" applyFont="1"/>
    <xf numFmtId="0" fontId="10" fillId="9" borderId="1" xfId="0" applyFont="1" applyFill="1" applyBorder="1" applyAlignment="1">
      <alignment vertical="center"/>
    </xf>
    <xf numFmtId="0" fontId="10" fillId="9" borderId="1" xfId="0" applyFont="1" applyFill="1" applyBorder="1" applyAlignment="1">
      <alignment horizontal="center" vertical="center"/>
    </xf>
    <xf numFmtId="0" fontId="10" fillId="9" borderId="1" xfId="0" applyFont="1" applyFill="1" applyBorder="1" applyAlignment="1">
      <alignment horizontal="left" vertical="center"/>
    </xf>
    <xf numFmtId="0" fontId="10" fillId="9" borderId="1" xfId="0" applyFont="1" applyFill="1" applyBorder="1" applyAlignment="1">
      <alignment horizontal="left" vertical="center" wrapText="1"/>
    </xf>
    <xf numFmtId="0" fontId="11" fillId="10" borderId="1" xfId="0" applyFont="1" applyFill="1" applyBorder="1" applyAlignment="1">
      <alignment horizontal="left" vertical="center"/>
    </xf>
    <xf numFmtId="14" fontId="11" fillId="10" borderId="1" xfId="0" applyNumberFormat="1" applyFont="1" applyFill="1" applyBorder="1" applyAlignment="1">
      <alignment horizontal="right" vertical="center"/>
    </xf>
    <xf numFmtId="0" fontId="11" fillId="10" borderId="1" xfId="0" applyFont="1" applyFill="1" applyBorder="1" applyAlignment="1">
      <alignment horizontal="right" vertical="center"/>
    </xf>
    <xf numFmtId="2" fontId="11" fillId="10" borderId="1" xfId="0" applyNumberFormat="1" applyFont="1" applyFill="1" applyBorder="1" applyAlignment="1">
      <alignment horizontal="right" vertical="center"/>
    </xf>
    <xf numFmtId="0" fontId="11" fillId="11" borderId="1" xfId="0" applyFont="1" applyFill="1" applyBorder="1" applyAlignment="1">
      <alignment horizontal="left" vertical="center"/>
    </xf>
    <xf numFmtId="14" fontId="11" fillId="11" borderId="1" xfId="0" applyNumberFormat="1" applyFont="1" applyFill="1" applyBorder="1" applyAlignment="1">
      <alignment horizontal="right" vertical="center"/>
    </xf>
    <xf numFmtId="0" fontId="11" fillId="11" borderId="1" xfId="0" applyFont="1" applyFill="1" applyBorder="1" applyAlignment="1">
      <alignment horizontal="right" vertical="center"/>
    </xf>
    <xf numFmtId="2" fontId="11" fillId="11" borderId="1" xfId="0" applyNumberFormat="1" applyFont="1" applyFill="1" applyBorder="1" applyAlignment="1">
      <alignment horizontal="right" vertical="center"/>
    </xf>
    <xf numFmtId="0" fontId="11" fillId="12" borderId="1" xfId="0" applyFont="1" applyFill="1" applyBorder="1" applyAlignment="1">
      <alignment horizontal="left" vertical="center"/>
    </xf>
    <xf numFmtId="14" fontId="11" fillId="12" borderId="1" xfId="0" applyNumberFormat="1" applyFont="1" applyFill="1" applyBorder="1" applyAlignment="1">
      <alignment horizontal="right" vertical="center"/>
    </xf>
    <xf numFmtId="0" fontId="11" fillId="12" borderId="1" xfId="0" applyFont="1" applyFill="1" applyBorder="1" applyAlignment="1">
      <alignment horizontal="right" vertical="center"/>
    </xf>
    <xf numFmtId="2" fontId="11" fillId="12" borderId="1" xfId="0" applyNumberFormat="1" applyFont="1" applyFill="1" applyBorder="1" applyAlignment="1">
      <alignment horizontal="right" vertical="center"/>
    </xf>
    <xf numFmtId="2" fontId="10" fillId="9" borderId="1" xfId="0" applyNumberFormat="1" applyFont="1" applyFill="1" applyBorder="1" applyAlignment="1">
      <alignment horizontal="right" vertical="center"/>
    </xf>
    <xf numFmtId="2" fontId="0" fillId="0" borderId="0" xfId="0" applyNumberFormat="1"/>
    <xf numFmtId="164" fontId="0" fillId="8" borderId="1" xfId="0" applyNumberFormat="1" applyFill="1" applyBorder="1"/>
    <xf numFmtId="164" fontId="0" fillId="6" borderId="1" xfId="0" applyNumberFormat="1" applyFill="1" applyBorder="1"/>
    <xf numFmtId="164" fontId="0" fillId="2" borderId="1" xfId="0" applyNumberFormat="1" applyFill="1" applyBorder="1"/>
    <xf numFmtId="0" fontId="0" fillId="3" borderId="15" xfId="0" applyFill="1" applyBorder="1"/>
    <xf numFmtId="0" fontId="0" fillId="0" borderId="15" xfId="0" applyFill="1" applyBorder="1"/>
    <xf numFmtId="0" fontId="4" fillId="5" borderId="0" xfId="0" applyFont="1" applyFill="1" applyAlignment="1">
      <alignment horizontal="center" wrapText="1"/>
    </xf>
    <xf numFmtId="0" fontId="5" fillId="5" borderId="0" xfId="0" applyFont="1" applyFill="1" applyAlignment="1">
      <alignment horizontal="center" wrapText="1"/>
    </xf>
    <xf numFmtId="0" fontId="0" fillId="0" borderId="0" xfId="0" applyAlignment="1">
      <alignment horizontal="center"/>
    </xf>
    <xf numFmtId="0" fontId="6" fillId="7" borderId="1" xfId="0" applyFont="1" applyFill="1"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6" fillId="5" borderId="0" xfId="0" applyFont="1" applyFill="1" applyAlignment="1">
      <alignment horizontal="center" wrapText="1"/>
    </xf>
    <xf numFmtId="0" fontId="0" fillId="5" borderId="0" xfId="0" applyFill="1" applyAlignment="1">
      <alignment horizontal="center" wrapText="1"/>
    </xf>
    <xf numFmtId="0" fontId="0" fillId="5" borderId="9" xfId="0" applyFill="1" applyBorder="1" applyAlignment="1">
      <alignment horizontal="center" wrapText="1"/>
    </xf>
    <xf numFmtId="0" fontId="6" fillId="7" borderId="2" xfId="0" applyFont="1" applyFill="1" applyBorder="1" applyAlignment="1">
      <alignment horizontal="center"/>
    </xf>
    <xf numFmtId="0" fontId="6" fillId="7" borderId="14" xfId="0" applyFont="1" applyFill="1" applyBorder="1" applyAlignment="1">
      <alignment horizontal="center"/>
    </xf>
    <xf numFmtId="0" fontId="6" fillId="7" borderId="13" xfId="0" applyFont="1" applyFill="1" applyBorder="1" applyAlignment="1">
      <alignment horizontal="center"/>
    </xf>
    <xf numFmtId="0" fontId="10" fillId="9"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1.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2.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3.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4.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5.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6.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7.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8.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9.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0.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1.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tx1"/>
              </a:solidFill>
              <a:ln w="9525">
                <a:solidFill>
                  <a:schemeClr val="tx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tx1"/>
                </a:solidFill>
                <a:prstDash val="solid"/>
              </a:ln>
              <a:effectLst/>
            </c:spPr>
            <c:trendlineType val="linear"/>
            <c:dispRSqr val="1"/>
            <c:dispEq val="1"/>
            <c:trendlineLbl>
              <c:layout>
                <c:manualLayout>
                  <c:x val="0.12164926177360327"/>
                  <c:y val="0.31598592485915505"/>
                </c:manualLayout>
              </c:layout>
              <c:numFmt formatCode="General"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rendlineLbl>
          </c:trendline>
          <c:xVal>
            <c:numRef>
              <c:f>'L1'!$E$2:$E$22</c:f>
              <c:numCache>
                <c:formatCode>General</c:formatCode>
                <c:ptCount val="21"/>
                <c:pt idx="0">
                  <c:v>251.89500000000001</c:v>
                </c:pt>
                <c:pt idx="1">
                  <c:v>337.51</c:v>
                </c:pt>
                <c:pt idx="2">
                  <c:v>186.88333333333335</c:v>
                </c:pt>
                <c:pt idx="3">
                  <c:v>158.58666666666667</c:v>
                </c:pt>
                <c:pt idx="4">
                  <c:v>172.12666666666664</c:v>
                </c:pt>
                <c:pt idx="5">
                  <c:v>177.59499999999997</c:v>
                </c:pt>
                <c:pt idx="6">
                  <c:v>111.40333333333331</c:v>
                </c:pt>
                <c:pt idx="7">
                  <c:v>108.75</c:v>
                </c:pt>
                <c:pt idx="8">
                  <c:v>77.966666666666669</c:v>
                </c:pt>
                <c:pt idx="9">
                  <c:v>63.646666666666668</c:v>
                </c:pt>
                <c:pt idx="10">
                  <c:v>154.46</c:v>
                </c:pt>
                <c:pt idx="11">
                  <c:v>120.71999999999998</c:v>
                </c:pt>
                <c:pt idx="12">
                  <c:v>95.423333333333332</c:v>
                </c:pt>
                <c:pt idx="13">
                  <c:v>107.95666666666666</c:v>
                </c:pt>
                <c:pt idx="14">
                  <c:v>80.52000000000001</c:v>
                </c:pt>
                <c:pt idx="15">
                  <c:v>88.236666666666679</c:v>
                </c:pt>
                <c:pt idx="16">
                  <c:v>97.660000000000011</c:v>
                </c:pt>
                <c:pt idx="17">
                  <c:v>116.49000000000001</c:v>
                </c:pt>
                <c:pt idx="18">
                  <c:v>49.626666666666665</c:v>
                </c:pt>
                <c:pt idx="19">
                  <c:v>68.780000000000015</c:v>
                </c:pt>
                <c:pt idx="20">
                  <c:v>59.136666666666677</c:v>
                </c:pt>
              </c:numCache>
            </c:numRef>
          </c:xVal>
          <c:yVal>
            <c:numRef>
              <c:f>'L1'!$C$2:$C$22</c:f>
              <c:numCache>
                <c:formatCode>General</c:formatCode>
                <c:ptCount val="21"/>
                <c:pt idx="0">
                  <c:v>6.1552767750304271</c:v>
                </c:pt>
                <c:pt idx="1">
                  <c:v>5.6790637218531668</c:v>
                </c:pt>
                <c:pt idx="2">
                  <c:v>8.4541250085566517</c:v>
                </c:pt>
                <c:pt idx="3">
                  <c:v>4.9326449025716661</c:v>
                </c:pt>
                <c:pt idx="4">
                  <c:v>4.6804652903564392</c:v>
                </c:pt>
                <c:pt idx="5">
                  <c:v>4.4103019470237372</c:v>
                </c:pt>
                <c:pt idx="6">
                  <c:v>4.7503511347313685</c:v>
                </c:pt>
                <c:pt idx="7">
                  <c:v>5.810426060854418</c:v>
                </c:pt>
                <c:pt idx="8">
                  <c:v>4.3705502533590757</c:v>
                </c:pt>
                <c:pt idx="9">
                  <c:v>8.3949756083585996</c:v>
                </c:pt>
                <c:pt idx="10">
                  <c:v>3.7601918668114211</c:v>
                </c:pt>
                <c:pt idx="11">
                  <c:v>4.08</c:v>
                </c:pt>
                <c:pt idx="12">
                  <c:v>3.2757514105167878</c:v>
                </c:pt>
                <c:pt idx="13">
                  <c:v>6.1250957828197548</c:v>
                </c:pt>
                <c:pt idx="14">
                  <c:v>3.8509162292004455</c:v>
                </c:pt>
                <c:pt idx="15">
                  <c:v>3.3591496095475732</c:v>
                </c:pt>
                <c:pt idx="16">
                  <c:v>1.7648288742481126</c:v>
                </c:pt>
                <c:pt idx="17">
                  <c:v>0.81316831359558761</c:v>
                </c:pt>
                <c:pt idx="18">
                  <c:v>3.91</c:v>
                </c:pt>
                <c:pt idx="19">
                  <c:v>6.1369365156835851</c:v>
                </c:pt>
                <c:pt idx="20">
                  <c:v>2.7088172628087301</c:v>
                </c:pt>
              </c:numCache>
            </c:numRef>
          </c:yVal>
          <c:smooth val="0"/>
          <c:extLst>
            <c:ext xmlns:c16="http://schemas.microsoft.com/office/drawing/2014/chart" uri="{C3380CC4-5D6E-409C-BE32-E72D297353CC}">
              <c16:uniqueId val="{00000003-1648-40E7-99FA-F63F284F5DBF}"/>
            </c:ext>
          </c:extLst>
        </c:ser>
        <c:dLbls>
          <c:showLegendKey val="0"/>
          <c:showVal val="0"/>
          <c:showCatName val="0"/>
          <c:showSerName val="0"/>
          <c:showPercent val="0"/>
          <c:showBubbleSize val="0"/>
        </c:dLbls>
        <c:axId val="582014608"/>
        <c:axId val="582015000"/>
      </c:scatterChart>
      <c:valAx>
        <c:axId val="582014608"/>
        <c:scaling>
          <c:orientation val="minMax"/>
          <c:max val="400"/>
          <c:min val="4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t>SC (mmol/m</a:t>
                </a:r>
                <a:r>
                  <a:rPr lang="en-US" baseline="30000"/>
                  <a:t>2</a:t>
                </a:r>
                <a:r>
                  <a:rPr lang="en-US"/>
                  <a:t>/s) </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82015000"/>
        <c:crosses val="autoZero"/>
        <c:crossBetween val="midCat"/>
      </c:valAx>
      <c:valAx>
        <c:axId val="582015000"/>
        <c:scaling>
          <c:orientation val="minMax"/>
          <c:max val="1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t>ET (mm)</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820146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1"/>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differenes (mm)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'Buckets EB'!$C$3:$C$14</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cat>
          <c:val>
            <c:numRef>
              <c:f>'Buckets EB'!$L$3:$L$14</c:f>
              <c:numCache>
                <c:formatCode>General</c:formatCode>
                <c:ptCount val="12"/>
                <c:pt idx="0">
                  <c:v>-3.6285369861595029E-3</c:v>
                </c:pt>
                <c:pt idx="1">
                  <c:v>1.5111421174647255E-3</c:v>
                </c:pt>
                <c:pt idx="2">
                  <c:v>-7.678355777132051E-4</c:v>
                </c:pt>
                <c:pt idx="3">
                  <c:v>2.8516869128580868E-3</c:v>
                </c:pt>
                <c:pt idx="4">
                  <c:v>-1.2337827086579267E-3</c:v>
                </c:pt>
                <c:pt idx="5">
                  <c:v>-2.9268792078669392E-3</c:v>
                </c:pt>
                <c:pt idx="6">
                  <c:v>-3.9429697546200515E-4</c:v>
                </c:pt>
                <c:pt idx="7">
                  <c:v>2.9930124519332857E-3</c:v>
                </c:pt>
                <c:pt idx="8">
                  <c:v>3.1795768445981309E-3</c:v>
                </c:pt>
                <c:pt idx="9">
                  <c:v>-8.2028109566074647E-3</c:v>
                </c:pt>
                <c:pt idx="10">
                  <c:v>-2.6361954259450648E-3</c:v>
                </c:pt>
                <c:pt idx="11">
                  <c:v>-5.7050317950961826E-3</c:v>
                </c:pt>
              </c:numCache>
            </c:numRef>
          </c:val>
          <c:extLst>
            <c:ext xmlns:c16="http://schemas.microsoft.com/office/drawing/2014/chart" uri="{C3380CC4-5D6E-409C-BE32-E72D297353CC}">
              <c16:uniqueId val="{00000000-667D-4F7D-9019-8CFB7620D1D5}"/>
            </c:ext>
          </c:extLst>
        </c:ser>
        <c:ser>
          <c:idx val="1"/>
          <c:order val="1"/>
          <c:spPr>
            <a:solidFill>
              <a:schemeClr val="accent2"/>
            </a:solidFill>
            <a:ln>
              <a:noFill/>
            </a:ln>
            <a:effectLst/>
          </c:spPr>
          <c:invertIfNegative val="0"/>
          <c:cat>
            <c:numRef>
              <c:f>'Buckets EB'!$C$3:$C$14</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cat>
          <c:val>
            <c:numRef>
              <c:f>'Buckets EB'!$M$3:$M$14</c:f>
              <c:numCache>
                <c:formatCode>General</c:formatCode>
                <c:ptCount val="12"/>
                <c:pt idx="0">
                  <c:v>-0.32807462495406536</c:v>
                </c:pt>
                <c:pt idx="1">
                  <c:v>-0.31145350443888242</c:v>
                </c:pt>
                <c:pt idx="2">
                  <c:v>1.2971606872908703</c:v>
                </c:pt>
                <c:pt idx="3">
                  <c:v>0.58367503910778806</c:v>
                </c:pt>
                <c:pt idx="4">
                  <c:v>-0.32428353036840685</c:v>
                </c:pt>
                <c:pt idx="5">
                  <c:v>3.8882261002420204E-2</c:v>
                </c:pt>
                <c:pt idx="6">
                  <c:v>0.77219191866815917</c:v>
                </c:pt>
                <c:pt idx="7">
                  <c:v>0.48795544651277645</c:v>
                </c:pt>
                <c:pt idx="8">
                  <c:v>-1.3536692040192135</c:v>
                </c:pt>
                <c:pt idx="9">
                  <c:v>-0.4562258769308789</c:v>
                </c:pt>
                <c:pt idx="10">
                  <c:v>0.23249132163313302</c:v>
                </c:pt>
                <c:pt idx="11">
                  <c:v>0.41543457515114524</c:v>
                </c:pt>
              </c:numCache>
            </c:numRef>
          </c:val>
          <c:extLst>
            <c:ext xmlns:c16="http://schemas.microsoft.com/office/drawing/2014/chart" uri="{C3380CC4-5D6E-409C-BE32-E72D297353CC}">
              <c16:uniqueId val="{00000001-667D-4F7D-9019-8CFB7620D1D5}"/>
            </c:ext>
          </c:extLst>
        </c:ser>
        <c:dLbls>
          <c:showLegendKey val="0"/>
          <c:showVal val="0"/>
          <c:showCatName val="0"/>
          <c:showSerName val="0"/>
          <c:showPercent val="0"/>
          <c:showBubbleSize val="0"/>
        </c:dLbls>
        <c:gapWidth val="36"/>
        <c:overlap val="-27"/>
        <c:axId val="209748928"/>
        <c:axId val="2038080672"/>
      </c:barChart>
      <c:dateAx>
        <c:axId val="209748928"/>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80672"/>
        <c:crosses val="autoZero"/>
        <c:auto val="1"/>
        <c:lblOffset val="100"/>
        <c:baseTimeUnit val="days"/>
      </c:dateAx>
      <c:valAx>
        <c:axId val="203808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48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Differenes (mm)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'Buckets EB'!$C$76:$C$87</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cat>
          <c:val>
            <c:numRef>
              <c:f>'Buckets EB'!$L$76:$L$87</c:f>
              <c:numCache>
                <c:formatCode>General</c:formatCode>
                <c:ptCount val="12"/>
                <c:pt idx="0">
                  <c:v>-1.4049410399882349</c:v>
                </c:pt>
                <c:pt idx="1">
                  <c:v>-0.5143362487219969</c:v>
                </c:pt>
                <c:pt idx="2">
                  <c:v>5.4812865288146995E-2</c:v>
                </c:pt>
                <c:pt idx="3">
                  <c:v>-0.25729037707851266</c:v>
                </c:pt>
                <c:pt idx="4">
                  <c:v>-0.16500048499511122</c:v>
                </c:pt>
                <c:pt idx="5">
                  <c:v>0.74862722400356496</c:v>
                </c:pt>
                <c:pt idx="6">
                  <c:v>-0.37163158841855104</c:v>
                </c:pt>
                <c:pt idx="7">
                  <c:v>-0.15686963258210218</c:v>
                </c:pt>
                <c:pt idx="8">
                  <c:v>0.86748666571000754</c:v>
                </c:pt>
                <c:pt idx="9">
                  <c:v>2.8580758410953875</c:v>
                </c:pt>
                <c:pt idx="10">
                  <c:v>0.57923718449485895</c:v>
                </c:pt>
                <c:pt idx="11">
                  <c:v>3.3623846356030498</c:v>
                </c:pt>
              </c:numCache>
            </c:numRef>
          </c:val>
          <c:extLst>
            <c:ext xmlns:c16="http://schemas.microsoft.com/office/drawing/2014/chart" uri="{C3380CC4-5D6E-409C-BE32-E72D297353CC}">
              <c16:uniqueId val="{00000000-8041-48E0-980A-E8B5A51CEE42}"/>
            </c:ext>
          </c:extLst>
        </c:ser>
        <c:ser>
          <c:idx val="1"/>
          <c:order val="1"/>
          <c:spPr>
            <a:solidFill>
              <a:schemeClr val="accent2"/>
            </a:solidFill>
            <a:ln>
              <a:noFill/>
            </a:ln>
            <a:effectLst/>
          </c:spPr>
          <c:invertIfNegative val="0"/>
          <c:cat>
            <c:numRef>
              <c:f>'Buckets EB'!$C$76:$C$87</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cat>
          <c:val>
            <c:numRef>
              <c:f>'Buckets EB'!$M$76:$M$87</c:f>
              <c:numCache>
                <c:formatCode>General</c:formatCode>
                <c:ptCount val="12"/>
                <c:pt idx="0">
                  <c:v>-0.32807462495406536</c:v>
                </c:pt>
                <c:pt idx="1">
                  <c:v>-0.31145350443888242</c:v>
                </c:pt>
                <c:pt idx="2">
                  <c:v>1.2971606872908703</c:v>
                </c:pt>
                <c:pt idx="3">
                  <c:v>0.58367503910778806</c:v>
                </c:pt>
                <c:pt idx="4">
                  <c:v>-0.32428353036840685</c:v>
                </c:pt>
                <c:pt idx="5">
                  <c:v>3.8882261002420204E-2</c:v>
                </c:pt>
                <c:pt idx="6">
                  <c:v>0.77219191866815917</c:v>
                </c:pt>
                <c:pt idx="7">
                  <c:v>0.48795544651277645</c:v>
                </c:pt>
                <c:pt idx="8">
                  <c:v>-1.3536692040192135</c:v>
                </c:pt>
                <c:pt idx="9">
                  <c:v>-0.4562258769308789</c:v>
                </c:pt>
                <c:pt idx="10">
                  <c:v>0.23249132163313302</c:v>
                </c:pt>
                <c:pt idx="11">
                  <c:v>0.41543457515114524</c:v>
                </c:pt>
              </c:numCache>
            </c:numRef>
          </c:val>
          <c:extLst>
            <c:ext xmlns:c16="http://schemas.microsoft.com/office/drawing/2014/chart" uri="{C3380CC4-5D6E-409C-BE32-E72D297353CC}">
              <c16:uniqueId val="{00000001-8041-48E0-980A-E8B5A51CEE42}"/>
            </c:ext>
          </c:extLst>
        </c:ser>
        <c:dLbls>
          <c:showLegendKey val="0"/>
          <c:showVal val="0"/>
          <c:showCatName val="0"/>
          <c:showSerName val="0"/>
          <c:showPercent val="0"/>
          <c:showBubbleSize val="0"/>
        </c:dLbls>
        <c:gapWidth val="36"/>
        <c:overlap val="-27"/>
        <c:axId val="209748928"/>
        <c:axId val="2038080672"/>
      </c:barChart>
      <c:dateAx>
        <c:axId val="209748928"/>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80672"/>
        <c:crosses val="autoZero"/>
        <c:auto val="1"/>
        <c:lblOffset val="100"/>
        <c:baseTimeUnit val="days"/>
      </c:dateAx>
      <c:valAx>
        <c:axId val="203808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48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 vs PM compared to MB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errBars>
            <c:errDir val="y"/>
            <c:errBarType val="both"/>
            <c:errValType val="fixedVal"/>
            <c:noEndCap val="0"/>
            <c:val val="0.37000000000000005"/>
            <c:spPr>
              <a:noFill/>
              <a:ln w="9525" cap="flat" cmpd="sng" algn="ctr">
                <a:solidFill>
                  <a:schemeClr val="tx1">
                    <a:lumMod val="65000"/>
                    <a:lumOff val="35000"/>
                  </a:schemeClr>
                </a:solidFill>
                <a:round/>
              </a:ln>
              <a:effectLst/>
            </c:spPr>
          </c:errBars>
          <c:xVal>
            <c:numRef>
              <c:f>'Buckets EB'!$C$116:$C$127</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'Buckets EB'!$H$116:$H$127</c:f>
              <c:numCache>
                <c:formatCode>General</c:formatCode>
                <c:ptCount val="12"/>
                <c:pt idx="0">
                  <c:v>4.3469788280935218</c:v>
                </c:pt>
                <c:pt idx="1">
                  <c:v>3.4517812337449421</c:v>
                </c:pt>
                <c:pt idx="2">
                  <c:v>1.7856753419783424</c:v>
                </c:pt>
                <c:pt idx="3">
                  <c:v>1.7353303103102191</c:v>
                </c:pt>
                <c:pt idx="4">
                  <c:v>4.0685078716793237</c:v>
                </c:pt>
                <c:pt idx="5">
                  <c:v>2.9687835861789829</c:v>
                </c:pt>
                <c:pt idx="6">
                  <c:v>2.7831362819028316</c:v>
                </c:pt>
                <c:pt idx="7">
                  <c:v>2.3662164884012231</c:v>
                </c:pt>
                <c:pt idx="8">
                  <c:v>5.0250634733733808</c:v>
                </c:pt>
                <c:pt idx="9">
                  <c:v>4.0968269519925684</c:v>
                </c:pt>
                <c:pt idx="10">
                  <c:v>2.5203981478848614</c:v>
                </c:pt>
                <c:pt idx="11">
                  <c:v>2.8067355154972589</c:v>
                </c:pt>
              </c:numCache>
            </c:numRef>
          </c:yVal>
          <c:smooth val="0"/>
          <c:extLst>
            <c:ext xmlns:c16="http://schemas.microsoft.com/office/drawing/2014/chart" uri="{C3380CC4-5D6E-409C-BE32-E72D297353CC}">
              <c16:uniqueId val="{00000000-AC2E-4CB9-AFE0-159B031B8F8C}"/>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'Buckets EB'!$C$116:$C$127</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'Buckets EB'!$J$116:$J$127</c:f>
              <c:numCache>
                <c:formatCode>General</c:formatCode>
                <c:ptCount val="12"/>
                <c:pt idx="0">
                  <c:v>2.9574113483162967</c:v>
                </c:pt>
                <c:pt idx="1">
                  <c:v>2.9374449850229452</c:v>
                </c:pt>
                <c:pt idx="2">
                  <c:v>1.8404882072664894</c:v>
                </c:pt>
                <c:pt idx="3">
                  <c:v>1.4780399332317065</c:v>
                </c:pt>
                <c:pt idx="4">
                  <c:v>3.9035073866842125</c:v>
                </c:pt>
                <c:pt idx="5">
                  <c:v>3.7174108101825478</c:v>
                </c:pt>
                <c:pt idx="6">
                  <c:v>2.4115046934842805</c:v>
                </c:pt>
                <c:pt idx="7">
                  <c:v>2.2093468558191209</c:v>
                </c:pt>
                <c:pt idx="8">
                  <c:v>6.4795996135674629</c:v>
                </c:pt>
                <c:pt idx="9">
                  <c:v>7.6412307576537799</c:v>
                </c:pt>
                <c:pt idx="10">
                  <c:v>3.5728667480107585</c:v>
                </c:pt>
                <c:pt idx="11">
                  <c:v>6.8175696228537657</c:v>
                </c:pt>
              </c:numCache>
            </c:numRef>
          </c:yVal>
          <c:smooth val="0"/>
          <c:extLst>
            <c:ext xmlns:c16="http://schemas.microsoft.com/office/drawing/2014/chart" uri="{C3380CC4-5D6E-409C-BE32-E72D297353CC}">
              <c16:uniqueId val="{00000001-AC2E-4CB9-AFE0-159B031B8F8C}"/>
            </c:ext>
          </c:extLst>
        </c:ser>
        <c:ser>
          <c:idx val="2"/>
          <c:order val="2"/>
          <c:spPr>
            <a:ln w="25400" cap="rnd">
              <a:noFill/>
              <a:round/>
            </a:ln>
            <a:effectLst/>
          </c:spPr>
          <c:marker>
            <c:symbol val="circle"/>
            <c:size val="5"/>
            <c:spPr>
              <a:solidFill>
                <a:schemeClr val="accent3"/>
              </a:solidFill>
              <a:ln w="9525">
                <a:solidFill>
                  <a:schemeClr val="accent3"/>
                </a:solidFill>
              </a:ln>
              <a:effectLst/>
            </c:spPr>
          </c:marker>
          <c:xVal>
            <c:numRef>
              <c:f>'Buckets EB'!$C$116:$C$127</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'Buckets EB'!$K$116:$K$127</c:f>
              <c:numCache>
                <c:formatCode>General</c:formatCode>
                <c:ptCount val="12"/>
                <c:pt idx="0">
                  <c:v>4.0189042031394564</c:v>
                </c:pt>
                <c:pt idx="1">
                  <c:v>3.1403277293060596</c:v>
                </c:pt>
                <c:pt idx="2">
                  <c:v>3.0828360292692127</c:v>
                </c:pt>
                <c:pt idx="3">
                  <c:v>2.3190053494180072</c:v>
                </c:pt>
                <c:pt idx="4">
                  <c:v>3.7442243413109169</c:v>
                </c:pt>
                <c:pt idx="5">
                  <c:v>3.0076658471814031</c:v>
                </c:pt>
                <c:pt idx="6">
                  <c:v>3.5553282005709907</c:v>
                </c:pt>
                <c:pt idx="7">
                  <c:v>2.8541719349139996</c:v>
                </c:pt>
                <c:pt idx="8">
                  <c:v>3.6713942693541672</c:v>
                </c:pt>
                <c:pt idx="9">
                  <c:v>3.6406010750616895</c:v>
                </c:pt>
                <c:pt idx="10">
                  <c:v>2.7528894695179944</c:v>
                </c:pt>
                <c:pt idx="11">
                  <c:v>3.2221700906484041</c:v>
                </c:pt>
              </c:numCache>
            </c:numRef>
          </c:yVal>
          <c:smooth val="0"/>
          <c:extLst>
            <c:ext xmlns:c16="http://schemas.microsoft.com/office/drawing/2014/chart" uri="{C3380CC4-5D6E-409C-BE32-E72D297353CC}">
              <c16:uniqueId val="{00000002-AC2E-4CB9-AFE0-159B031B8F8C}"/>
            </c:ext>
          </c:extLst>
        </c:ser>
        <c:dLbls>
          <c:showLegendKey val="0"/>
          <c:showVal val="0"/>
          <c:showCatName val="0"/>
          <c:showSerName val="0"/>
          <c:showPercent val="0"/>
          <c:showBubbleSize val="0"/>
        </c:dLbls>
        <c:axId val="1697456672"/>
        <c:axId val="35039152"/>
      </c:scatterChart>
      <c:valAx>
        <c:axId val="169745667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9152"/>
        <c:crosses val="autoZero"/>
        <c:crossBetween val="midCat"/>
      </c:valAx>
      <c:valAx>
        <c:axId val="3503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456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Differenes (mm)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'Buckets EB'!$C$116:$C$127</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cat>
          <c:val>
            <c:numRef>
              <c:f>'Buckets EB'!$L$116:$L$127</c:f>
              <c:numCache>
                <c:formatCode>General</c:formatCode>
                <c:ptCount val="12"/>
                <c:pt idx="0">
                  <c:v>-1.3895674797772251</c:v>
                </c:pt>
                <c:pt idx="1">
                  <c:v>-0.5143362487219969</c:v>
                </c:pt>
                <c:pt idx="2">
                  <c:v>5.4812865288146995E-2</c:v>
                </c:pt>
                <c:pt idx="3">
                  <c:v>-0.25729037707851266</c:v>
                </c:pt>
                <c:pt idx="4">
                  <c:v>-0.16500048499511122</c:v>
                </c:pt>
                <c:pt idx="5">
                  <c:v>0.74862722400356496</c:v>
                </c:pt>
                <c:pt idx="6">
                  <c:v>-0.37163158841855104</c:v>
                </c:pt>
                <c:pt idx="7">
                  <c:v>-0.15686963258210218</c:v>
                </c:pt>
                <c:pt idx="8">
                  <c:v>1.4545361401940822</c:v>
                </c:pt>
                <c:pt idx="9">
                  <c:v>3.5444038056612115</c:v>
                </c:pt>
                <c:pt idx="10">
                  <c:v>1.0524686001258972</c:v>
                </c:pt>
                <c:pt idx="11">
                  <c:v>4.0108341073565068</c:v>
                </c:pt>
              </c:numCache>
            </c:numRef>
          </c:val>
          <c:extLst>
            <c:ext xmlns:c16="http://schemas.microsoft.com/office/drawing/2014/chart" uri="{C3380CC4-5D6E-409C-BE32-E72D297353CC}">
              <c16:uniqueId val="{00000000-2D26-4DB6-B54A-B2E7EB251E7A}"/>
            </c:ext>
          </c:extLst>
        </c:ser>
        <c:ser>
          <c:idx val="1"/>
          <c:order val="1"/>
          <c:spPr>
            <a:solidFill>
              <a:schemeClr val="accent2"/>
            </a:solidFill>
            <a:ln>
              <a:noFill/>
            </a:ln>
            <a:effectLst/>
          </c:spPr>
          <c:invertIfNegative val="0"/>
          <c:cat>
            <c:numRef>
              <c:f>'Buckets EB'!$C$116:$C$127</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cat>
          <c:val>
            <c:numRef>
              <c:f>'Buckets EB'!$M$116:$M$127</c:f>
              <c:numCache>
                <c:formatCode>General</c:formatCode>
                <c:ptCount val="12"/>
                <c:pt idx="0">
                  <c:v>-0.32807462495406536</c:v>
                </c:pt>
                <c:pt idx="1">
                  <c:v>-0.31145350443888242</c:v>
                </c:pt>
                <c:pt idx="2">
                  <c:v>1.2971606872908703</c:v>
                </c:pt>
                <c:pt idx="3">
                  <c:v>0.58367503910778806</c:v>
                </c:pt>
                <c:pt idx="4">
                  <c:v>-0.32428353036840685</c:v>
                </c:pt>
                <c:pt idx="5">
                  <c:v>3.8882261002420204E-2</c:v>
                </c:pt>
                <c:pt idx="6">
                  <c:v>0.77219191866815917</c:v>
                </c:pt>
                <c:pt idx="7">
                  <c:v>0.48795544651277645</c:v>
                </c:pt>
                <c:pt idx="8">
                  <c:v>-1.3536692040192135</c:v>
                </c:pt>
                <c:pt idx="9">
                  <c:v>-0.4562258769308789</c:v>
                </c:pt>
                <c:pt idx="10">
                  <c:v>0.23249132163313302</c:v>
                </c:pt>
                <c:pt idx="11">
                  <c:v>0.41543457515114524</c:v>
                </c:pt>
              </c:numCache>
            </c:numRef>
          </c:val>
          <c:extLst>
            <c:ext xmlns:c16="http://schemas.microsoft.com/office/drawing/2014/chart" uri="{C3380CC4-5D6E-409C-BE32-E72D297353CC}">
              <c16:uniqueId val="{00000001-2D26-4DB6-B54A-B2E7EB251E7A}"/>
            </c:ext>
          </c:extLst>
        </c:ser>
        <c:dLbls>
          <c:showLegendKey val="0"/>
          <c:showVal val="0"/>
          <c:showCatName val="0"/>
          <c:showSerName val="0"/>
          <c:showPercent val="0"/>
          <c:showBubbleSize val="0"/>
        </c:dLbls>
        <c:gapWidth val="36"/>
        <c:overlap val="-27"/>
        <c:axId val="209748928"/>
        <c:axId val="2038080672"/>
      </c:barChart>
      <c:dateAx>
        <c:axId val="209748928"/>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80672"/>
        <c:crosses val="autoZero"/>
        <c:auto val="1"/>
        <c:lblOffset val="100"/>
        <c:baseTimeUnit val="days"/>
      </c:dateAx>
      <c:valAx>
        <c:axId val="203808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48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 vs PM compared to MB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errBars>
            <c:errDir val="y"/>
            <c:errBarType val="both"/>
            <c:errValType val="fixedVal"/>
            <c:noEndCap val="0"/>
            <c:val val="0.37000000000000005"/>
            <c:spPr>
              <a:noFill/>
              <a:ln w="9525" cap="flat" cmpd="sng" algn="ctr">
                <a:solidFill>
                  <a:schemeClr val="tx1">
                    <a:lumMod val="65000"/>
                    <a:lumOff val="35000"/>
                  </a:schemeClr>
                </a:solidFill>
                <a:round/>
              </a:ln>
              <a:effectLst/>
            </c:spPr>
          </c:errBars>
          <c:xVal>
            <c:numRef>
              <c:f>'Buckets EB'!$C$38:$C$49</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'Buckets EB'!$H$38:$H$49</c:f>
              <c:numCache>
                <c:formatCode>General</c:formatCode>
                <c:ptCount val="12"/>
                <c:pt idx="0">
                  <c:v>4.3469788280935218</c:v>
                </c:pt>
                <c:pt idx="1">
                  <c:v>3.4517812337449421</c:v>
                </c:pt>
                <c:pt idx="2">
                  <c:v>1.7856753419783424</c:v>
                </c:pt>
                <c:pt idx="3">
                  <c:v>1.7353303103102191</c:v>
                </c:pt>
                <c:pt idx="4">
                  <c:v>4.0685078716793237</c:v>
                </c:pt>
                <c:pt idx="5">
                  <c:v>2.9687835861789829</c:v>
                </c:pt>
                <c:pt idx="6">
                  <c:v>2.7831362819028316</c:v>
                </c:pt>
                <c:pt idx="7">
                  <c:v>2.3662164884012231</c:v>
                </c:pt>
                <c:pt idx="8">
                  <c:v>5.0250634733733808</c:v>
                </c:pt>
                <c:pt idx="9">
                  <c:v>4.0968269519925684</c:v>
                </c:pt>
                <c:pt idx="10">
                  <c:v>2.5203981478848614</c:v>
                </c:pt>
                <c:pt idx="11">
                  <c:v>2.8067355154972589</c:v>
                </c:pt>
              </c:numCache>
            </c:numRef>
          </c:yVal>
          <c:smooth val="0"/>
          <c:extLst>
            <c:ext xmlns:c16="http://schemas.microsoft.com/office/drawing/2014/chart" uri="{C3380CC4-5D6E-409C-BE32-E72D297353CC}">
              <c16:uniqueId val="{00000000-0DDB-47F3-8D01-5793931F8C20}"/>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'Buckets EB'!$C$39:$C$50</c:f>
              <c:numCache>
                <c:formatCode>m/d/yyyy</c:formatCode>
                <c:ptCount val="12"/>
                <c:pt idx="0">
                  <c:v>43712</c:v>
                </c:pt>
                <c:pt idx="1">
                  <c:v>43726</c:v>
                </c:pt>
                <c:pt idx="2">
                  <c:v>43734</c:v>
                </c:pt>
                <c:pt idx="3">
                  <c:v>43707</c:v>
                </c:pt>
                <c:pt idx="4">
                  <c:v>43713</c:v>
                </c:pt>
                <c:pt idx="5">
                  <c:v>43727</c:v>
                </c:pt>
                <c:pt idx="6">
                  <c:v>43739</c:v>
                </c:pt>
                <c:pt idx="7">
                  <c:v>43711</c:v>
                </c:pt>
                <c:pt idx="8">
                  <c:v>43725</c:v>
                </c:pt>
                <c:pt idx="9">
                  <c:v>43732</c:v>
                </c:pt>
                <c:pt idx="10">
                  <c:v>43742</c:v>
                </c:pt>
              </c:numCache>
            </c:numRef>
          </c:xVal>
          <c:yVal>
            <c:numRef>
              <c:f>'Buckets EB'!$J$38:$J$49</c:f>
              <c:numCache>
                <c:formatCode>General</c:formatCode>
                <c:ptCount val="12"/>
                <c:pt idx="0">
                  <c:v>2.8683194634021776</c:v>
                </c:pt>
                <c:pt idx="1">
                  <c:v>2.816103774511844</c:v>
                </c:pt>
                <c:pt idx="2">
                  <c:v>1.772497622786644</c:v>
                </c:pt>
                <c:pt idx="3">
                  <c:v>1.4056058000830796</c:v>
                </c:pt>
                <c:pt idx="4">
                  <c:v>3.7807252493878192</c:v>
                </c:pt>
                <c:pt idx="5">
                  <c:v>3.5734602674522522</c:v>
                </c:pt>
                <c:pt idx="6">
                  <c:v>2.3347582200232249</c:v>
                </c:pt>
                <c:pt idx="7">
                  <c:v>2.12526630206218</c:v>
                </c:pt>
                <c:pt idx="8">
                  <c:v>5.7101358760064684</c:v>
                </c:pt>
                <c:pt idx="9">
                  <c:v>6.739228396535772</c:v>
                </c:pt>
                <c:pt idx="10">
                  <c:v>2.9670329370432329</c:v>
                </c:pt>
                <c:pt idx="11">
                  <c:v>5.9746804958442929</c:v>
                </c:pt>
              </c:numCache>
            </c:numRef>
          </c:yVal>
          <c:smooth val="0"/>
          <c:extLst>
            <c:ext xmlns:c16="http://schemas.microsoft.com/office/drawing/2014/chart" uri="{C3380CC4-5D6E-409C-BE32-E72D297353CC}">
              <c16:uniqueId val="{00000001-0DDB-47F3-8D01-5793931F8C20}"/>
            </c:ext>
          </c:extLst>
        </c:ser>
        <c:ser>
          <c:idx val="2"/>
          <c:order val="2"/>
          <c:spPr>
            <a:ln w="25400" cap="rnd">
              <a:noFill/>
              <a:round/>
            </a:ln>
            <a:effectLst/>
          </c:spPr>
          <c:marker>
            <c:symbol val="circle"/>
            <c:size val="5"/>
            <c:spPr>
              <a:solidFill>
                <a:schemeClr val="accent3"/>
              </a:solidFill>
              <a:ln w="9525">
                <a:solidFill>
                  <a:schemeClr val="accent3"/>
                </a:solidFill>
              </a:ln>
              <a:effectLst/>
            </c:spPr>
          </c:marker>
          <c:xVal>
            <c:numRef>
              <c:f>'Buckets EB'!$C$38:$C$49</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'Buckets EB'!$K$38:$K$49</c:f>
              <c:numCache>
                <c:formatCode>General</c:formatCode>
                <c:ptCount val="12"/>
                <c:pt idx="0">
                  <c:v>4.0189042031394564</c:v>
                </c:pt>
                <c:pt idx="1">
                  <c:v>3.1403277293060596</c:v>
                </c:pt>
                <c:pt idx="2">
                  <c:v>3.0828360292692127</c:v>
                </c:pt>
                <c:pt idx="3">
                  <c:v>2.3190053494180072</c:v>
                </c:pt>
                <c:pt idx="4">
                  <c:v>3.7442243413109169</c:v>
                </c:pt>
                <c:pt idx="5">
                  <c:v>3.0076658471814031</c:v>
                </c:pt>
                <c:pt idx="6">
                  <c:v>3.5553282005709907</c:v>
                </c:pt>
                <c:pt idx="7">
                  <c:v>2.8541719349139996</c:v>
                </c:pt>
                <c:pt idx="8">
                  <c:v>3.6713942693541672</c:v>
                </c:pt>
                <c:pt idx="9">
                  <c:v>3.6406010750616895</c:v>
                </c:pt>
                <c:pt idx="10">
                  <c:v>2.7528894695179944</c:v>
                </c:pt>
                <c:pt idx="11">
                  <c:v>3.2221700906484041</c:v>
                </c:pt>
              </c:numCache>
            </c:numRef>
          </c:yVal>
          <c:smooth val="0"/>
          <c:extLst>
            <c:ext xmlns:c16="http://schemas.microsoft.com/office/drawing/2014/chart" uri="{C3380CC4-5D6E-409C-BE32-E72D297353CC}">
              <c16:uniqueId val="{00000002-0DDB-47F3-8D01-5793931F8C20}"/>
            </c:ext>
          </c:extLst>
        </c:ser>
        <c:dLbls>
          <c:showLegendKey val="0"/>
          <c:showVal val="0"/>
          <c:showCatName val="0"/>
          <c:showSerName val="0"/>
          <c:showPercent val="0"/>
          <c:showBubbleSize val="0"/>
        </c:dLbls>
        <c:axId val="1697456672"/>
        <c:axId val="35039152"/>
      </c:scatterChart>
      <c:valAx>
        <c:axId val="169745667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9152"/>
        <c:crosses val="autoZero"/>
        <c:crossBetween val="midCat"/>
      </c:valAx>
      <c:valAx>
        <c:axId val="3503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456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Differenes (mm)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'Buckets EB'!$C$38:$C$49</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cat>
          <c:val>
            <c:numRef>
              <c:f>'Buckets EB'!$L$38:$L$49</c:f>
              <c:numCache>
                <c:formatCode>General</c:formatCode>
                <c:ptCount val="12"/>
                <c:pt idx="0">
                  <c:v>-1.4786593646913442</c:v>
                </c:pt>
                <c:pt idx="1">
                  <c:v>-0.63567745923309804</c:v>
                </c:pt>
                <c:pt idx="2">
                  <c:v>-1.3177719191698412E-2</c:v>
                </c:pt>
                <c:pt idx="3">
                  <c:v>-0.32972451022713956</c:v>
                </c:pt>
                <c:pt idx="4">
                  <c:v>-0.28778262229150453</c:v>
                </c:pt>
                <c:pt idx="5">
                  <c:v>0.60467668127326935</c:v>
                </c:pt>
                <c:pt idx="6">
                  <c:v>-0.44837806187960672</c:v>
                </c:pt>
                <c:pt idx="7">
                  <c:v>-0.24095018633904308</c:v>
                </c:pt>
                <c:pt idx="8">
                  <c:v>0.68507240263308766</c:v>
                </c:pt>
                <c:pt idx="9">
                  <c:v>2.6424014445432036</c:v>
                </c:pt>
                <c:pt idx="10">
                  <c:v>0.44663478915837151</c:v>
                </c:pt>
                <c:pt idx="11">
                  <c:v>3.1679449803470341</c:v>
                </c:pt>
              </c:numCache>
            </c:numRef>
          </c:val>
          <c:extLst>
            <c:ext xmlns:c16="http://schemas.microsoft.com/office/drawing/2014/chart" uri="{C3380CC4-5D6E-409C-BE32-E72D297353CC}">
              <c16:uniqueId val="{00000000-2A70-4F34-90E8-B5724D694D91}"/>
            </c:ext>
          </c:extLst>
        </c:ser>
        <c:ser>
          <c:idx val="1"/>
          <c:order val="1"/>
          <c:spPr>
            <a:solidFill>
              <a:schemeClr val="accent2"/>
            </a:solidFill>
            <a:ln>
              <a:noFill/>
            </a:ln>
            <a:effectLst/>
          </c:spPr>
          <c:invertIfNegative val="0"/>
          <c:cat>
            <c:numRef>
              <c:f>'Buckets EB'!$C$38:$C$49</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cat>
          <c:val>
            <c:numRef>
              <c:f>'Buckets EB'!$M$38:$M$49</c:f>
              <c:numCache>
                <c:formatCode>General</c:formatCode>
                <c:ptCount val="12"/>
                <c:pt idx="0">
                  <c:v>-0.32807462495406536</c:v>
                </c:pt>
                <c:pt idx="1">
                  <c:v>-0.31145350443888242</c:v>
                </c:pt>
                <c:pt idx="2">
                  <c:v>1.2971606872908703</c:v>
                </c:pt>
                <c:pt idx="3">
                  <c:v>0.58367503910778806</c:v>
                </c:pt>
                <c:pt idx="4">
                  <c:v>-0.32428353036840685</c:v>
                </c:pt>
                <c:pt idx="5">
                  <c:v>3.8882261002420204E-2</c:v>
                </c:pt>
                <c:pt idx="6">
                  <c:v>0.77219191866815917</c:v>
                </c:pt>
                <c:pt idx="7">
                  <c:v>0.48795544651277645</c:v>
                </c:pt>
                <c:pt idx="8">
                  <c:v>-1.3536692040192135</c:v>
                </c:pt>
                <c:pt idx="9">
                  <c:v>-0.4562258769308789</c:v>
                </c:pt>
                <c:pt idx="10">
                  <c:v>0.23249132163313302</c:v>
                </c:pt>
                <c:pt idx="11">
                  <c:v>0.41543457515114524</c:v>
                </c:pt>
              </c:numCache>
            </c:numRef>
          </c:val>
          <c:extLst>
            <c:ext xmlns:c16="http://schemas.microsoft.com/office/drawing/2014/chart" uri="{C3380CC4-5D6E-409C-BE32-E72D297353CC}">
              <c16:uniqueId val="{00000001-2A70-4F34-90E8-B5724D694D91}"/>
            </c:ext>
          </c:extLst>
        </c:ser>
        <c:dLbls>
          <c:showLegendKey val="0"/>
          <c:showVal val="0"/>
          <c:showCatName val="0"/>
          <c:showSerName val="0"/>
          <c:showPercent val="0"/>
          <c:showBubbleSize val="0"/>
        </c:dLbls>
        <c:gapWidth val="36"/>
        <c:overlap val="-27"/>
        <c:axId val="209748928"/>
        <c:axId val="2038080672"/>
      </c:barChart>
      <c:dateAx>
        <c:axId val="209748928"/>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80672"/>
        <c:crosses val="autoZero"/>
        <c:auto val="1"/>
        <c:lblOffset val="100"/>
        <c:baseTimeUnit val="days"/>
      </c:dateAx>
      <c:valAx>
        <c:axId val="203808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48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 vs PM compared to MB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Mass Balance</c:v>
          </c:tx>
          <c:spPr>
            <a:ln w="19050" cap="rnd">
              <a:noFill/>
              <a:round/>
            </a:ln>
            <a:effectLst/>
          </c:spPr>
          <c:marker>
            <c:symbol val="circle"/>
            <c:size val="5"/>
            <c:spPr>
              <a:solidFill>
                <a:schemeClr val="accent1"/>
              </a:solidFill>
              <a:ln w="9525">
                <a:solidFill>
                  <a:schemeClr val="accent1"/>
                </a:solidFill>
              </a:ln>
              <a:effectLst/>
            </c:spPr>
          </c:marker>
          <c:errBars>
            <c:errDir val="y"/>
            <c:errBarType val="both"/>
            <c:errValType val="fixedVal"/>
            <c:noEndCap val="0"/>
            <c:val val="0.37000000000000005"/>
            <c:spPr>
              <a:noFill/>
              <a:ln w="9525" cap="flat" cmpd="sng" algn="ctr">
                <a:solidFill>
                  <a:schemeClr val="tx1">
                    <a:lumMod val="65000"/>
                    <a:lumOff val="35000"/>
                  </a:schemeClr>
                </a:solidFill>
                <a:round/>
              </a:ln>
              <a:effectLst/>
            </c:spPr>
          </c:errBars>
          <c:xVal>
            <c:numRef>
              <c:f>'Buckets EB Fa=1 Fg=0'!$C$76:$C$87</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'Buckets EB Fa=1 Fg=0'!$H$76:$H$87</c:f>
              <c:numCache>
                <c:formatCode>General</c:formatCode>
                <c:ptCount val="12"/>
                <c:pt idx="0">
                  <c:v>4.3469788280935218</c:v>
                </c:pt>
                <c:pt idx="1">
                  <c:v>3.4517812337449421</c:v>
                </c:pt>
                <c:pt idx="2">
                  <c:v>1.7856753419783424</c:v>
                </c:pt>
                <c:pt idx="3">
                  <c:v>1.7353303103102191</c:v>
                </c:pt>
                <c:pt idx="4">
                  <c:v>4.0685078716793237</c:v>
                </c:pt>
                <c:pt idx="5">
                  <c:v>2.9687835861789829</c:v>
                </c:pt>
                <c:pt idx="6">
                  <c:v>2.7831362819028316</c:v>
                </c:pt>
                <c:pt idx="7">
                  <c:v>2.3662164884012231</c:v>
                </c:pt>
                <c:pt idx="8">
                  <c:v>5.0250634733733808</c:v>
                </c:pt>
                <c:pt idx="9">
                  <c:v>4.0968269519925684</c:v>
                </c:pt>
                <c:pt idx="10">
                  <c:v>2.5203981478848614</c:v>
                </c:pt>
                <c:pt idx="11">
                  <c:v>2.8067355154972589</c:v>
                </c:pt>
              </c:numCache>
            </c:numRef>
          </c:yVal>
          <c:smooth val="0"/>
          <c:extLst>
            <c:ext xmlns:c16="http://schemas.microsoft.com/office/drawing/2014/chart" uri="{C3380CC4-5D6E-409C-BE32-E72D297353CC}">
              <c16:uniqueId val="{00000000-540F-48EB-AC1C-860EA397E393}"/>
            </c:ext>
          </c:extLst>
        </c:ser>
        <c:ser>
          <c:idx val="1"/>
          <c:order val="1"/>
          <c:tx>
            <c:v>Energy Balance</c:v>
          </c:tx>
          <c:spPr>
            <a:ln w="25400" cap="rnd">
              <a:noFill/>
              <a:round/>
            </a:ln>
            <a:effectLst/>
          </c:spPr>
          <c:marker>
            <c:symbol val="circle"/>
            <c:size val="5"/>
            <c:spPr>
              <a:solidFill>
                <a:schemeClr val="accent2"/>
              </a:solidFill>
              <a:ln w="9525">
                <a:solidFill>
                  <a:schemeClr val="accent2"/>
                </a:solidFill>
              </a:ln>
              <a:effectLst/>
            </c:spPr>
          </c:marker>
          <c:xVal>
            <c:numRef>
              <c:f>'Buckets EB Fa=1 Fg=0'!$C$76:$C$87</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'Buckets EB Fa=1 Fg=0'!$J$76:$J$87</c:f>
              <c:numCache>
                <c:formatCode>General</c:formatCode>
                <c:ptCount val="12"/>
                <c:pt idx="0">
                  <c:v>2.9420377881052868</c:v>
                </c:pt>
                <c:pt idx="1">
                  <c:v>2.9374449850229452</c:v>
                </c:pt>
                <c:pt idx="2">
                  <c:v>1.8404882072664894</c:v>
                </c:pt>
                <c:pt idx="3">
                  <c:v>1.4780399332317065</c:v>
                </c:pt>
                <c:pt idx="4">
                  <c:v>3.9035073866842125</c:v>
                </c:pt>
                <c:pt idx="5">
                  <c:v>3.7174108101825478</c:v>
                </c:pt>
                <c:pt idx="6">
                  <c:v>2.4115046934842805</c:v>
                </c:pt>
                <c:pt idx="7">
                  <c:v>2.2093468558191209</c:v>
                </c:pt>
                <c:pt idx="8">
                  <c:v>5.8925501390833883</c:v>
                </c:pt>
                <c:pt idx="9">
                  <c:v>6.9549027930879559</c:v>
                </c:pt>
                <c:pt idx="10">
                  <c:v>3.0996353323797203</c:v>
                </c:pt>
                <c:pt idx="11">
                  <c:v>6.1691201511003086</c:v>
                </c:pt>
              </c:numCache>
            </c:numRef>
          </c:yVal>
          <c:smooth val="0"/>
          <c:extLst>
            <c:ext xmlns:c16="http://schemas.microsoft.com/office/drawing/2014/chart" uri="{C3380CC4-5D6E-409C-BE32-E72D297353CC}">
              <c16:uniqueId val="{00000001-540F-48EB-AC1C-860EA397E393}"/>
            </c:ext>
          </c:extLst>
        </c:ser>
        <c:ser>
          <c:idx val="2"/>
          <c:order val="2"/>
          <c:tx>
            <c:v>FAO PM</c:v>
          </c:tx>
          <c:spPr>
            <a:ln w="25400" cap="rnd">
              <a:noFill/>
              <a:round/>
            </a:ln>
            <a:effectLst/>
          </c:spPr>
          <c:marker>
            <c:symbol val="circle"/>
            <c:size val="5"/>
            <c:spPr>
              <a:solidFill>
                <a:schemeClr val="accent3"/>
              </a:solidFill>
              <a:ln w="9525">
                <a:solidFill>
                  <a:schemeClr val="accent3"/>
                </a:solidFill>
              </a:ln>
              <a:effectLst/>
            </c:spPr>
          </c:marker>
          <c:xVal>
            <c:numRef>
              <c:f>'Buckets EB Fa=1 Fg=0'!$C$76:$C$87</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'Buckets EB Fa=1 Fg=0'!$K$76:$K$87</c:f>
              <c:numCache>
                <c:formatCode>General</c:formatCode>
                <c:ptCount val="12"/>
                <c:pt idx="0">
                  <c:v>4.0189042031394564</c:v>
                </c:pt>
                <c:pt idx="1">
                  <c:v>3.1403277293060596</c:v>
                </c:pt>
                <c:pt idx="2">
                  <c:v>3.0828360292692127</c:v>
                </c:pt>
                <c:pt idx="3">
                  <c:v>2.3190053494180072</c:v>
                </c:pt>
                <c:pt idx="4">
                  <c:v>3.7442243413109169</c:v>
                </c:pt>
                <c:pt idx="5">
                  <c:v>3.0076658471814031</c:v>
                </c:pt>
                <c:pt idx="6">
                  <c:v>3.5553282005709907</c:v>
                </c:pt>
                <c:pt idx="7">
                  <c:v>2.8541719349139996</c:v>
                </c:pt>
                <c:pt idx="8">
                  <c:v>3.6713942693541672</c:v>
                </c:pt>
                <c:pt idx="9">
                  <c:v>3.6406010750616895</c:v>
                </c:pt>
                <c:pt idx="10">
                  <c:v>2.7528894695179944</c:v>
                </c:pt>
                <c:pt idx="11">
                  <c:v>3.2221700906484041</c:v>
                </c:pt>
              </c:numCache>
            </c:numRef>
          </c:yVal>
          <c:smooth val="0"/>
          <c:extLst>
            <c:ext xmlns:c16="http://schemas.microsoft.com/office/drawing/2014/chart" uri="{C3380CC4-5D6E-409C-BE32-E72D297353CC}">
              <c16:uniqueId val="{00000002-540F-48EB-AC1C-860EA397E393}"/>
            </c:ext>
          </c:extLst>
        </c:ser>
        <c:dLbls>
          <c:showLegendKey val="0"/>
          <c:showVal val="0"/>
          <c:showCatName val="0"/>
          <c:showSerName val="0"/>
          <c:showPercent val="0"/>
          <c:showBubbleSize val="0"/>
        </c:dLbls>
        <c:axId val="1697456672"/>
        <c:axId val="35039152"/>
      </c:scatterChart>
      <c:valAx>
        <c:axId val="169745667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9152"/>
        <c:crosses val="autoZero"/>
        <c:crossBetween val="midCat"/>
      </c:valAx>
      <c:valAx>
        <c:axId val="3503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456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differenes (mm)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'Buckets EB Fa=1 Fg=0'!$C$3:$C$14</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cat>
          <c:val>
            <c:numRef>
              <c:f>'Buckets EB Fa=1 Fg=0'!$L$3:$L$14</c:f>
              <c:numCache>
                <c:formatCode>General</c:formatCode>
                <c:ptCount val="12"/>
                <c:pt idx="0">
                  <c:v>-3.6285369861595029E-3</c:v>
                </c:pt>
                <c:pt idx="1">
                  <c:v>1.5111421174647255E-3</c:v>
                </c:pt>
                <c:pt idx="2">
                  <c:v>-7.678355777132051E-4</c:v>
                </c:pt>
                <c:pt idx="3">
                  <c:v>2.8516869128580868E-3</c:v>
                </c:pt>
                <c:pt idx="4">
                  <c:v>-1.2337827086579267E-3</c:v>
                </c:pt>
                <c:pt idx="5">
                  <c:v>-2.9268792078669392E-3</c:v>
                </c:pt>
                <c:pt idx="6">
                  <c:v>-3.9429697546200515E-4</c:v>
                </c:pt>
                <c:pt idx="7">
                  <c:v>2.9930124519332857E-3</c:v>
                </c:pt>
                <c:pt idx="8">
                  <c:v>3.1795768445981309E-3</c:v>
                </c:pt>
                <c:pt idx="9">
                  <c:v>-8.2028109566074647E-3</c:v>
                </c:pt>
                <c:pt idx="10">
                  <c:v>-2.6361954259450648E-3</c:v>
                </c:pt>
                <c:pt idx="11">
                  <c:v>-5.7050317950961826E-3</c:v>
                </c:pt>
              </c:numCache>
            </c:numRef>
          </c:val>
          <c:extLst>
            <c:ext xmlns:c16="http://schemas.microsoft.com/office/drawing/2014/chart" uri="{C3380CC4-5D6E-409C-BE32-E72D297353CC}">
              <c16:uniqueId val="{00000000-CFF1-4A61-AD8A-D1BAE67A3709}"/>
            </c:ext>
          </c:extLst>
        </c:ser>
        <c:ser>
          <c:idx val="1"/>
          <c:order val="1"/>
          <c:spPr>
            <a:solidFill>
              <a:schemeClr val="accent2"/>
            </a:solidFill>
            <a:ln>
              <a:noFill/>
            </a:ln>
            <a:effectLst/>
          </c:spPr>
          <c:invertIfNegative val="0"/>
          <c:cat>
            <c:numRef>
              <c:f>'Buckets EB Fa=1 Fg=0'!$C$3:$C$14</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cat>
          <c:val>
            <c:numRef>
              <c:f>'Buckets EB Fa=1 Fg=0'!$M$3:$M$14</c:f>
              <c:numCache>
                <c:formatCode>General</c:formatCode>
                <c:ptCount val="12"/>
                <c:pt idx="0">
                  <c:v>-0.32807462495406536</c:v>
                </c:pt>
                <c:pt idx="1">
                  <c:v>-0.31145350443888242</c:v>
                </c:pt>
                <c:pt idx="2">
                  <c:v>1.2971606872908703</c:v>
                </c:pt>
                <c:pt idx="3">
                  <c:v>0.58367503910778806</c:v>
                </c:pt>
                <c:pt idx="4">
                  <c:v>-0.32428353036840685</c:v>
                </c:pt>
                <c:pt idx="5">
                  <c:v>3.8882261002420204E-2</c:v>
                </c:pt>
                <c:pt idx="6">
                  <c:v>0.77219191866815917</c:v>
                </c:pt>
                <c:pt idx="7">
                  <c:v>0.48795544651277645</c:v>
                </c:pt>
                <c:pt idx="8">
                  <c:v>-1.3536692040192135</c:v>
                </c:pt>
                <c:pt idx="9">
                  <c:v>-0.4562258769308789</c:v>
                </c:pt>
                <c:pt idx="10">
                  <c:v>0.23249132163313302</c:v>
                </c:pt>
                <c:pt idx="11">
                  <c:v>0.41543457515114524</c:v>
                </c:pt>
              </c:numCache>
            </c:numRef>
          </c:val>
          <c:extLst>
            <c:ext xmlns:c16="http://schemas.microsoft.com/office/drawing/2014/chart" uri="{C3380CC4-5D6E-409C-BE32-E72D297353CC}">
              <c16:uniqueId val="{00000001-CFF1-4A61-AD8A-D1BAE67A3709}"/>
            </c:ext>
          </c:extLst>
        </c:ser>
        <c:dLbls>
          <c:showLegendKey val="0"/>
          <c:showVal val="0"/>
          <c:showCatName val="0"/>
          <c:showSerName val="0"/>
          <c:showPercent val="0"/>
          <c:showBubbleSize val="0"/>
        </c:dLbls>
        <c:gapWidth val="36"/>
        <c:overlap val="-27"/>
        <c:axId val="209748928"/>
        <c:axId val="2038080672"/>
      </c:barChart>
      <c:dateAx>
        <c:axId val="209748928"/>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80672"/>
        <c:crosses val="autoZero"/>
        <c:auto val="1"/>
        <c:lblOffset val="100"/>
        <c:baseTimeUnit val="days"/>
      </c:dateAx>
      <c:valAx>
        <c:axId val="203808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48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Differenes (mm)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'Buckets EB Fa=1 Fg=0'!$C$76:$C$87</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cat>
          <c:val>
            <c:numRef>
              <c:f>'Buckets EB Fa=1 Fg=0'!$L$76:$L$87</c:f>
              <c:numCache>
                <c:formatCode>General</c:formatCode>
                <c:ptCount val="12"/>
                <c:pt idx="0">
                  <c:v>-1.4049410399882349</c:v>
                </c:pt>
                <c:pt idx="1">
                  <c:v>-0.5143362487219969</c:v>
                </c:pt>
                <c:pt idx="2">
                  <c:v>5.4812865288146995E-2</c:v>
                </c:pt>
                <c:pt idx="3">
                  <c:v>-0.25729037707851266</c:v>
                </c:pt>
                <c:pt idx="4">
                  <c:v>-0.16500048499511122</c:v>
                </c:pt>
                <c:pt idx="5">
                  <c:v>0.74862722400356496</c:v>
                </c:pt>
                <c:pt idx="6">
                  <c:v>-0.37163158841855104</c:v>
                </c:pt>
                <c:pt idx="7">
                  <c:v>-0.15686963258210218</c:v>
                </c:pt>
                <c:pt idx="8">
                  <c:v>0.86748666571000754</c:v>
                </c:pt>
                <c:pt idx="9">
                  <c:v>2.8580758410953875</c:v>
                </c:pt>
                <c:pt idx="10">
                  <c:v>0.57923718449485895</c:v>
                </c:pt>
                <c:pt idx="11">
                  <c:v>3.3623846356030498</c:v>
                </c:pt>
              </c:numCache>
            </c:numRef>
          </c:val>
          <c:extLst>
            <c:ext xmlns:c16="http://schemas.microsoft.com/office/drawing/2014/chart" uri="{C3380CC4-5D6E-409C-BE32-E72D297353CC}">
              <c16:uniqueId val="{00000000-F537-4C0F-B6E1-DBBAEF596D3D}"/>
            </c:ext>
          </c:extLst>
        </c:ser>
        <c:ser>
          <c:idx val="1"/>
          <c:order val="1"/>
          <c:spPr>
            <a:solidFill>
              <a:schemeClr val="accent2"/>
            </a:solidFill>
            <a:ln>
              <a:noFill/>
            </a:ln>
            <a:effectLst/>
          </c:spPr>
          <c:invertIfNegative val="0"/>
          <c:cat>
            <c:numRef>
              <c:f>'Buckets EB Fa=1 Fg=0'!$C$76:$C$87</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cat>
          <c:val>
            <c:numRef>
              <c:f>'Buckets EB Fa=1 Fg=0'!$M$76:$M$87</c:f>
              <c:numCache>
                <c:formatCode>General</c:formatCode>
                <c:ptCount val="12"/>
                <c:pt idx="0">
                  <c:v>-0.32807462495406536</c:v>
                </c:pt>
                <c:pt idx="1">
                  <c:v>-0.31145350443888242</c:v>
                </c:pt>
                <c:pt idx="2">
                  <c:v>1.2971606872908703</c:v>
                </c:pt>
                <c:pt idx="3">
                  <c:v>0.58367503910778806</c:v>
                </c:pt>
                <c:pt idx="4">
                  <c:v>-0.32428353036840685</c:v>
                </c:pt>
                <c:pt idx="5">
                  <c:v>3.8882261002420204E-2</c:v>
                </c:pt>
                <c:pt idx="6">
                  <c:v>0.77219191866815917</c:v>
                </c:pt>
                <c:pt idx="7">
                  <c:v>0.48795544651277645</c:v>
                </c:pt>
                <c:pt idx="8">
                  <c:v>-1.3536692040192135</c:v>
                </c:pt>
                <c:pt idx="9">
                  <c:v>-0.4562258769308789</c:v>
                </c:pt>
                <c:pt idx="10">
                  <c:v>0.23249132163313302</c:v>
                </c:pt>
                <c:pt idx="11">
                  <c:v>0.41543457515114524</c:v>
                </c:pt>
              </c:numCache>
            </c:numRef>
          </c:val>
          <c:extLst>
            <c:ext xmlns:c16="http://schemas.microsoft.com/office/drawing/2014/chart" uri="{C3380CC4-5D6E-409C-BE32-E72D297353CC}">
              <c16:uniqueId val="{00000001-F537-4C0F-B6E1-DBBAEF596D3D}"/>
            </c:ext>
          </c:extLst>
        </c:ser>
        <c:dLbls>
          <c:showLegendKey val="0"/>
          <c:showVal val="0"/>
          <c:showCatName val="0"/>
          <c:showSerName val="0"/>
          <c:showPercent val="0"/>
          <c:showBubbleSize val="0"/>
        </c:dLbls>
        <c:gapWidth val="36"/>
        <c:overlap val="-27"/>
        <c:axId val="209748928"/>
        <c:axId val="2038080672"/>
      </c:barChart>
      <c:dateAx>
        <c:axId val="209748928"/>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80672"/>
        <c:crosses val="autoZero"/>
        <c:auto val="1"/>
        <c:lblOffset val="100"/>
        <c:baseTimeUnit val="days"/>
      </c:dateAx>
      <c:valAx>
        <c:axId val="203808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48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 vs PM compared to MB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errBars>
            <c:errDir val="y"/>
            <c:errBarType val="both"/>
            <c:errValType val="fixedVal"/>
            <c:noEndCap val="0"/>
            <c:val val="0.37000000000000005"/>
            <c:spPr>
              <a:noFill/>
              <a:ln w="9525" cap="flat" cmpd="sng" algn="ctr">
                <a:solidFill>
                  <a:schemeClr val="tx1">
                    <a:lumMod val="65000"/>
                    <a:lumOff val="35000"/>
                  </a:schemeClr>
                </a:solidFill>
                <a:round/>
              </a:ln>
              <a:effectLst/>
            </c:spPr>
          </c:errBars>
          <c:xVal>
            <c:numRef>
              <c:f>'Buckets EB Fa=1 Fg=0'!$C$116:$C$127</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'Buckets EB Fa=1 Fg=0'!$H$116:$H$127</c:f>
              <c:numCache>
                <c:formatCode>General</c:formatCode>
                <c:ptCount val="12"/>
                <c:pt idx="0">
                  <c:v>4.3469788280935218</c:v>
                </c:pt>
                <c:pt idx="1">
                  <c:v>3.4517812337449421</c:v>
                </c:pt>
                <c:pt idx="2">
                  <c:v>1.7856753419783424</c:v>
                </c:pt>
                <c:pt idx="3">
                  <c:v>1.7353303103102191</c:v>
                </c:pt>
                <c:pt idx="4">
                  <c:v>4.0685078716793237</c:v>
                </c:pt>
                <c:pt idx="5">
                  <c:v>2.9687835861789829</c:v>
                </c:pt>
                <c:pt idx="6">
                  <c:v>2.7831362819028316</c:v>
                </c:pt>
                <c:pt idx="7">
                  <c:v>2.3662164884012231</c:v>
                </c:pt>
                <c:pt idx="8">
                  <c:v>5.0250634733733808</c:v>
                </c:pt>
                <c:pt idx="9">
                  <c:v>4.0968269519925684</c:v>
                </c:pt>
                <c:pt idx="10">
                  <c:v>2.5203981478848614</c:v>
                </c:pt>
                <c:pt idx="11">
                  <c:v>2.8067355154972589</c:v>
                </c:pt>
              </c:numCache>
            </c:numRef>
          </c:yVal>
          <c:smooth val="0"/>
          <c:extLst>
            <c:ext xmlns:c16="http://schemas.microsoft.com/office/drawing/2014/chart" uri="{C3380CC4-5D6E-409C-BE32-E72D297353CC}">
              <c16:uniqueId val="{00000000-2BAE-468D-A3E3-934DAC726B27}"/>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'Buckets EB Fa=1 Fg=0'!$C$116:$C$127</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'Buckets EB Fa=1 Fg=0'!$J$116:$J$127</c:f>
              <c:numCache>
                <c:formatCode>General</c:formatCode>
                <c:ptCount val="12"/>
                <c:pt idx="0">
                  <c:v>2.9574113483162967</c:v>
                </c:pt>
                <c:pt idx="1">
                  <c:v>2.9374449850229452</c:v>
                </c:pt>
                <c:pt idx="2">
                  <c:v>1.8404882072664894</c:v>
                </c:pt>
                <c:pt idx="3">
                  <c:v>1.4780399332317065</c:v>
                </c:pt>
                <c:pt idx="4">
                  <c:v>3.9035073866842125</c:v>
                </c:pt>
                <c:pt idx="5">
                  <c:v>3.7174108101825478</c:v>
                </c:pt>
                <c:pt idx="6">
                  <c:v>2.4115046934842805</c:v>
                </c:pt>
                <c:pt idx="7">
                  <c:v>2.2093468558191209</c:v>
                </c:pt>
                <c:pt idx="8">
                  <c:v>6.4795996135674629</c:v>
                </c:pt>
                <c:pt idx="9">
                  <c:v>7.6412307576537799</c:v>
                </c:pt>
                <c:pt idx="10">
                  <c:v>3.5728667480107585</c:v>
                </c:pt>
                <c:pt idx="11">
                  <c:v>6.8175696228537657</c:v>
                </c:pt>
              </c:numCache>
            </c:numRef>
          </c:yVal>
          <c:smooth val="0"/>
          <c:extLst>
            <c:ext xmlns:c16="http://schemas.microsoft.com/office/drawing/2014/chart" uri="{C3380CC4-5D6E-409C-BE32-E72D297353CC}">
              <c16:uniqueId val="{00000001-2BAE-468D-A3E3-934DAC726B27}"/>
            </c:ext>
          </c:extLst>
        </c:ser>
        <c:ser>
          <c:idx val="2"/>
          <c:order val="2"/>
          <c:spPr>
            <a:ln w="25400" cap="rnd">
              <a:noFill/>
              <a:round/>
            </a:ln>
            <a:effectLst/>
          </c:spPr>
          <c:marker>
            <c:symbol val="circle"/>
            <c:size val="5"/>
            <c:spPr>
              <a:solidFill>
                <a:schemeClr val="accent3"/>
              </a:solidFill>
              <a:ln w="9525">
                <a:solidFill>
                  <a:schemeClr val="accent3"/>
                </a:solidFill>
              </a:ln>
              <a:effectLst/>
            </c:spPr>
          </c:marker>
          <c:xVal>
            <c:numRef>
              <c:f>'Buckets EB Fa=1 Fg=0'!$C$116:$C$127</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'Buckets EB Fa=1 Fg=0'!$K$116:$K$127</c:f>
              <c:numCache>
                <c:formatCode>General</c:formatCode>
                <c:ptCount val="12"/>
                <c:pt idx="0">
                  <c:v>4.0189042031394564</c:v>
                </c:pt>
                <c:pt idx="1">
                  <c:v>3.1403277293060596</c:v>
                </c:pt>
                <c:pt idx="2">
                  <c:v>3.0828360292692127</c:v>
                </c:pt>
                <c:pt idx="3">
                  <c:v>2.3190053494180072</c:v>
                </c:pt>
                <c:pt idx="4">
                  <c:v>3.7442243413109169</c:v>
                </c:pt>
                <c:pt idx="5">
                  <c:v>3.0076658471814031</c:v>
                </c:pt>
                <c:pt idx="6">
                  <c:v>3.5553282005709907</c:v>
                </c:pt>
                <c:pt idx="7">
                  <c:v>2.8541719349139996</c:v>
                </c:pt>
                <c:pt idx="8">
                  <c:v>3.6713942693541672</c:v>
                </c:pt>
                <c:pt idx="9">
                  <c:v>3.6406010750616895</c:v>
                </c:pt>
                <c:pt idx="10">
                  <c:v>2.7528894695179944</c:v>
                </c:pt>
                <c:pt idx="11">
                  <c:v>3.2221700906484041</c:v>
                </c:pt>
              </c:numCache>
            </c:numRef>
          </c:yVal>
          <c:smooth val="0"/>
          <c:extLst>
            <c:ext xmlns:c16="http://schemas.microsoft.com/office/drawing/2014/chart" uri="{C3380CC4-5D6E-409C-BE32-E72D297353CC}">
              <c16:uniqueId val="{00000002-2BAE-468D-A3E3-934DAC726B27}"/>
            </c:ext>
          </c:extLst>
        </c:ser>
        <c:dLbls>
          <c:showLegendKey val="0"/>
          <c:showVal val="0"/>
          <c:showCatName val="0"/>
          <c:showSerName val="0"/>
          <c:showPercent val="0"/>
          <c:showBubbleSize val="0"/>
        </c:dLbls>
        <c:axId val="1697456672"/>
        <c:axId val="35039152"/>
      </c:scatterChart>
      <c:valAx>
        <c:axId val="169745667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9152"/>
        <c:crosses val="autoZero"/>
        <c:crossBetween val="midCat"/>
      </c:valAx>
      <c:valAx>
        <c:axId val="3503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456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SC</c:v>
          </c:tx>
          <c:spPr>
            <a:ln w="25400">
              <a:noFill/>
            </a:ln>
          </c:spPr>
          <c:marker>
            <c:symbol val="circle"/>
            <c:size val="7"/>
            <c:spPr>
              <a:solidFill>
                <a:schemeClr val="tx1"/>
              </a:solidFill>
              <a:ln>
                <a:solidFill>
                  <a:schemeClr val="tx1"/>
                </a:solidFill>
              </a:ln>
            </c:spPr>
          </c:marker>
          <c:xVal>
            <c:numRef>
              <c:f>'L1'!$B$2:$B$22</c:f>
              <c:numCache>
                <c:formatCode>m/d/yyyy</c:formatCode>
                <c:ptCount val="21"/>
                <c:pt idx="0">
                  <c:v>43662</c:v>
                </c:pt>
                <c:pt idx="1">
                  <c:v>43663</c:v>
                </c:pt>
                <c:pt idx="2">
                  <c:v>43665</c:v>
                </c:pt>
                <c:pt idx="3">
                  <c:v>43671</c:v>
                </c:pt>
                <c:pt idx="4">
                  <c:v>43672</c:v>
                </c:pt>
                <c:pt idx="5">
                  <c:v>43675</c:v>
                </c:pt>
                <c:pt idx="6">
                  <c:v>43676</c:v>
                </c:pt>
                <c:pt idx="7">
                  <c:v>43677</c:v>
                </c:pt>
                <c:pt idx="8">
                  <c:v>43678</c:v>
                </c:pt>
                <c:pt idx="9">
                  <c:v>43682</c:v>
                </c:pt>
                <c:pt idx="10">
                  <c:v>43685</c:v>
                </c:pt>
                <c:pt idx="11">
                  <c:v>43698</c:v>
                </c:pt>
                <c:pt idx="12">
                  <c:v>43706</c:v>
                </c:pt>
                <c:pt idx="13">
                  <c:v>43707</c:v>
                </c:pt>
                <c:pt idx="14">
                  <c:v>43711</c:v>
                </c:pt>
                <c:pt idx="15">
                  <c:v>43712</c:v>
                </c:pt>
                <c:pt idx="16">
                  <c:v>43713</c:v>
                </c:pt>
                <c:pt idx="17">
                  <c:v>43714</c:v>
                </c:pt>
                <c:pt idx="18">
                  <c:v>43725</c:v>
                </c:pt>
                <c:pt idx="19">
                  <c:v>43726</c:v>
                </c:pt>
                <c:pt idx="20">
                  <c:v>43727</c:v>
                </c:pt>
              </c:numCache>
            </c:numRef>
          </c:xVal>
          <c:yVal>
            <c:numRef>
              <c:f>'L1'!$E$2:$E$22</c:f>
              <c:numCache>
                <c:formatCode>General</c:formatCode>
                <c:ptCount val="21"/>
                <c:pt idx="0">
                  <c:v>251.89500000000001</c:v>
                </c:pt>
                <c:pt idx="1">
                  <c:v>337.51</c:v>
                </c:pt>
                <c:pt idx="2">
                  <c:v>186.88333333333335</c:v>
                </c:pt>
                <c:pt idx="3">
                  <c:v>158.58666666666667</c:v>
                </c:pt>
                <c:pt idx="4">
                  <c:v>172.12666666666664</c:v>
                </c:pt>
                <c:pt idx="5">
                  <c:v>177.59499999999997</c:v>
                </c:pt>
                <c:pt idx="6">
                  <c:v>111.40333333333331</c:v>
                </c:pt>
                <c:pt idx="7">
                  <c:v>108.75</c:v>
                </c:pt>
                <c:pt idx="8">
                  <c:v>77.966666666666669</c:v>
                </c:pt>
                <c:pt idx="9">
                  <c:v>63.646666666666668</c:v>
                </c:pt>
                <c:pt idx="10">
                  <c:v>154.46</c:v>
                </c:pt>
                <c:pt idx="11">
                  <c:v>120.71999999999998</c:v>
                </c:pt>
                <c:pt idx="12">
                  <c:v>95.423333333333332</c:v>
                </c:pt>
                <c:pt idx="13">
                  <c:v>107.95666666666666</c:v>
                </c:pt>
                <c:pt idx="14">
                  <c:v>80.52000000000001</c:v>
                </c:pt>
                <c:pt idx="15">
                  <c:v>88.236666666666679</c:v>
                </c:pt>
                <c:pt idx="16">
                  <c:v>97.660000000000011</c:v>
                </c:pt>
                <c:pt idx="17">
                  <c:v>116.49000000000001</c:v>
                </c:pt>
                <c:pt idx="18">
                  <c:v>49.626666666666665</c:v>
                </c:pt>
                <c:pt idx="19">
                  <c:v>68.780000000000015</c:v>
                </c:pt>
                <c:pt idx="20">
                  <c:v>59.136666666666677</c:v>
                </c:pt>
              </c:numCache>
            </c:numRef>
          </c:yVal>
          <c:smooth val="0"/>
          <c:extLst>
            <c:ext xmlns:c16="http://schemas.microsoft.com/office/drawing/2014/chart" uri="{C3380CC4-5D6E-409C-BE32-E72D297353CC}">
              <c16:uniqueId val="{00000014-4B96-4FB5-BFE2-C6541E37B31E}"/>
            </c:ext>
          </c:extLst>
        </c:ser>
        <c:dLbls>
          <c:showLegendKey val="0"/>
          <c:showVal val="0"/>
          <c:showCatName val="0"/>
          <c:showSerName val="0"/>
          <c:showPercent val="0"/>
          <c:showBubbleSize val="0"/>
        </c:dLbls>
        <c:axId val="542663624"/>
        <c:axId val="542662968"/>
      </c:scatterChart>
      <c:scatterChart>
        <c:scatterStyle val="lineMarker"/>
        <c:varyColors val="0"/>
        <c:ser>
          <c:idx val="1"/>
          <c:order val="1"/>
          <c:tx>
            <c:v>ET</c:v>
          </c:tx>
          <c:spPr>
            <a:ln w="19050">
              <a:noFill/>
            </a:ln>
          </c:spPr>
          <c:marker>
            <c:symbol val="x"/>
            <c:size val="5"/>
            <c:spPr>
              <a:solidFill>
                <a:schemeClr val="bg1"/>
              </a:solidFill>
              <a:ln w="9525">
                <a:solidFill>
                  <a:schemeClr val="tx1"/>
                </a:solidFill>
              </a:ln>
              <a:effectLst/>
            </c:spPr>
          </c:marker>
          <c:xVal>
            <c:numRef>
              <c:f>'L1'!$B$2:$B$22</c:f>
              <c:numCache>
                <c:formatCode>m/d/yyyy</c:formatCode>
                <c:ptCount val="21"/>
                <c:pt idx="0">
                  <c:v>43662</c:v>
                </c:pt>
                <c:pt idx="1">
                  <c:v>43663</c:v>
                </c:pt>
                <c:pt idx="2">
                  <c:v>43665</c:v>
                </c:pt>
                <c:pt idx="3">
                  <c:v>43671</c:v>
                </c:pt>
                <c:pt idx="4">
                  <c:v>43672</c:v>
                </c:pt>
                <c:pt idx="5">
                  <c:v>43675</c:v>
                </c:pt>
                <c:pt idx="6">
                  <c:v>43676</c:v>
                </c:pt>
                <c:pt idx="7">
                  <c:v>43677</c:v>
                </c:pt>
                <c:pt idx="8">
                  <c:v>43678</c:v>
                </c:pt>
                <c:pt idx="9">
                  <c:v>43682</c:v>
                </c:pt>
                <c:pt idx="10">
                  <c:v>43685</c:v>
                </c:pt>
                <c:pt idx="11">
                  <c:v>43698</c:v>
                </c:pt>
                <c:pt idx="12">
                  <c:v>43706</c:v>
                </c:pt>
                <c:pt idx="13">
                  <c:v>43707</c:v>
                </c:pt>
                <c:pt idx="14">
                  <c:v>43711</c:v>
                </c:pt>
                <c:pt idx="15">
                  <c:v>43712</c:v>
                </c:pt>
                <c:pt idx="16">
                  <c:v>43713</c:v>
                </c:pt>
                <c:pt idx="17">
                  <c:v>43714</c:v>
                </c:pt>
                <c:pt idx="18">
                  <c:v>43725</c:v>
                </c:pt>
                <c:pt idx="19">
                  <c:v>43726</c:v>
                </c:pt>
                <c:pt idx="20">
                  <c:v>43727</c:v>
                </c:pt>
              </c:numCache>
            </c:numRef>
          </c:xVal>
          <c:yVal>
            <c:numRef>
              <c:f>'L1'!$C$2:$C$22</c:f>
              <c:numCache>
                <c:formatCode>General</c:formatCode>
                <c:ptCount val="21"/>
                <c:pt idx="0">
                  <c:v>6.1552767750304271</c:v>
                </c:pt>
                <c:pt idx="1">
                  <c:v>5.6790637218531668</c:v>
                </c:pt>
                <c:pt idx="2">
                  <c:v>8.4541250085566517</c:v>
                </c:pt>
                <c:pt idx="3">
                  <c:v>4.9326449025716661</c:v>
                </c:pt>
                <c:pt idx="4">
                  <c:v>4.6804652903564392</c:v>
                </c:pt>
                <c:pt idx="5">
                  <c:v>4.4103019470237372</c:v>
                </c:pt>
                <c:pt idx="6">
                  <c:v>4.7503511347313685</c:v>
                </c:pt>
                <c:pt idx="7">
                  <c:v>5.810426060854418</c:v>
                </c:pt>
                <c:pt idx="8">
                  <c:v>4.3705502533590757</c:v>
                </c:pt>
                <c:pt idx="9">
                  <c:v>8.3949756083585996</c:v>
                </c:pt>
                <c:pt idx="10">
                  <c:v>3.7601918668114211</c:v>
                </c:pt>
                <c:pt idx="11">
                  <c:v>4.08</c:v>
                </c:pt>
                <c:pt idx="12">
                  <c:v>3.2757514105167878</c:v>
                </c:pt>
                <c:pt idx="13">
                  <c:v>6.1250957828197548</c:v>
                </c:pt>
                <c:pt idx="14">
                  <c:v>3.8509162292004455</c:v>
                </c:pt>
                <c:pt idx="15">
                  <c:v>3.3591496095475732</c:v>
                </c:pt>
                <c:pt idx="16">
                  <c:v>1.7648288742481126</c:v>
                </c:pt>
                <c:pt idx="17">
                  <c:v>0.81316831359558761</c:v>
                </c:pt>
                <c:pt idx="18">
                  <c:v>3.91</c:v>
                </c:pt>
                <c:pt idx="19">
                  <c:v>6.1369365156835851</c:v>
                </c:pt>
                <c:pt idx="20">
                  <c:v>2.7088172628087301</c:v>
                </c:pt>
              </c:numCache>
            </c:numRef>
          </c:yVal>
          <c:smooth val="0"/>
          <c:extLst>
            <c:ext xmlns:c16="http://schemas.microsoft.com/office/drawing/2014/chart" uri="{C3380CC4-5D6E-409C-BE32-E72D297353CC}">
              <c16:uniqueId val="{00000016-4B96-4FB5-BFE2-C6541E37B31E}"/>
            </c:ext>
          </c:extLst>
        </c:ser>
        <c:dLbls>
          <c:showLegendKey val="0"/>
          <c:showVal val="0"/>
          <c:showCatName val="0"/>
          <c:showSerName val="0"/>
          <c:showPercent val="0"/>
          <c:showBubbleSize val="0"/>
        </c:dLbls>
        <c:axId val="804827104"/>
        <c:axId val="804825464"/>
      </c:scatterChart>
      <c:valAx>
        <c:axId val="542663624"/>
        <c:scaling>
          <c:orientation val="minMax"/>
          <c:max val="43745"/>
          <c:min val="43661"/>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542662968"/>
        <c:crosses val="autoZero"/>
        <c:crossBetween val="midCat"/>
        <c:majorUnit val="15"/>
      </c:valAx>
      <c:valAx>
        <c:axId val="542662968"/>
        <c:scaling>
          <c:orientation val="minMax"/>
          <c:max val="400"/>
          <c:min val="40"/>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SC (mmol/m</a:t>
                </a:r>
                <a:r>
                  <a:rPr lang="en-US" baseline="30000"/>
                  <a:t>2</a:t>
                </a:r>
                <a:r>
                  <a:rPr lang="en-US" baseline="0"/>
                  <a:t>/s</a:t>
                </a:r>
                <a:r>
                  <a:rPr lang="en-US"/>
                  <a:t>) </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542663624"/>
        <c:crosses val="autoZero"/>
        <c:crossBetween val="midCat"/>
      </c:valAx>
      <c:valAx>
        <c:axId val="804825464"/>
        <c:scaling>
          <c:orientation val="minMax"/>
          <c:max val="10"/>
        </c:scaling>
        <c:delete val="0"/>
        <c:axPos val="r"/>
        <c:title>
          <c:tx>
            <c:rich>
              <a:bodyPr/>
              <a:lstStyle/>
              <a:p>
                <a:pPr>
                  <a:defRPr/>
                </a:pPr>
                <a:r>
                  <a:rPr lang="en-US"/>
                  <a:t>ET (mm)</a:t>
                </a:r>
              </a:p>
            </c:rich>
          </c:tx>
          <c:overlay val="0"/>
        </c:title>
        <c:numFmt formatCode="General" sourceLinked="1"/>
        <c:majorTickMark val="out"/>
        <c:minorTickMark val="none"/>
        <c:tickLblPos val="nextTo"/>
        <c:crossAx val="804827104"/>
        <c:crosses val="max"/>
        <c:crossBetween val="midCat"/>
      </c:valAx>
      <c:valAx>
        <c:axId val="804827104"/>
        <c:scaling>
          <c:orientation val="minMax"/>
        </c:scaling>
        <c:delete val="1"/>
        <c:axPos val="b"/>
        <c:numFmt formatCode="m/d/yyyy" sourceLinked="1"/>
        <c:majorTickMark val="out"/>
        <c:minorTickMark val="none"/>
        <c:tickLblPos val="nextTo"/>
        <c:crossAx val="804825464"/>
        <c:crosses val="autoZero"/>
        <c:crossBetween val="midCat"/>
      </c:valAx>
    </c:plotArea>
    <c:legend>
      <c:legendPos val="r"/>
      <c:overlay val="0"/>
    </c:legend>
    <c:plotVisOnly val="1"/>
    <c:dispBlanksAs val="gap"/>
    <c:showDLblsOverMax val="0"/>
    <c:extLst/>
  </c:chart>
  <c:txPr>
    <a:bodyPr/>
    <a:lstStyle/>
    <a:p>
      <a:pPr>
        <a:defRPr sz="1400" b="1"/>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Differenes (mm)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'Buckets EB Fa=1 Fg=0'!$C$116:$C$127</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cat>
          <c:val>
            <c:numRef>
              <c:f>'Buckets EB Fa=1 Fg=0'!$L$116:$L$127</c:f>
              <c:numCache>
                <c:formatCode>General</c:formatCode>
                <c:ptCount val="12"/>
                <c:pt idx="0">
                  <c:v>-1.3895674797772251</c:v>
                </c:pt>
                <c:pt idx="1">
                  <c:v>-0.5143362487219969</c:v>
                </c:pt>
                <c:pt idx="2">
                  <c:v>5.4812865288146995E-2</c:v>
                </c:pt>
                <c:pt idx="3">
                  <c:v>-0.25729037707851266</c:v>
                </c:pt>
                <c:pt idx="4">
                  <c:v>-0.16500048499511122</c:v>
                </c:pt>
                <c:pt idx="5">
                  <c:v>0.74862722400356496</c:v>
                </c:pt>
                <c:pt idx="6">
                  <c:v>-0.37163158841855104</c:v>
                </c:pt>
                <c:pt idx="7">
                  <c:v>-0.15686963258210218</c:v>
                </c:pt>
                <c:pt idx="8">
                  <c:v>1.4545361401940822</c:v>
                </c:pt>
                <c:pt idx="9">
                  <c:v>3.5444038056612115</c:v>
                </c:pt>
                <c:pt idx="10">
                  <c:v>1.0524686001258972</c:v>
                </c:pt>
                <c:pt idx="11">
                  <c:v>4.0108341073565068</c:v>
                </c:pt>
              </c:numCache>
            </c:numRef>
          </c:val>
          <c:extLst>
            <c:ext xmlns:c16="http://schemas.microsoft.com/office/drawing/2014/chart" uri="{C3380CC4-5D6E-409C-BE32-E72D297353CC}">
              <c16:uniqueId val="{00000000-845C-494B-B8F7-75CE3366CE46}"/>
            </c:ext>
          </c:extLst>
        </c:ser>
        <c:ser>
          <c:idx val="1"/>
          <c:order val="1"/>
          <c:spPr>
            <a:solidFill>
              <a:schemeClr val="accent2"/>
            </a:solidFill>
            <a:ln>
              <a:noFill/>
            </a:ln>
            <a:effectLst/>
          </c:spPr>
          <c:invertIfNegative val="0"/>
          <c:cat>
            <c:numRef>
              <c:f>'Buckets EB Fa=1 Fg=0'!$C$116:$C$127</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cat>
          <c:val>
            <c:numRef>
              <c:f>'Buckets EB Fa=1 Fg=0'!$M$116:$M$127</c:f>
              <c:numCache>
                <c:formatCode>General</c:formatCode>
                <c:ptCount val="12"/>
                <c:pt idx="0">
                  <c:v>-0.32807462495406536</c:v>
                </c:pt>
                <c:pt idx="1">
                  <c:v>-0.31145350443888242</c:v>
                </c:pt>
                <c:pt idx="2">
                  <c:v>1.2971606872908703</c:v>
                </c:pt>
                <c:pt idx="3">
                  <c:v>0.58367503910778806</c:v>
                </c:pt>
                <c:pt idx="4">
                  <c:v>-0.32428353036840685</c:v>
                </c:pt>
                <c:pt idx="5">
                  <c:v>3.8882261002420204E-2</c:v>
                </c:pt>
                <c:pt idx="6">
                  <c:v>0.77219191866815917</c:v>
                </c:pt>
                <c:pt idx="7">
                  <c:v>0.48795544651277645</c:v>
                </c:pt>
                <c:pt idx="8">
                  <c:v>-1.3536692040192135</c:v>
                </c:pt>
                <c:pt idx="9">
                  <c:v>-0.4562258769308789</c:v>
                </c:pt>
                <c:pt idx="10">
                  <c:v>0.23249132163313302</c:v>
                </c:pt>
                <c:pt idx="11">
                  <c:v>0.41543457515114524</c:v>
                </c:pt>
              </c:numCache>
            </c:numRef>
          </c:val>
          <c:extLst>
            <c:ext xmlns:c16="http://schemas.microsoft.com/office/drawing/2014/chart" uri="{C3380CC4-5D6E-409C-BE32-E72D297353CC}">
              <c16:uniqueId val="{00000001-845C-494B-B8F7-75CE3366CE46}"/>
            </c:ext>
          </c:extLst>
        </c:ser>
        <c:dLbls>
          <c:showLegendKey val="0"/>
          <c:showVal val="0"/>
          <c:showCatName val="0"/>
          <c:showSerName val="0"/>
          <c:showPercent val="0"/>
          <c:showBubbleSize val="0"/>
        </c:dLbls>
        <c:gapWidth val="36"/>
        <c:overlap val="-27"/>
        <c:axId val="209748928"/>
        <c:axId val="2038080672"/>
      </c:barChart>
      <c:dateAx>
        <c:axId val="209748928"/>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80672"/>
        <c:crosses val="autoZero"/>
        <c:auto val="1"/>
        <c:lblOffset val="100"/>
        <c:baseTimeUnit val="days"/>
      </c:dateAx>
      <c:valAx>
        <c:axId val="203808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48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 vs PM compared to MB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errBars>
            <c:errDir val="y"/>
            <c:errBarType val="both"/>
            <c:errValType val="fixedVal"/>
            <c:noEndCap val="0"/>
            <c:val val="0.37000000000000005"/>
            <c:spPr>
              <a:noFill/>
              <a:ln w="9525" cap="flat" cmpd="sng" algn="ctr">
                <a:solidFill>
                  <a:schemeClr val="tx1">
                    <a:lumMod val="65000"/>
                    <a:lumOff val="35000"/>
                  </a:schemeClr>
                </a:solidFill>
                <a:round/>
              </a:ln>
              <a:effectLst/>
            </c:spPr>
          </c:errBars>
          <c:xVal>
            <c:numRef>
              <c:f>'Buckets EB Fa=1 Fg=0'!$C$38:$C$49</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'Buckets EB Fa=1 Fg=0'!$H$38:$H$49</c:f>
              <c:numCache>
                <c:formatCode>General</c:formatCode>
                <c:ptCount val="12"/>
                <c:pt idx="0">
                  <c:v>4.3469788280935218</c:v>
                </c:pt>
                <c:pt idx="1">
                  <c:v>3.4517812337449421</c:v>
                </c:pt>
                <c:pt idx="2">
                  <c:v>1.7856753419783424</c:v>
                </c:pt>
                <c:pt idx="3">
                  <c:v>1.7353303103102191</c:v>
                </c:pt>
                <c:pt idx="4">
                  <c:v>4.0685078716793237</c:v>
                </c:pt>
                <c:pt idx="5">
                  <c:v>2.9687835861789829</c:v>
                </c:pt>
                <c:pt idx="6">
                  <c:v>2.7831362819028316</c:v>
                </c:pt>
                <c:pt idx="7">
                  <c:v>2.3662164884012231</c:v>
                </c:pt>
                <c:pt idx="8">
                  <c:v>5.0250634733733808</c:v>
                </c:pt>
                <c:pt idx="9">
                  <c:v>4.0968269519925684</c:v>
                </c:pt>
                <c:pt idx="10">
                  <c:v>2.5203981478848614</c:v>
                </c:pt>
                <c:pt idx="11">
                  <c:v>2.8067355154972589</c:v>
                </c:pt>
              </c:numCache>
            </c:numRef>
          </c:yVal>
          <c:smooth val="0"/>
          <c:extLst>
            <c:ext xmlns:c16="http://schemas.microsoft.com/office/drawing/2014/chart" uri="{C3380CC4-5D6E-409C-BE32-E72D297353CC}">
              <c16:uniqueId val="{00000000-8722-4BC4-A9A3-3CA564423E7D}"/>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'Buckets EB Fa=1 Fg=0'!$C$39:$C$50</c:f>
              <c:numCache>
                <c:formatCode>m/d/yyyy</c:formatCode>
                <c:ptCount val="12"/>
                <c:pt idx="0">
                  <c:v>43712</c:v>
                </c:pt>
                <c:pt idx="1">
                  <c:v>43726</c:v>
                </c:pt>
                <c:pt idx="2">
                  <c:v>43734</c:v>
                </c:pt>
                <c:pt idx="3">
                  <c:v>43707</c:v>
                </c:pt>
                <c:pt idx="4">
                  <c:v>43713</c:v>
                </c:pt>
                <c:pt idx="5">
                  <c:v>43727</c:v>
                </c:pt>
                <c:pt idx="6">
                  <c:v>43739</c:v>
                </c:pt>
                <c:pt idx="7">
                  <c:v>43711</c:v>
                </c:pt>
                <c:pt idx="8">
                  <c:v>43725</c:v>
                </c:pt>
                <c:pt idx="9">
                  <c:v>43732</c:v>
                </c:pt>
                <c:pt idx="10">
                  <c:v>43742</c:v>
                </c:pt>
              </c:numCache>
            </c:numRef>
          </c:xVal>
          <c:yVal>
            <c:numRef>
              <c:f>'Buckets EB Fa=1 Fg=0'!$J$38:$J$49</c:f>
              <c:numCache>
                <c:formatCode>General</c:formatCode>
                <c:ptCount val="12"/>
                <c:pt idx="0">
                  <c:v>3.2346682846761872</c:v>
                </c:pt>
                <c:pt idx="1">
                  <c:v>3.5808636182663252</c:v>
                </c:pt>
                <c:pt idx="2">
                  <c:v>2.1473015590260505</c:v>
                </c:pt>
                <c:pt idx="3">
                  <c:v>1.8709760070255002</c:v>
                </c:pt>
                <c:pt idx="4">
                  <c:v>3.7807252493878192</c:v>
                </c:pt>
                <c:pt idx="5">
                  <c:v>4.4459874774192105</c:v>
                </c:pt>
                <c:pt idx="6">
                  <c:v>2.6348552377831389</c:v>
                </c:pt>
                <c:pt idx="7">
                  <c:v>2.6660533609571542</c:v>
                </c:pt>
                <c:pt idx="8">
                  <c:v>6.5758373209606464</c:v>
                </c:pt>
                <c:pt idx="9">
                  <c:v>7.7347346452619794</c:v>
                </c:pt>
                <c:pt idx="10">
                  <c:v>3.7614230354104654</c:v>
                </c:pt>
                <c:pt idx="11">
                  <c:v>6.9743626383470296</c:v>
                </c:pt>
              </c:numCache>
            </c:numRef>
          </c:yVal>
          <c:smooth val="0"/>
          <c:extLst>
            <c:ext xmlns:c16="http://schemas.microsoft.com/office/drawing/2014/chart" uri="{C3380CC4-5D6E-409C-BE32-E72D297353CC}">
              <c16:uniqueId val="{00000001-8722-4BC4-A9A3-3CA564423E7D}"/>
            </c:ext>
          </c:extLst>
        </c:ser>
        <c:ser>
          <c:idx val="2"/>
          <c:order val="2"/>
          <c:spPr>
            <a:ln w="25400" cap="rnd">
              <a:noFill/>
              <a:round/>
            </a:ln>
            <a:effectLst/>
          </c:spPr>
          <c:marker>
            <c:symbol val="circle"/>
            <c:size val="5"/>
            <c:spPr>
              <a:solidFill>
                <a:schemeClr val="accent3"/>
              </a:solidFill>
              <a:ln w="9525">
                <a:solidFill>
                  <a:schemeClr val="accent3"/>
                </a:solidFill>
              </a:ln>
              <a:effectLst/>
            </c:spPr>
          </c:marker>
          <c:xVal>
            <c:numRef>
              <c:f>'Buckets EB Fa=1 Fg=0'!$C$38:$C$49</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'Buckets EB Fa=1 Fg=0'!$K$38:$K$49</c:f>
              <c:numCache>
                <c:formatCode>General</c:formatCode>
                <c:ptCount val="12"/>
                <c:pt idx="0">
                  <c:v>4.0189042031394564</c:v>
                </c:pt>
                <c:pt idx="1">
                  <c:v>3.1403277293060596</c:v>
                </c:pt>
                <c:pt idx="2">
                  <c:v>3.0828360292692127</c:v>
                </c:pt>
                <c:pt idx="3">
                  <c:v>2.3190053494180072</c:v>
                </c:pt>
                <c:pt idx="4">
                  <c:v>3.7442243413109169</c:v>
                </c:pt>
                <c:pt idx="5">
                  <c:v>3.0076658471814031</c:v>
                </c:pt>
                <c:pt idx="6">
                  <c:v>3.5553282005709907</c:v>
                </c:pt>
                <c:pt idx="7">
                  <c:v>2.8541719349139996</c:v>
                </c:pt>
                <c:pt idx="8">
                  <c:v>3.6713942693541672</c:v>
                </c:pt>
                <c:pt idx="9">
                  <c:v>3.6406010750616895</c:v>
                </c:pt>
                <c:pt idx="10">
                  <c:v>2.7528894695179944</c:v>
                </c:pt>
                <c:pt idx="11">
                  <c:v>3.2221700906484041</c:v>
                </c:pt>
              </c:numCache>
            </c:numRef>
          </c:yVal>
          <c:smooth val="0"/>
          <c:extLst>
            <c:ext xmlns:c16="http://schemas.microsoft.com/office/drawing/2014/chart" uri="{C3380CC4-5D6E-409C-BE32-E72D297353CC}">
              <c16:uniqueId val="{00000002-8722-4BC4-A9A3-3CA564423E7D}"/>
            </c:ext>
          </c:extLst>
        </c:ser>
        <c:dLbls>
          <c:showLegendKey val="0"/>
          <c:showVal val="0"/>
          <c:showCatName val="0"/>
          <c:showSerName val="0"/>
          <c:showPercent val="0"/>
          <c:showBubbleSize val="0"/>
        </c:dLbls>
        <c:axId val="1697456672"/>
        <c:axId val="35039152"/>
      </c:scatterChart>
      <c:valAx>
        <c:axId val="169745667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9152"/>
        <c:crosses val="autoZero"/>
        <c:crossBetween val="midCat"/>
      </c:valAx>
      <c:valAx>
        <c:axId val="3503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456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Differenes (mm)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'Buckets EB Fa=1 Fg=0'!$C$38:$C$49</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cat>
          <c:val>
            <c:numRef>
              <c:f>'Buckets EB Fa=1 Fg=0'!$L$38:$L$49</c:f>
              <c:numCache>
                <c:formatCode>General</c:formatCode>
                <c:ptCount val="12"/>
                <c:pt idx="0">
                  <c:v>-1.1123105434173346</c:v>
                </c:pt>
                <c:pt idx="1">
                  <c:v>0.1290823845213831</c:v>
                </c:pt>
                <c:pt idx="2">
                  <c:v>0.36162621704770803</c:v>
                </c:pt>
                <c:pt idx="3">
                  <c:v>0.13564569671528104</c:v>
                </c:pt>
                <c:pt idx="4">
                  <c:v>-0.28778262229150453</c:v>
                </c:pt>
                <c:pt idx="5">
                  <c:v>1.4772038912402277</c:v>
                </c:pt>
                <c:pt idx="6">
                  <c:v>-0.14828104411969267</c:v>
                </c:pt>
                <c:pt idx="7">
                  <c:v>0.29983687255593106</c:v>
                </c:pt>
                <c:pt idx="8">
                  <c:v>1.5507738475872657</c:v>
                </c:pt>
                <c:pt idx="9">
                  <c:v>3.637907693269411</c:v>
                </c:pt>
                <c:pt idx="10">
                  <c:v>1.241024887525604</c:v>
                </c:pt>
                <c:pt idx="11">
                  <c:v>4.1676271228497708</c:v>
                </c:pt>
              </c:numCache>
            </c:numRef>
          </c:val>
          <c:extLst>
            <c:ext xmlns:c16="http://schemas.microsoft.com/office/drawing/2014/chart" uri="{C3380CC4-5D6E-409C-BE32-E72D297353CC}">
              <c16:uniqueId val="{00000000-5E08-4BD4-888D-137DD79C96B7}"/>
            </c:ext>
          </c:extLst>
        </c:ser>
        <c:ser>
          <c:idx val="1"/>
          <c:order val="1"/>
          <c:spPr>
            <a:solidFill>
              <a:schemeClr val="accent2"/>
            </a:solidFill>
            <a:ln>
              <a:noFill/>
            </a:ln>
            <a:effectLst/>
          </c:spPr>
          <c:invertIfNegative val="0"/>
          <c:cat>
            <c:numRef>
              <c:f>'Buckets EB Fa=1 Fg=0'!$C$38:$C$49</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cat>
          <c:val>
            <c:numRef>
              <c:f>'Buckets EB Fa=1 Fg=0'!$M$38:$M$49</c:f>
              <c:numCache>
                <c:formatCode>General</c:formatCode>
                <c:ptCount val="12"/>
                <c:pt idx="0">
                  <c:v>-0.32807462495406536</c:v>
                </c:pt>
                <c:pt idx="1">
                  <c:v>-0.31145350443888242</c:v>
                </c:pt>
                <c:pt idx="2">
                  <c:v>1.2971606872908703</c:v>
                </c:pt>
                <c:pt idx="3">
                  <c:v>0.58367503910778806</c:v>
                </c:pt>
                <c:pt idx="4">
                  <c:v>-0.32428353036840685</c:v>
                </c:pt>
                <c:pt idx="5">
                  <c:v>3.8882261002420204E-2</c:v>
                </c:pt>
                <c:pt idx="6">
                  <c:v>0.77219191866815917</c:v>
                </c:pt>
                <c:pt idx="7">
                  <c:v>0.48795544651277645</c:v>
                </c:pt>
                <c:pt idx="8">
                  <c:v>-1.3536692040192135</c:v>
                </c:pt>
                <c:pt idx="9">
                  <c:v>-0.4562258769308789</c:v>
                </c:pt>
                <c:pt idx="10">
                  <c:v>0.23249132163313302</c:v>
                </c:pt>
                <c:pt idx="11">
                  <c:v>0.41543457515114524</c:v>
                </c:pt>
              </c:numCache>
            </c:numRef>
          </c:val>
          <c:extLst>
            <c:ext xmlns:c16="http://schemas.microsoft.com/office/drawing/2014/chart" uri="{C3380CC4-5D6E-409C-BE32-E72D297353CC}">
              <c16:uniqueId val="{00000001-5E08-4BD4-888D-137DD79C96B7}"/>
            </c:ext>
          </c:extLst>
        </c:ser>
        <c:dLbls>
          <c:showLegendKey val="0"/>
          <c:showVal val="0"/>
          <c:showCatName val="0"/>
          <c:showSerName val="0"/>
          <c:showPercent val="0"/>
          <c:showBubbleSize val="0"/>
        </c:dLbls>
        <c:gapWidth val="36"/>
        <c:overlap val="-27"/>
        <c:axId val="209748928"/>
        <c:axId val="2038080672"/>
      </c:barChart>
      <c:dateAx>
        <c:axId val="209748928"/>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80672"/>
        <c:crosses val="autoZero"/>
        <c:auto val="1"/>
        <c:lblOffset val="100"/>
        <c:baseTimeUnit val="days"/>
      </c:dateAx>
      <c:valAx>
        <c:axId val="203808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48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 vs PM compared to MB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Mass Balance</c:v>
          </c:tx>
          <c:spPr>
            <a:ln w="19050" cap="rnd">
              <a:noFill/>
              <a:round/>
            </a:ln>
            <a:effectLst/>
          </c:spPr>
          <c:marker>
            <c:symbol val="circle"/>
            <c:size val="5"/>
            <c:spPr>
              <a:solidFill>
                <a:schemeClr val="accent1"/>
              </a:solidFill>
              <a:ln w="9525">
                <a:solidFill>
                  <a:schemeClr val="accent1"/>
                </a:solidFill>
              </a:ln>
              <a:effectLst/>
            </c:spPr>
          </c:marker>
          <c:xVal>
            <c:numRef>
              <c:f>'OLDBuckets EB for figures'!$C$75:$C$86</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'OLDBuckets EB for figures'!$H$75:$H$86</c:f>
              <c:numCache>
                <c:formatCode>General</c:formatCode>
                <c:ptCount val="12"/>
                <c:pt idx="0">
                  <c:v>4.3469788280935218</c:v>
                </c:pt>
                <c:pt idx="1">
                  <c:v>3.4517812337449421</c:v>
                </c:pt>
                <c:pt idx="2">
                  <c:v>1.7856753419783424</c:v>
                </c:pt>
                <c:pt idx="3">
                  <c:v>1.7353303103102191</c:v>
                </c:pt>
                <c:pt idx="4">
                  <c:v>4.0685078716793237</c:v>
                </c:pt>
                <c:pt idx="5">
                  <c:v>2.9687835861789829</c:v>
                </c:pt>
                <c:pt idx="6">
                  <c:v>2.7831362819028316</c:v>
                </c:pt>
                <c:pt idx="7">
                  <c:v>2.3662164884012231</c:v>
                </c:pt>
                <c:pt idx="8">
                  <c:v>5.0250634733733808</c:v>
                </c:pt>
                <c:pt idx="9">
                  <c:v>4.0968269519925684</c:v>
                </c:pt>
                <c:pt idx="10">
                  <c:v>2.5203981478848614</c:v>
                </c:pt>
                <c:pt idx="11">
                  <c:v>2.8067355154972589</c:v>
                </c:pt>
              </c:numCache>
            </c:numRef>
          </c:yVal>
          <c:smooth val="0"/>
          <c:extLst>
            <c:ext xmlns:c16="http://schemas.microsoft.com/office/drawing/2014/chart" uri="{C3380CC4-5D6E-409C-BE32-E72D297353CC}">
              <c16:uniqueId val="{00000000-C3AA-401E-96B3-EFBD6BDAFA50}"/>
            </c:ext>
          </c:extLst>
        </c:ser>
        <c:ser>
          <c:idx val="1"/>
          <c:order val="1"/>
          <c:tx>
            <c:v>Energy Balance</c:v>
          </c:tx>
          <c:spPr>
            <a:ln w="25400" cap="rnd">
              <a:noFill/>
              <a:round/>
            </a:ln>
            <a:effectLst/>
          </c:spPr>
          <c:marker>
            <c:symbol val="circle"/>
            <c:size val="5"/>
            <c:spPr>
              <a:solidFill>
                <a:schemeClr val="accent2"/>
              </a:solidFill>
              <a:ln w="9525">
                <a:solidFill>
                  <a:schemeClr val="accent2"/>
                </a:solidFill>
              </a:ln>
              <a:effectLst/>
            </c:spPr>
          </c:marker>
          <c:xVal>
            <c:numRef>
              <c:f>'OLDBuckets EB for figures'!$C$75:$C$86</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'OLDBuckets EB for figures'!$J$75:$J$86</c:f>
              <c:numCache>
                <c:formatCode>General</c:formatCode>
                <c:ptCount val="12"/>
                <c:pt idx="0">
                  <c:v>2.9574113483162967</c:v>
                </c:pt>
                <c:pt idx="1">
                  <c:v>2.9374449850229452</c:v>
                </c:pt>
                <c:pt idx="2">
                  <c:v>1.8404882072664894</c:v>
                </c:pt>
                <c:pt idx="3">
                  <c:v>1.4780399332317065</c:v>
                </c:pt>
                <c:pt idx="4">
                  <c:v>3.9035073866842125</c:v>
                </c:pt>
                <c:pt idx="5">
                  <c:v>3.7174108101825478</c:v>
                </c:pt>
                <c:pt idx="6">
                  <c:v>2.4115046934842805</c:v>
                </c:pt>
                <c:pt idx="7">
                  <c:v>2.2093468558191209</c:v>
                </c:pt>
                <c:pt idx="8">
                  <c:v>5.8925501390833883</c:v>
                </c:pt>
                <c:pt idx="9">
                  <c:v>6.9549027930879559</c:v>
                </c:pt>
                <c:pt idx="10">
                  <c:v>3.0996353323797203</c:v>
                </c:pt>
                <c:pt idx="11">
                  <c:v>6.1691201511003086</c:v>
                </c:pt>
              </c:numCache>
            </c:numRef>
          </c:yVal>
          <c:smooth val="0"/>
          <c:extLst>
            <c:ext xmlns:c16="http://schemas.microsoft.com/office/drawing/2014/chart" uri="{C3380CC4-5D6E-409C-BE32-E72D297353CC}">
              <c16:uniqueId val="{00000001-C3AA-401E-96B3-EFBD6BDAFA50}"/>
            </c:ext>
          </c:extLst>
        </c:ser>
        <c:ser>
          <c:idx val="2"/>
          <c:order val="2"/>
          <c:tx>
            <c:v>FAO PM</c:v>
          </c:tx>
          <c:spPr>
            <a:ln w="25400" cap="rnd">
              <a:noFill/>
              <a:round/>
            </a:ln>
            <a:effectLst/>
          </c:spPr>
          <c:marker>
            <c:symbol val="circle"/>
            <c:size val="5"/>
            <c:spPr>
              <a:solidFill>
                <a:schemeClr val="accent3"/>
              </a:solidFill>
              <a:ln w="9525">
                <a:solidFill>
                  <a:schemeClr val="accent3"/>
                </a:solidFill>
              </a:ln>
              <a:effectLst/>
            </c:spPr>
          </c:marker>
          <c:xVal>
            <c:numRef>
              <c:f>'OLDBuckets EB for figures'!$C$75:$C$86</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'OLDBuckets EB for figures'!$K$75:$K$86</c:f>
              <c:numCache>
                <c:formatCode>General</c:formatCode>
                <c:ptCount val="12"/>
                <c:pt idx="0">
                  <c:v>4.0189042031394564</c:v>
                </c:pt>
                <c:pt idx="1">
                  <c:v>3.1403277293060596</c:v>
                </c:pt>
                <c:pt idx="2">
                  <c:v>3.0828360292692127</c:v>
                </c:pt>
                <c:pt idx="3">
                  <c:v>2.3190053494180072</c:v>
                </c:pt>
                <c:pt idx="4">
                  <c:v>3.7442243413109169</c:v>
                </c:pt>
                <c:pt idx="5">
                  <c:v>3.0076658471814031</c:v>
                </c:pt>
                <c:pt idx="6">
                  <c:v>3.5553282005709907</c:v>
                </c:pt>
                <c:pt idx="7">
                  <c:v>2.8541719349139996</c:v>
                </c:pt>
                <c:pt idx="8">
                  <c:v>3.6713942693541672</c:v>
                </c:pt>
                <c:pt idx="9">
                  <c:v>3.6406010750616895</c:v>
                </c:pt>
                <c:pt idx="10">
                  <c:v>2.7528894695179944</c:v>
                </c:pt>
                <c:pt idx="11">
                  <c:v>3.2221700906484041</c:v>
                </c:pt>
              </c:numCache>
            </c:numRef>
          </c:yVal>
          <c:smooth val="0"/>
          <c:extLst>
            <c:ext xmlns:c16="http://schemas.microsoft.com/office/drawing/2014/chart" uri="{C3380CC4-5D6E-409C-BE32-E72D297353CC}">
              <c16:uniqueId val="{00000002-C3AA-401E-96B3-EFBD6BDAFA50}"/>
            </c:ext>
          </c:extLst>
        </c:ser>
        <c:dLbls>
          <c:showLegendKey val="0"/>
          <c:showVal val="0"/>
          <c:showCatName val="0"/>
          <c:showSerName val="0"/>
          <c:showPercent val="0"/>
          <c:showBubbleSize val="0"/>
        </c:dLbls>
        <c:axId val="1697456672"/>
        <c:axId val="35039152"/>
      </c:scatterChart>
      <c:valAx>
        <c:axId val="169745667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9152"/>
        <c:crosses val="autoZero"/>
        <c:crossBetween val="midCat"/>
      </c:valAx>
      <c:valAx>
        <c:axId val="3503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456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differenes (mm)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'OLDBuckets EB for figures'!$C$3:$C$14</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cat>
          <c:val>
            <c:numRef>
              <c:f>'OLDBuckets EB for figures'!$L$3:$L$14</c:f>
              <c:numCache>
                <c:formatCode>General</c:formatCode>
                <c:ptCount val="12"/>
                <c:pt idx="0">
                  <c:v>-3.6285369861595029E-3</c:v>
                </c:pt>
                <c:pt idx="1">
                  <c:v>1.5111421174647255E-3</c:v>
                </c:pt>
                <c:pt idx="2">
                  <c:v>-7.678355777132051E-4</c:v>
                </c:pt>
                <c:pt idx="3">
                  <c:v>2.8516869128580868E-3</c:v>
                </c:pt>
                <c:pt idx="4">
                  <c:v>-1.2337827086579267E-3</c:v>
                </c:pt>
                <c:pt idx="5">
                  <c:v>-2.9268792078669392E-3</c:v>
                </c:pt>
                <c:pt idx="6">
                  <c:v>-3.9429697546200515E-4</c:v>
                </c:pt>
                <c:pt idx="7">
                  <c:v>2.9930124519332857E-3</c:v>
                </c:pt>
                <c:pt idx="8">
                  <c:v>3.1795768445981309E-3</c:v>
                </c:pt>
                <c:pt idx="9">
                  <c:v>-8.2028109566074647E-3</c:v>
                </c:pt>
                <c:pt idx="10">
                  <c:v>-2.6361954259450648E-3</c:v>
                </c:pt>
                <c:pt idx="11">
                  <c:v>-5.7050317950961826E-3</c:v>
                </c:pt>
              </c:numCache>
            </c:numRef>
          </c:val>
          <c:extLst>
            <c:ext xmlns:c16="http://schemas.microsoft.com/office/drawing/2014/chart" uri="{C3380CC4-5D6E-409C-BE32-E72D297353CC}">
              <c16:uniqueId val="{00000000-33B9-4637-9825-CEE9C36B9FCF}"/>
            </c:ext>
          </c:extLst>
        </c:ser>
        <c:ser>
          <c:idx val="1"/>
          <c:order val="1"/>
          <c:spPr>
            <a:solidFill>
              <a:schemeClr val="accent2"/>
            </a:solidFill>
            <a:ln>
              <a:noFill/>
            </a:ln>
            <a:effectLst/>
          </c:spPr>
          <c:invertIfNegative val="0"/>
          <c:cat>
            <c:numRef>
              <c:f>'OLDBuckets EB for figures'!$C$3:$C$14</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cat>
          <c:val>
            <c:numRef>
              <c:f>'OLDBuckets EB for figures'!$M$3:$M$14</c:f>
              <c:numCache>
                <c:formatCode>General</c:formatCode>
                <c:ptCount val="12"/>
                <c:pt idx="0">
                  <c:v>-0.32807462495406536</c:v>
                </c:pt>
                <c:pt idx="1">
                  <c:v>-0.31145350443888242</c:v>
                </c:pt>
                <c:pt idx="2">
                  <c:v>1.2971606872908703</c:v>
                </c:pt>
                <c:pt idx="3">
                  <c:v>0.58367503910778806</c:v>
                </c:pt>
                <c:pt idx="4">
                  <c:v>-0.32428353036840685</c:v>
                </c:pt>
                <c:pt idx="5">
                  <c:v>3.8882261002420204E-2</c:v>
                </c:pt>
                <c:pt idx="6">
                  <c:v>0.77219191866815917</c:v>
                </c:pt>
                <c:pt idx="7">
                  <c:v>0.48795544651277645</c:v>
                </c:pt>
                <c:pt idx="8">
                  <c:v>-1.3536692040192135</c:v>
                </c:pt>
                <c:pt idx="9">
                  <c:v>-0.4562258769308789</c:v>
                </c:pt>
                <c:pt idx="10">
                  <c:v>0.23249132163313302</c:v>
                </c:pt>
                <c:pt idx="11">
                  <c:v>0.41543457515114524</c:v>
                </c:pt>
              </c:numCache>
            </c:numRef>
          </c:val>
          <c:extLst>
            <c:ext xmlns:c16="http://schemas.microsoft.com/office/drawing/2014/chart" uri="{C3380CC4-5D6E-409C-BE32-E72D297353CC}">
              <c16:uniqueId val="{00000001-33B9-4637-9825-CEE9C36B9FCF}"/>
            </c:ext>
          </c:extLst>
        </c:ser>
        <c:dLbls>
          <c:showLegendKey val="0"/>
          <c:showVal val="0"/>
          <c:showCatName val="0"/>
          <c:showSerName val="0"/>
          <c:showPercent val="0"/>
          <c:showBubbleSize val="0"/>
        </c:dLbls>
        <c:gapWidth val="36"/>
        <c:overlap val="-27"/>
        <c:axId val="209748928"/>
        <c:axId val="2038080672"/>
      </c:barChart>
      <c:dateAx>
        <c:axId val="209748928"/>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80672"/>
        <c:crosses val="autoZero"/>
        <c:auto val="1"/>
        <c:lblOffset val="100"/>
        <c:baseTimeUnit val="days"/>
      </c:dateAx>
      <c:valAx>
        <c:axId val="203808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48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Differenes (mm)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'OLDBuckets EB for figures'!$C$75:$C$86</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cat>
          <c:val>
            <c:numRef>
              <c:f>'OLDBuckets EB for figures'!$L$75:$L$86</c:f>
              <c:numCache>
                <c:formatCode>General</c:formatCode>
                <c:ptCount val="12"/>
                <c:pt idx="0">
                  <c:v>-1.3895674797772251</c:v>
                </c:pt>
                <c:pt idx="1">
                  <c:v>-0.5143362487219969</c:v>
                </c:pt>
                <c:pt idx="2">
                  <c:v>5.4812865288146995E-2</c:v>
                </c:pt>
                <c:pt idx="3">
                  <c:v>-0.25729037707851266</c:v>
                </c:pt>
                <c:pt idx="4">
                  <c:v>-0.16500048499511122</c:v>
                </c:pt>
                <c:pt idx="5">
                  <c:v>0.74862722400356496</c:v>
                </c:pt>
                <c:pt idx="6">
                  <c:v>-0.37163158841855104</c:v>
                </c:pt>
                <c:pt idx="7">
                  <c:v>-0.15686963258210218</c:v>
                </c:pt>
                <c:pt idx="8">
                  <c:v>0.86748666571000754</c:v>
                </c:pt>
                <c:pt idx="9">
                  <c:v>2.8580758410953875</c:v>
                </c:pt>
                <c:pt idx="10">
                  <c:v>0.57923718449485895</c:v>
                </c:pt>
                <c:pt idx="11">
                  <c:v>3.3623846356030498</c:v>
                </c:pt>
              </c:numCache>
            </c:numRef>
          </c:val>
          <c:extLst>
            <c:ext xmlns:c16="http://schemas.microsoft.com/office/drawing/2014/chart" uri="{C3380CC4-5D6E-409C-BE32-E72D297353CC}">
              <c16:uniqueId val="{00000000-8200-474E-85AD-E08A7B656886}"/>
            </c:ext>
          </c:extLst>
        </c:ser>
        <c:ser>
          <c:idx val="1"/>
          <c:order val="1"/>
          <c:spPr>
            <a:solidFill>
              <a:schemeClr val="accent2"/>
            </a:solidFill>
            <a:ln>
              <a:noFill/>
            </a:ln>
            <a:effectLst/>
          </c:spPr>
          <c:invertIfNegative val="0"/>
          <c:cat>
            <c:numRef>
              <c:f>'OLDBuckets EB for figures'!$C$75:$C$86</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cat>
          <c:val>
            <c:numRef>
              <c:f>'OLDBuckets EB for figures'!$M$75:$M$86</c:f>
              <c:numCache>
                <c:formatCode>General</c:formatCode>
                <c:ptCount val="12"/>
                <c:pt idx="0">
                  <c:v>-0.32807462495406536</c:v>
                </c:pt>
                <c:pt idx="1">
                  <c:v>-0.31145350443888242</c:v>
                </c:pt>
                <c:pt idx="2">
                  <c:v>1.2971606872908703</c:v>
                </c:pt>
                <c:pt idx="3">
                  <c:v>0.58367503910778806</c:v>
                </c:pt>
                <c:pt idx="4">
                  <c:v>-0.32428353036840685</c:v>
                </c:pt>
                <c:pt idx="5">
                  <c:v>3.8882261002420204E-2</c:v>
                </c:pt>
                <c:pt idx="6">
                  <c:v>0.77219191866815917</c:v>
                </c:pt>
                <c:pt idx="7">
                  <c:v>0.48795544651277645</c:v>
                </c:pt>
                <c:pt idx="8">
                  <c:v>-1.3536692040192135</c:v>
                </c:pt>
                <c:pt idx="9">
                  <c:v>-0.4562258769308789</c:v>
                </c:pt>
                <c:pt idx="10">
                  <c:v>0.23249132163313302</c:v>
                </c:pt>
                <c:pt idx="11">
                  <c:v>0.41543457515114524</c:v>
                </c:pt>
              </c:numCache>
            </c:numRef>
          </c:val>
          <c:extLst>
            <c:ext xmlns:c16="http://schemas.microsoft.com/office/drawing/2014/chart" uri="{C3380CC4-5D6E-409C-BE32-E72D297353CC}">
              <c16:uniqueId val="{00000001-8200-474E-85AD-E08A7B656886}"/>
            </c:ext>
          </c:extLst>
        </c:ser>
        <c:dLbls>
          <c:showLegendKey val="0"/>
          <c:showVal val="0"/>
          <c:showCatName val="0"/>
          <c:showSerName val="0"/>
          <c:showPercent val="0"/>
          <c:showBubbleSize val="0"/>
        </c:dLbls>
        <c:gapWidth val="36"/>
        <c:overlap val="-27"/>
        <c:axId val="209748928"/>
        <c:axId val="2038080672"/>
      </c:barChart>
      <c:dateAx>
        <c:axId val="209748928"/>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80672"/>
        <c:crosses val="autoZero"/>
        <c:auto val="1"/>
        <c:lblOffset val="100"/>
        <c:baseTimeUnit val="days"/>
      </c:dateAx>
      <c:valAx>
        <c:axId val="203808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48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 vs PM compared to MB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errBars>
            <c:errDir val="y"/>
            <c:errBarType val="both"/>
            <c:errValType val="fixedVal"/>
            <c:noEndCap val="0"/>
            <c:val val="0.37000000000000005"/>
            <c:spPr>
              <a:noFill/>
              <a:ln w="9525" cap="flat" cmpd="sng" algn="ctr">
                <a:solidFill>
                  <a:schemeClr val="tx1">
                    <a:lumMod val="65000"/>
                    <a:lumOff val="35000"/>
                  </a:schemeClr>
                </a:solidFill>
                <a:round/>
              </a:ln>
              <a:effectLst/>
            </c:spPr>
          </c:errBars>
          <c:xVal>
            <c:numRef>
              <c:f>'OLDBuckets EB for figures'!$C$115:$C$126</c:f>
              <c:numCache>
                <c:formatCode>General</c:formatCode>
                <c:ptCount val="12"/>
              </c:numCache>
            </c:numRef>
          </c:xVal>
          <c:yVal>
            <c:numRef>
              <c:f>'OLDBuckets EB for figures'!$H$115:$H$126</c:f>
              <c:numCache>
                <c:formatCode>General</c:formatCode>
                <c:ptCount val="12"/>
              </c:numCache>
            </c:numRef>
          </c:yVal>
          <c:smooth val="0"/>
          <c:extLst>
            <c:ext xmlns:c16="http://schemas.microsoft.com/office/drawing/2014/chart" uri="{C3380CC4-5D6E-409C-BE32-E72D297353CC}">
              <c16:uniqueId val="{00000000-118F-4B17-84CF-905FB7D167EE}"/>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'OLDBuckets EB for figures'!$C$115:$C$126</c:f>
              <c:numCache>
                <c:formatCode>General</c:formatCode>
                <c:ptCount val="12"/>
              </c:numCache>
            </c:numRef>
          </c:xVal>
          <c:yVal>
            <c:numRef>
              <c:f>'OLDBuckets EB for figures'!$J$115:$J$126</c:f>
              <c:numCache>
                <c:formatCode>General</c:formatCode>
                <c:ptCount val="12"/>
              </c:numCache>
            </c:numRef>
          </c:yVal>
          <c:smooth val="0"/>
          <c:extLst>
            <c:ext xmlns:c16="http://schemas.microsoft.com/office/drawing/2014/chart" uri="{C3380CC4-5D6E-409C-BE32-E72D297353CC}">
              <c16:uniqueId val="{00000001-118F-4B17-84CF-905FB7D167EE}"/>
            </c:ext>
          </c:extLst>
        </c:ser>
        <c:ser>
          <c:idx val="2"/>
          <c:order val="2"/>
          <c:spPr>
            <a:ln w="25400" cap="rnd">
              <a:noFill/>
              <a:round/>
            </a:ln>
            <a:effectLst/>
          </c:spPr>
          <c:marker>
            <c:symbol val="circle"/>
            <c:size val="5"/>
            <c:spPr>
              <a:solidFill>
                <a:schemeClr val="accent3"/>
              </a:solidFill>
              <a:ln w="9525">
                <a:solidFill>
                  <a:schemeClr val="accent3"/>
                </a:solidFill>
              </a:ln>
              <a:effectLst/>
            </c:spPr>
          </c:marker>
          <c:xVal>
            <c:numRef>
              <c:f>'OLDBuckets EB for figures'!$C$115:$C$126</c:f>
              <c:numCache>
                <c:formatCode>General</c:formatCode>
                <c:ptCount val="12"/>
              </c:numCache>
            </c:numRef>
          </c:xVal>
          <c:yVal>
            <c:numRef>
              <c:f>'OLDBuckets EB for figures'!$K$115:$K$126</c:f>
              <c:numCache>
                <c:formatCode>General</c:formatCode>
                <c:ptCount val="12"/>
              </c:numCache>
            </c:numRef>
          </c:yVal>
          <c:smooth val="0"/>
          <c:extLst>
            <c:ext xmlns:c16="http://schemas.microsoft.com/office/drawing/2014/chart" uri="{C3380CC4-5D6E-409C-BE32-E72D297353CC}">
              <c16:uniqueId val="{00000002-118F-4B17-84CF-905FB7D167EE}"/>
            </c:ext>
          </c:extLst>
        </c:ser>
        <c:dLbls>
          <c:showLegendKey val="0"/>
          <c:showVal val="0"/>
          <c:showCatName val="0"/>
          <c:showSerName val="0"/>
          <c:showPercent val="0"/>
          <c:showBubbleSize val="0"/>
        </c:dLbls>
        <c:axId val="1697456672"/>
        <c:axId val="35039152"/>
      </c:scatterChart>
      <c:valAx>
        <c:axId val="1697456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9152"/>
        <c:crosses val="autoZero"/>
        <c:crossBetween val="midCat"/>
      </c:valAx>
      <c:valAx>
        <c:axId val="3503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456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Differenes (mm)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'OLDBuckets EB for figures'!$C$115:$C$126</c:f>
              <c:numCache>
                <c:formatCode>General</c:formatCode>
                <c:ptCount val="12"/>
              </c:numCache>
            </c:numRef>
          </c:cat>
          <c:val>
            <c:numRef>
              <c:f>'OLDBuckets EB for figures'!$L$115:$L$126</c:f>
              <c:numCache>
                <c:formatCode>General</c:formatCode>
                <c:ptCount val="12"/>
              </c:numCache>
            </c:numRef>
          </c:val>
          <c:extLst>
            <c:ext xmlns:c16="http://schemas.microsoft.com/office/drawing/2014/chart" uri="{C3380CC4-5D6E-409C-BE32-E72D297353CC}">
              <c16:uniqueId val="{00000000-3D48-44D1-9009-19FD4E8B8B07}"/>
            </c:ext>
          </c:extLst>
        </c:ser>
        <c:ser>
          <c:idx val="1"/>
          <c:order val="1"/>
          <c:spPr>
            <a:solidFill>
              <a:schemeClr val="accent2"/>
            </a:solidFill>
            <a:ln>
              <a:noFill/>
            </a:ln>
            <a:effectLst/>
          </c:spPr>
          <c:invertIfNegative val="0"/>
          <c:cat>
            <c:numRef>
              <c:f>'OLDBuckets EB for figures'!$C$115:$C$126</c:f>
              <c:numCache>
                <c:formatCode>General</c:formatCode>
                <c:ptCount val="12"/>
              </c:numCache>
            </c:numRef>
          </c:cat>
          <c:val>
            <c:numRef>
              <c:f>'OLDBuckets EB for figures'!$M$115:$M$126</c:f>
              <c:numCache>
                <c:formatCode>General</c:formatCode>
                <c:ptCount val="12"/>
              </c:numCache>
            </c:numRef>
          </c:val>
          <c:extLst>
            <c:ext xmlns:c16="http://schemas.microsoft.com/office/drawing/2014/chart" uri="{C3380CC4-5D6E-409C-BE32-E72D297353CC}">
              <c16:uniqueId val="{00000001-3D48-44D1-9009-19FD4E8B8B07}"/>
            </c:ext>
          </c:extLst>
        </c:ser>
        <c:dLbls>
          <c:showLegendKey val="0"/>
          <c:showVal val="0"/>
          <c:showCatName val="0"/>
          <c:showSerName val="0"/>
          <c:showPercent val="0"/>
          <c:showBubbleSize val="0"/>
        </c:dLbls>
        <c:gapWidth val="36"/>
        <c:overlap val="-27"/>
        <c:axId val="209748928"/>
        <c:axId val="2038080672"/>
      </c:barChart>
      <c:catAx>
        <c:axId val="209748928"/>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80672"/>
        <c:crosses val="autoZero"/>
        <c:auto val="1"/>
        <c:lblAlgn val="ctr"/>
        <c:lblOffset val="100"/>
        <c:noMultiLvlLbl val="0"/>
      </c:catAx>
      <c:valAx>
        <c:axId val="203808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48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EB</c:v>
          </c:tx>
          <c:spPr>
            <a:solidFill>
              <a:schemeClr val="tx1"/>
            </a:solidFill>
            <a:ln>
              <a:noFill/>
            </a:ln>
            <a:effectLst/>
          </c:spPr>
          <c:invertIfNegative val="0"/>
          <c:cat>
            <c:numRef>
              <c:f>'Buckets EB'!$C$38:$C$49</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cat>
          <c:val>
            <c:numRef>
              <c:f>'OLDBuckets EB for figures'!$L$39:$L$50</c:f>
              <c:numCache>
                <c:formatCode>General</c:formatCode>
                <c:ptCount val="12"/>
                <c:pt idx="0">
                  <c:v>-1.4786593646913442</c:v>
                </c:pt>
                <c:pt idx="1">
                  <c:v>-0.63567745923309804</c:v>
                </c:pt>
                <c:pt idx="2">
                  <c:v>-1.3177719191698412E-2</c:v>
                </c:pt>
                <c:pt idx="3">
                  <c:v>-0.32972451022713956</c:v>
                </c:pt>
                <c:pt idx="4">
                  <c:v>-0.28778262229150453</c:v>
                </c:pt>
                <c:pt idx="5">
                  <c:v>0.60467668127326935</c:v>
                </c:pt>
                <c:pt idx="6">
                  <c:v>-0.44837806187960672</c:v>
                </c:pt>
                <c:pt idx="7">
                  <c:v>-0.24095018633904308</c:v>
                </c:pt>
                <c:pt idx="8">
                  <c:v>0.68507240263308766</c:v>
                </c:pt>
                <c:pt idx="9">
                  <c:v>2.6424014445432036</c:v>
                </c:pt>
                <c:pt idx="10">
                  <c:v>0.44663478915837151</c:v>
                </c:pt>
                <c:pt idx="11">
                  <c:v>3.1679449803470341</c:v>
                </c:pt>
              </c:numCache>
            </c:numRef>
          </c:val>
          <c:extLst>
            <c:ext xmlns:c16="http://schemas.microsoft.com/office/drawing/2014/chart" uri="{C3380CC4-5D6E-409C-BE32-E72D297353CC}">
              <c16:uniqueId val="{00000000-B83F-4E24-A1AC-91D72E946903}"/>
            </c:ext>
          </c:extLst>
        </c:ser>
        <c:ser>
          <c:idx val="1"/>
          <c:order val="1"/>
          <c:tx>
            <c:v>MPM</c:v>
          </c:tx>
          <c:spPr>
            <a:solidFill>
              <a:schemeClr val="bg1"/>
            </a:solidFill>
            <a:ln>
              <a:solidFill>
                <a:schemeClr val="tx1"/>
              </a:solidFill>
            </a:ln>
            <a:effectLst/>
          </c:spPr>
          <c:invertIfNegative val="0"/>
          <c:cat>
            <c:numRef>
              <c:f>'Buckets EB'!$C$38:$C$49</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cat>
          <c:val>
            <c:numRef>
              <c:f>'Buckets EB'!$M$38:$M$49</c:f>
              <c:numCache>
                <c:formatCode>General</c:formatCode>
                <c:ptCount val="12"/>
                <c:pt idx="0">
                  <c:v>-0.32807462495406536</c:v>
                </c:pt>
                <c:pt idx="1">
                  <c:v>-0.31145350443888242</c:v>
                </c:pt>
                <c:pt idx="2">
                  <c:v>1.2971606872908703</c:v>
                </c:pt>
                <c:pt idx="3">
                  <c:v>0.58367503910778806</c:v>
                </c:pt>
                <c:pt idx="4">
                  <c:v>-0.32428353036840685</c:v>
                </c:pt>
                <c:pt idx="5">
                  <c:v>3.8882261002420204E-2</c:v>
                </c:pt>
                <c:pt idx="6">
                  <c:v>0.77219191866815917</c:v>
                </c:pt>
                <c:pt idx="7">
                  <c:v>0.48795544651277645</c:v>
                </c:pt>
                <c:pt idx="8">
                  <c:v>-1.3536692040192135</c:v>
                </c:pt>
                <c:pt idx="9">
                  <c:v>-0.4562258769308789</c:v>
                </c:pt>
                <c:pt idx="10">
                  <c:v>0.23249132163313302</c:v>
                </c:pt>
                <c:pt idx="11">
                  <c:v>0.41543457515114524</c:v>
                </c:pt>
              </c:numCache>
            </c:numRef>
          </c:val>
          <c:extLst>
            <c:ext xmlns:c16="http://schemas.microsoft.com/office/drawing/2014/chart" uri="{C3380CC4-5D6E-409C-BE32-E72D297353CC}">
              <c16:uniqueId val="{00000001-B83F-4E24-A1AC-91D72E946903}"/>
            </c:ext>
          </c:extLst>
        </c:ser>
        <c:dLbls>
          <c:showLegendKey val="0"/>
          <c:showVal val="0"/>
          <c:showCatName val="0"/>
          <c:showSerName val="0"/>
          <c:showPercent val="0"/>
          <c:showBubbleSize val="0"/>
        </c:dLbls>
        <c:gapWidth val="36"/>
        <c:overlap val="-27"/>
        <c:axId val="209748928"/>
        <c:axId val="2038080672"/>
      </c:barChart>
      <c:dateAx>
        <c:axId val="209748928"/>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38080672"/>
        <c:crosses val="autoZero"/>
        <c:auto val="1"/>
        <c:lblOffset val="100"/>
        <c:baseTimeUnit val="days"/>
      </c:dateAx>
      <c:valAx>
        <c:axId val="203808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Error (mm)</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9748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v>MPM</c:v>
          </c:tx>
          <c:spPr>
            <a:solidFill>
              <a:schemeClr val="tx1"/>
            </a:solidFill>
            <a:ln>
              <a:solidFill>
                <a:schemeClr val="tx1"/>
              </a:solidFill>
            </a:ln>
            <a:effectLst/>
          </c:spPr>
          <c:invertIfNegative val="0"/>
          <c:cat>
            <c:numRef>
              <c:f>'Buckets EB'!$C$38:$C$49</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cat>
          <c:val>
            <c:numRef>
              <c:f>'Buckets EB'!$M$38:$M$49</c:f>
              <c:numCache>
                <c:formatCode>General</c:formatCode>
                <c:ptCount val="12"/>
                <c:pt idx="0">
                  <c:v>-0.32807462495406536</c:v>
                </c:pt>
                <c:pt idx="1">
                  <c:v>-0.31145350443888242</c:v>
                </c:pt>
                <c:pt idx="2">
                  <c:v>1.2971606872908703</c:v>
                </c:pt>
                <c:pt idx="3">
                  <c:v>0.58367503910778806</c:v>
                </c:pt>
                <c:pt idx="4">
                  <c:v>-0.32428353036840685</c:v>
                </c:pt>
                <c:pt idx="5">
                  <c:v>3.8882261002420204E-2</c:v>
                </c:pt>
                <c:pt idx="6">
                  <c:v>0.77219191866815917</c:v>
                </c:pt>
                <c:pt idx="7">
                  <c:v>0.48795544651277645</c:v>
                </c:pt>
                <c:pt idx="8">
                  <c:v>-1.3536692040192135</c:v>
                </c:pt>
                <c:pt idx="9">
                  <c:v>-0.4562258769308789</c:v>
                </c:pt>
                <c:pt idx="10">
                  <c:v>0.23249132163313302</c:v>
                </c:pt>
                <c:pt idx="11">
                  <c:v>0.41543457515114524</c:v>
                </c:pt>
              </c:numCache>
            </c:numRef>
          </c:val>
          <c:extLst>
            <c:ext xmlns:c16="http://schemas.microsoft.com/office/drawing/2014/chart" uri="{C3380CC4-5D6E-409C-BE32-E72D297353CC}">
              <c16:uniqueId val="{00000001-1BEC-4AF2-B4E7-3C99D57A21B2}"/>
            </c:ext>
          </c:extLst>
        </c:ser>
        <c:dLbls>
          <c:showLegendKey val="0"/>
          <c:showVal val="0"/>
          <c:showCatName val="0"/>
          <c:showSerName val="0"/>
          <c:showPercent val="0"/>
          <c:showBubbleSize val="0"/>
        </c:dLbls>
        <c:gapWidth val="80"/>
        <c:overlap val="-22"/>
        <c:axId val="209748928"/>
        <c:axId val="2038080672"/>
      </c:barChart>
      <c:dateAx>
        <c:axId val="209748928"/>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38080672"/>
        <c:crosses val="autoZero"/>
        <c:auto val="1"/>
        <c:lblOffset val="100"/>
        <c:baseTimeUnit val="days"/>
      </c:dateAx>
      <c:valAx>
        <c:axId val="203808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Error (mm)</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9748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US"/>
              <a:t>SC and 24-hr ET for L1</a:t>
            </a:r>
          </a:p>
        </c:rich>
      </c:tx>
      <c:overlay val="0"/>
      <c:spPr>
        <a:noFill/>
        <a:ln>
          <a:noFill/>
        </a:ln>
        <a:effectLst/>
      </c:spPr>
    </c:title>
    <c:autoTitleDeleted val="0"/>
    <c:plotArea>
      <c:layout/>
      <c:scatterChart>
        <c:scatterStyle val="lineMarker"/>
        <c:varyColors val="0"/>
        <c:ser>
          <c:idx val="0"/>
          <c:order val="0"/>
          <c:tx>
            <c:v>SC</c:v>
          </c:tx>
          <c:spPr>
            <a:ln w="25400">
              <a:noFill/>
            </a:ln>
          </c:spPr>
          <c:marker>
            <c:symbol val="circle"/>
            <c:size val="7"/>
            <c:spPr>
              <a:solidFill>
                <a:schemeClr val="tx1"/>
              </a:solidFill>
              <a:ln>
                <a:solidFill>
                  <a:schemeClr val="tx1"/>
                </a:solidFill>
              </a:ln>
            </c:spPr>
          </c:marker>
          <c:xVal>
            <c:numRef>
              <c:f>'L1'!$B$2:$B$22</c:f>
              <c:numCache>
                <c:formatCode>m/d/yyyy</c:formatCode>
                <c:ptCount val="21"/>
                <c:pt idx="0">
                  <c:v>43662</c:v>
                </c:pt>
                <c:pt idx="1">
                  <c:v>43663</c:v>
                </c:pt>
                <c:pt idx="2">
                  <c:v>43665</c:v>
                </c:pt>
                <c:pt idx="3">
                  <c:v>43671</c:v>
                </c:pt>
                <c:pt idx="4">
                  <c:v>43672</c:v>
                </c:pt>
                <c:pt idx="5">
                  <c:v>43675</c:v>
                </c:pt>
                <c:pt idx="6">
                  <c:v>43676</c:v>
                </c:pt>
                <c:pt idx="7">
                  <c:v>43677</c:v>
                </c:pt>
                <c:pt idx="8">
                  <c:v>43678</c:v>
                </c:pt>
                <c:pt idx="9">
                  <c:v>43682</c:v>
                </c:pt>
                <c:pt idx="10">
                  <c:v>43685</c:v>
                </c:pt>
                <c:pt idx="11">
                  <c:v>43698</c:v>
                </c:pt>
                <c:pt idx="12">
                  <c:v>43706</c:v>
                </c:pt>
                <c:pt idx="13">
                  <c:v>43707</c:v>
                </c:pt>
                <c:pt idx="14">
                  <c:v>43711</c:v>
                </c:pt>
                <c:pt idx="15">
                  <c:v>43712</c:v>
                </c:pt>
                <c:pt idx="16">
                  <c:v>43713</c:v>
                </c:pt>
                <c:pt idx="17">
                  <c:v>43714</c:v>
                </c:pt>
                <c:pt idx="18">
                  <c:v>43725</c:v>
                </c:pt>
                <c:pt idx="19">
                  <c:v>43726</c:v>
                </c:pt>
                <c:pt idx="20">
                  <c:v>43727</c:v>
                </c:pt>
              </c:numCache>
            </c:numRef>
          </c:xVal>
          <c:yVal>
            <c:numRef>
              <c:f>'L1'!$E$2:$E$22</c:f>
              <c:numCache>
                <c:formatCode>General</c:formatCode>
                <c:ptCount val="21"/>
                <c:pt idx="0">
                  <c:v>251.89500000000001</c:v>
                </c:pt>
                <c:pt idx="1">
                  <c:v>337.51</c:v>
                </c:pt>
                <c:pt idx="2">
                  <c:v>186.88333333333335</c:v>
                </c:pt>
                <c:pt idx="3">
                  <c:v>158.58666666666667</c:v>
                </c:pt>
                <c:pt idx="4">
                  <c:v>172.12666666666664</c:v>
                </c:pt>
                <c:pt idx="5">
                  <c:v>177.59499999999997</c:v>
                </c:pt>
                <c:pt idx="6">
                  <c:v>111.40333333333331</c:v>
                </c:pt>
                <c:pt idx="7">
                  <c:v>108.75</c:v>
                </c:pt>
                <c:pt idx="8">
                  <c:v>77.966666666666669</c:v>
                </c:pt>
                <c:pt idx="9">
                  <c:v>63.646666666666668</c:v>
                </c:pt>
                <c:pt idx="10">
                  <c:v>154.46</c:v>
                </c:pt>
                <c:pt idx="11">
                  <c:v>120.71999999999998</c:v>
                </c:pt>
                <c:pt idx="12">
                  <c:v>95.423333333333332</c:v>
                </c:pt>
                <c:pt idx="13">
                  <c:v>107.95666666666666</c:v>
                </c:pt>
                <c:pt idx="14">
                  <c:v>80.52000000000001</c:v>
                </c:pt>
                <c:pt idx="15">
                  <c:v>88.236666666666679</c:v>
                </c:pt>
                <c:pt idx="16">
                  <c:v>97.660000000000011</c:v>
                </c:pt>
                <c:pt idx="17">
                  <c:v>116.49000000000001</c:v>
                </c:pt>
                <c:pt idx="18">
                  <c:v>49.626666666666665</c:v>
                </c:pt>
                <c:pt idx="19">
                  <c:v>68.780000000000015</c:v>
                </c:pt>
                <c:pt idx="20">
                  <c:v>59.136666666666677</c:v>
                </c:pt>
              </c:numCache>
            </c:numRef>
          </c:yVal>
          <c:smooth val="0"/>
          <c:extLst>
            <c:ext xmlns:c16="http://schemas.microsoft.com/office/drawing/2014/chart" uri="{C3380CC4-5D6E-409C-BE32-E72D297353CC}">
              <c16:uniqueId val="{00000000-928A-40F3-84B9-96DB5F87CCD5}"/>
            </c:ext>
          </c:extLst>
        </c:ser>
        <c:dLbls>
          <c:showLegendKey val="0"/>
          <c:showVal val="0"/>
          <c:showCatName val="0"/>
          <c:showSerName val="0"/>
          <c:showPercent val="0"/>
          <c:showBubbleSize val="0"/>
        </c:dLbls>
        <c:axId val="542663624"/>
        <c:axId val="542662968"/>
      </c:scatterChart>
      <c:scatterChart>
        <c:scatterStyle val="lineMarker"/>
        <c:varyColors val="0"/>
        <c:ser>
          <c:idx val="1"/>
          <c:order val="1"/>
          <c:tx>
            <c:v>24-hr ET</c:v>
          </c:tx>
          <c:spPr>
            <a:ln w="19050">
              <a:noFill/>
            </a:ln>
          </c:spPr>
          <c:marker>
            <c:symbol val="x"/>
            <c:size val="5"/>
            <c:spPr>
              <a:solidFill>
                <a:schemeClr val="bg1"/>
              </a:solidFill>
              <a:ln w="9525">
                <a:solidFill>
                  <a:schemeClr val="tx1"/>
                </a:solidFill>
              </a:ln>
              <a:effectLst/>
            </c:spPr>
          </c:marker>
          <c:xVal>
            <c:numRef>
              <c:f>'L1'!$B$2:$B$22</c:f>
              <c:numCache>
                <c:formatCode>m/d/yyyy</c:formatCode>
                <c:ptCount val="21"/>
                <c:pt idx="0">
                  <c:v>43662</c:v>
                </c:pt>
                <c:pt idx="1">
                  <c:v>43663</c:v>
                </c:pt>
                <c:pt idx="2">
                  <c:v>43665</c:v>
                </c:pt>
                <c:pt idx="3">
                  <c:v>43671</c:v>
                </c:pt>
                <c:pt idx="4">
                  <c:v>43672</c:v>
                </c:pt>
                <c:pt idx="5">
                  <c:v>43675</c:v>
                </c:pt>
                <c:pt idx="6">
                  <c:v>43676</c:v>
                </c:pt>
                <c:pt idx="7">
                  <c:v>43677</c:v>
                </c:pt>
                <c:pt idx="8">
                  <c:v>43678</c:v>
                </c:pt>
                <c:pt idx="9">
                  <c:v>43682</c:v>
                </c:pt>
                <c:pt idx="10">
                  <c:v>43685</c:v>
                </c:pt>
                <c:pt idx="11">
                  <c:v>43698</c:v>
                </c:pt>
                <c:pt idx="12">
                  <c:v>43706</c:v>
                </c:pt>
                <c:pt idx="13">
                  <c:v>43707</c:v>
                </c:pt>
                <c:pt idx="14">
                  <c:v>43711</c:v>
                </c:pt>
                <c:pt idx="15">
                  <c:v>43712</c:v>
                </c:pt>
                <c:pt idx="16">
                  <c:v>43713</c:v>
                </c:pt>
                <c:pt idx="17">
                  <c:v>43714</c:v>
                </c:pt>
                <c:pt idx="18">
                  <c:v>43725</c:v>
                </c:pt>
                <c:pt idx="19">
                  <c:v>43726</c:v>
                </c:pt>
                <c:pt idx="20">
                  <c:v>43727</c:v>
                </c:pt>
              </c:numCache>
            </c:numRef>
          </c:xVal>
          <c:yVal>
            <c:numRef>
              <c:f>'L1'!$D$2:$D$22</c:f>
              <c:numCache>
                <c:formatCode>General</c:formatCode>
                <c:ptCount val="21"/>
                <c:pt idx="0">
                  <c:v>7.4157346952667007</c:v>
                </c:pt>
                <c:pt idx="1">
                  <c:v>7.3364695734433489</c:v>
                </c:pt>
                <c:pt idx="2">
                  <c:v>8.8523178226305834</c:v>
                </c:pt>
                <c:pt idx="3">
                  <c:v>6.0332511319111646</c:v>
                </c:pt>
                <c:pt idx="4">
                  <c:v>5.2544644248033254</c:v>
                </c:pt>
                <c:pt idx="5">
                  <c:v>4.9952608935108476</c:v>
                </c:pt>
                <c:pt idx="6">
                  <c:v>5.5875038343576531</c:v>
                </c:pt>
                <c:pt idx="7">
                  <c:v>7.0370362490476133</c:v>
                </c:pt>
                <c:pt idx="8">
                  <c:v>5.5838466945429026</c:v>
                </c:pt>
                <c:pt idx="9">
                  <c:v>9.4397226200918904</c:v>
                </c:pt>
                <c:pt idx="10">
                  <c:v>4.4158020220291085</c:v>
                </c:pt>
                <c:pt idx="11">
                  <c:v>5</c:v>
                </c:pt>
                <c:pt idx="12">
                  <c:v>4.4726568609697512</c:v>
                </c:pt>
                <c:pt idx="13">
                  <c:v>7.2294921356411121</c:v>
                </c:pt>
                <c:pt idx="14">
                  <c:v>5.8732046906644433</c:v>
                </c:pt>
                <c:pt idx="15">
                  <c:v>3.7137782166791089</c:v>
                </c:pt>
                <c:pt idx="16">
                  <c:v>2.6861115208294026</c:v>
                </c:pt>
                <c:pt idx="17">
                  <c:v>1.5550293788923013</c:v>
                </c:pt>
                <c:pt idx="18">
                  <c:v>4.6750999999999996</c:v>
                </c:pt>
                <c:pt idx="19">
                  <c:v>7.162917390330831</c:v>
                </c:pt>
                <c:pt idx="20">
                  <c:v>3.6245170691662238</c:v>
                </c:pt>
              </c:numCache>
            </c:numRef>
          </c:yVal>
          <c:smooth val="0"/>
          <c:extLst>
            <c:ext xmlns:c16="http://schemas.microsoft.com/office/drawing/2014/chart" uri="{C3380CC4-5D6E-409C-BE32-E72D297353CC}">
              <c16:uniqueId val="{00000001-928A-40F3-84B9-96DB5F87CCD5}"/>
            </c:ext>
          </c:extLst>
        </c:ser>
        <c:dLbls>
          <c:showLegendKey val="0"/>
          <c:showVal val="0"/>
          <c:showCatName val="0"/>
          <c:showSerName val="0"/>
          <c:showPercent val="0"/>
          <c:showBubbleSize val="0"/>
        </c:dLbls>
        <c:axId val="804827104"/>
        <c:axId val="804825464"/>
      </c:scatterChart>
      <c:valAx>
        <c:axId val="542663624"/>
        <c:scaling>
          <c:orientation val="minMax"/>
          <c:min val="43661"/>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542662968"/>
        <c:crosses val="autoZero"/>
        <c:crossBetween val="midCat"/>
        <c:majorUnit val="15"/>
      </c:valAx>
      <c:valAx>
        <c:axId val="542662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SC (mmol/s/m2) </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542663624"/>
        <c:crosses val="autoZero"/>
        <c:crossBetween val="midCat"/>
      </c:valAx>
      <c:valAx>
        <c:axId val="804825464"/>
        <c:scaling>
          <c:orientation val="minMax"/>
        </c:scaling>
        <c:delete val="0"/>
        <c:axPos val="r"/>
        <c:title>
          <c:tx>
            <c:rich>
              <a:bodyPr/>
              <a:lstStyle/>
              <a:p>
                <a:pPr>
                  <a:defRPr/>
                </a:pPr>
                <a:r>
                  <a:rPr lang="en-US"/>
                  <a:t>ET (mm)</a:t>
                </a:r>
              </a:p>
            </c:rich>
          </c:tx>
          <c:overlay val="0"/>
        </c:title>
        <c:numFmt formatCode="General" sourceLinked="1"/>
        <c:majorTickMark val="out"/>
        <c:minorTickMark val="none"/>
        <c:tickLblPos val="nextTo"/>
        <c:crossAx val="804827104"/>
        <c:crosses val="max"/>
        <c:crossBetween val="midCat"/>
      </c:valAx>
      <c:valAx>
        <c:axId val="804827104"/>
        <c:scaling>
          <c:orientation val="minMax"/>
        </c:scaling>
        <c:delete val="1"/>
        <c:axPos val="b"/>
        <c:numFmt formatCode="m/d/yyyy" sourceLinked="1"/>
        <c:majorTickMark val="out"/>
        <c:minorTickMark val="none"/>
        <c:tickLblPos val="nextTo"/>
        <c:crossAx val="804825464"/>
        <c:crosses val="autoZero"/>
        <c:crossBetween val="midCat"/>
      </c:valAx>
    </c:plotArea>
    <c:legend>
      <c:legendPos val="r"/>
      <c:overlay val="0"/>
    </c:legend>
    <c:plotVisOnly val="1"/>
    <c:dispBlanksAs val="gap"/>
    <c:showDLblsOverMax val="0"/>
    <c:extLst/>
  </c:chart>
  <c:txPr>
    <a:bodyPr/>
    <a:lstStyle/>
    <a:p>
      <a:pPr>
        <a:defRPr sz="1050" b="1"/>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MB ET</c:v>
          </c:tx>
          <c:spPr>
            <a:ln w="25400" cap="rnd">
              <a:noFill/>
              <a:round/>
            </a:ln>
            <a:effectLst/>
          </c:spPr>
          <c:marker>
            <c:symbol val="triangle"/>
            <c:size val="5"/>
            <c:spPr>
              <a:solidFill>
                <a:schemeClr val="tx1"/>
              </a:solidFill>
              <a:ln w="9525">
                <a:solidFill>
                  <a:schemeClr val="tx1"/>
                </a:solidFill>
              </a:ln>
              <a:effectLst/>
            </c:spPr>
          </c:marker>
          <c:xVal>
            <c:numRef>
              <c:f>'Buckets EB'!$C$38:$C$49</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'Buckets EB'!$H$38:$H$49</c:f>
              <c:numCache>
                <c:formatCode>General</c:formatCode>
                <c:ptCount val="12"/>
                <c:pt idx="0">
                  <c:v>4.3469788280935218</c:v>
                </c:pt>
                <c:pt idx="1">
                  <c:v>3.4517812337449421</c:v>
                </c:pt>
                <c:pt idx="2">
                  <c:v>1.7856753419783424</c:v>
                </c:pt>
                <c:pt idx="3">
                  <c:v>1.7353303103102191</c:v>
                </c:pt>
                <c:pt idx="4">
                  <c:v>4.0685078716793237</c:v>
                </c:pt>
                <c:pt idx="5">
                  <c:v>2.9687835861789829</c:v>
                </c:pt>
                <c:pt idx="6">
                  <c:v>2.7831362819028316</c:v>
                </c:pt>
                <c:pt idx="7">
                  <c:v>2.3662164884012231</c:v>
                </c:pt>
                <c:pt idx="8">
                  <c:v>5.0250634733733808</c:v>
                </c:pt>
                <c:pt idx="9">
                  <c:v>4.0968269519925684</c:v>
                </c:pt>
                <c:pt idx="10">
                  <c:v>2.5203981478848614</c:v>
                </c:pt>
                <c:pt idx="11">
                  <c:v>2.8067355154972589</c:v>
                </c:pt>
              </c:numCache>
            </c:numRef>
          </c:yVal>
          <c:smooth val="0"/>
          <c:extLst>
            <c:ext xmlns:c16="http://schemas.microsoft.com/office/drawing/2014/chart" uri="{C3380CC4-5D6E-409C-BE32-E72D297353CC}">
              <c16:uniqueId val="{00000000-DBB3-44C0-B1B8-EC3897A37A4E}"/>
            </c:ext>
          </c:extLst>
        </c:ser>
        <c:ser>
          <c:idx val="1"/>
          <c:order val="1"/>
          <c:tx>
            <c:v>EB ET</c:v>
          </c:tx>
          <c:spPr>
            <a:ln w="25400" cap="rnd">
              <a:noFill/>
              <a:round/>
            </a:ln>
            <a:effectLst/>
          </c:spPr>
          <c:marker>
            <c:symbol val="square"/>
            <c:size val="5"/>
            <c:spPr>
              <a:solidFill>
                <a:schemeClr val="tx1"/>
              </a:solidFill>
              <a:ln w="9525">
                <a:solidFill>
                  <a:schemeClr val="tx1"/>
                </a:solidFill>
              </a:ln>
              <a:effectLst/>
            </c:spPr>
          </c:marker>
          <c:xVal>
            <c:numRef>
              <c:f>'Buckets EB'!$C$38:$C$49</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'Buckets EB'!$J$38:$J$49</c:f>
              <c:numCache>
                <c:formatCode>General</c:formatCode>
                <c:ptCount val="12"/>
                <c:pt idx="0">
                  <c:v>2.8683194634021776</c:v>
                </c:pt>
                <c:pt idx="1">
                  <c:v>2.816103774511844</c:v>
                </c:pt>
                <c:pt idx="2">
                  <c:v>1.772497622786644</c:v>
                </c:pt>
                <c:pt idx="3">
                  <c:v>1.4056058000830796</c:v>
                </c:pt>
                <c:pt idx="4">
                  <c:v>3.7807252493878192</c:v>
                </c:pt>
                <c:pt idx="5">
                  <c:v>3.5734602674522522</c:v>
                </c:pt>
                <c:pt idx="6">
                  <c:v>2.3347582200232249</c:v>
                </c:pt>
                <c:pt idx="7">
                  <c:v>2.12526630206218</c:v>
                </c:pt>
                <c:pt idx="8">
                  <c:v>5.7101358760064684</c:v>
                </c:pt>
                <c:pt idx="9">
                  <c:v>6.739228396535772</c:v>
                </c:pt>
                <c:pt idx="10">
                  <c:v>2.9670329370432329</c:v>
                </c:pt>
                <c:pt idx="11">
                  <c:v>5.9746804958442929</c:v>
                </c:pt>
              </c:numCache>
            </c:numRef>
          </c:yVal>
          <c:smooth val="0"/>
          <c:extLst>
            <c:ext xmlns:c16="http://schemas.microsoft.com/office/drawing/2014/chart" uri="{C3380CC4-5D6E-409C-BE32-E72D297353CC}">
              <c16:uniqueId val="{00000001-DBB3-44C0-B1B8-EC3897A37A4E}"/>
            </c:ext>
          </c:extLst>
        </c:ser>
        <c:ser>
          <c:idx val="2"/>
          <c:order val="2"/>
          <c:tx>
            <c:v>MPM ET0</c:v>
          </c:tx>
          <c:spPr>
            <a:ln w="25400" cap="rnd">
              <a:noFill/>
              <a:round/>
            </a:ln>
            <a:effectLst/>
          </c:spPr>
          <c:marker>
            <c:symbol val="circle"/>
            <c:size val="5"/>
            <c:spPr>
              <a:solidFill>
                <a:schemeClr val="tx1"/>
              </a:solidFill>
              <a:ln w="9525">
                <a:solidFill>
                  <a:schemeClr val="tx1"/>
                </a:solidFill>
              </a:ln>
              <a:effectLst/>
            </c:spPr>
          </c:marker>
          <c:xVal>
            <c:numRef>
              <c:f>'Buckets EB'!$C$38:$C$49</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'Buckets EB'!$K$38:$K$49</c:f>
              <c:numCache>
                <c:formatCode>General</c:formatCode>
                <c:ptCount val="12"/>
                <c:pt idx="0">
                  <c:v>4.0189042031394564</c:v>
                </c:pt>
                <c:pt idx="1">
                  <c:v>3.1403277293060596</c:v>
                </c:pt>
                <c:pt idx="2">
                  <c:v>3.0828360292692127</c:v>
                </c:pt>
                <c:pt idx="3">
                  <c:v>2.3190053494180072</c:v>
                </c:pt>
                <c:pt idx="4">
                  <c:v>3.7442243413109169</c:v>
                </c:pt>
                <c:pt idx="5">
                  <c:v>3.0076658471814031</c:v>
                </c:pt>
                <c:pt idx="6">
                  <c:v>3.5553282005709907</c:v>
                </c:pt>
                <c:pt idx="7">
                  <c:v>2.8541719349139996</c:v>
                </c:pt>
                <c:pt idx="8">
                  <c:v>3.6713942693541672</c:v>
                </c:pt>
                <c:pt idx="9">
                  <c:v>3.6406010750616895</c:v>
                </c:pt>
                <c:pt idx="10">
                  <c:v>2.7528894695179944</c:v>
                </c:pt>
                <c:pt idx="11">
                  <c:v>3.2221700906484041</c:v>
                </c:pt>
              </c:numCache>
            </c:numRef>
          </c:yVal>
          <c:smooth val="0"/>
          <c:extLst>
            <c:ext xmlns:c16="http://schemas.microsoft.com/office/drawing/2014/chart" uri="{C3380CC4-5D6E-409C-BE32-E72D297353CC}">
              <c16:uniqueId val="{00000002-DBB3-44C0-B1B8-EC3897A37A4E}"/>
            </c:ext>
          </c:extLst>
        </c:ser>
        <c:dLbls>
          <c:showLegendKey val="0"/>
          <c:showVal val="0"/>
          <c:showCatName val="0"/>
          <c:showSerName val="0"/>
          <c:showPercent val="0"/>
          <c:showBubbleSize val="0"/>
        </c:dLbls>
        <c:axId val="1697456672"/>
        <c:axId val="35039152"/>
      </c:scatterChart>
      <c:valAx>
        <c:axId val="1697456672"/>
        <c:scaling>
          <c:orientation val="minMax"/>
          <c:min val="43705"/>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9152"/>
        <c:crosses val="autoZero"/>
        <c:crossBetween val="midCat"/>
      </c:valAx>
      <c:valAx>
        <c:axId val="3503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ET</a:t>
                </a:r>
                <a:r>
                  <a:rPr lang="en-US" baseline="0"/>
                  <a:t> or ET</a:t>
                </a:r>
                <a:r>
                  <a:rPr lang="en-US" baseline="-25000"/>
                  <a:t>0</a:t>
                </a:r>
                <a:r>
                  <a:rPr lang="en-US" baseline="0"/>
                  <a:t> (mm)</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456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MB ET</c:v>
          </c:tx>
          <c:spPr>
            <a:ln w="25400" cap="rnd">
              <a:noFill/>
              <a:round/>
            </a:ln>
            <a:effectLst/>
          </c:spPr>
          <c:marker>
            <c:symbol val="triangle"/>
            <c:size val="5"/>
            <c:spPr>
              <a:solidFill>
                <a:schemeClr val="tx1"/>
              </a:solidFill>
              <a:ln w="9525">
                <a:solidFill>
                  <a:schemeClr val="tx1"/>
                </a:solidFill>
              </a:ln>
              <a:effectLst/>
            </c:spPr>
          </c:marker>
          <c:xVal>
            <c:numRef>
              <c:f>'Buckets EB'!$C$38:$C$49</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'Buckets EB'!$H$38:$H$49</c:f>
              <c:numCache>
                <c:formatCode>General</c:formatCode>
                <c:ptCount val="12"/>
                <c:pt idx="0">
                  <c:v>4.3469788280935218</c:v>
                </c:pt>
                <c:pt idx="1">
                  <c:v>3.4517812337449421</c:v>
                </c:pt>
                <c:pt idx="2">
                  <c:v>1.7856753419783424</c:v>
                </c:pt>
                <c:pt idx="3">
                  <c:v>1.7353303103102191</c:v>
                </c:pt>
                <c:pt idx="4">
                  <c:v>4.0685078716793237</c:v>
                </c:pt>
                <c:pt idx="5">
                  <c:v>2.9687835861789829</c:v>
                </c:pt>
                <c:pt idx="6">
                  <c:v>2.7831362819028316</c:v>
                </c:pt>
                <c:pt idx="7">
                  <c:v>2.3662164884012231</c:v>
                </c:pt>
                <c:pt idx="8">
                  <c:v>5.0250634733733808</c:v>
                </c:pt>
                <c:pt idx="9">
                  <c:v>4.0968269519925684</c:v>
                </c:pt>
                <c:pt idx="10">
                  <c:v>2.5203981478848614</c:v>
                </c:pt>
                <c:pt idx="11">
                  <c:v>2.8067355154972589</c:v>
                </c:pt>
              </c:numCache>
            </c:numRef>
          </c:yVal>
          <c:smooth val="0"/>
          <c:extLst>
            <c:ext xmlns:c16="http://schemas.microsoft.com/office/drawing/2014/chart" uri="{C3380CC4-5D6E-409C-BE32-E72D297353CC}">
              <c16:uniqueId val="{00000000-0517-4ADA-B51E-2C0C93CE320B}"/>
            </c:ext>
          </c:extLst>
        </c:ser>
        <c:ser>
          <c:idx val="2"/>
          <c:order val="1"/>
          <c:tx>
            <c:v>MPM ET0</c:v>
          </c:tx>
          <c:spPr>
            <a:ln w="25400" cap="rnd">
              <a:noFill/>
              <a:round/>
            </a:ln>
            <a:effectLst/>
          </c:spPr>
          <c:marker>
            <c:symbol val="circle"/>
            <c:size val="5"/>
            <c:spPr>
              <a:solidFill>
                <a:schemeClr val="tx1"/>
              </a:solidFill>
              <a:ln w="9525">
                <a:solidFill>
                  <a:schemeClr val="tx1"/>
                </a:solidFill>
              </a:ln>
              <a:effectLst/>
            </c:spPr>
          </c:marker>
          <c:xVal>
            <c:numRef>
              <c:f>'Buckets EB'!$C$38:$C$49</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'Buckets EB'!$K$38:$K$49</c:f>
              <c:numCache>
                <c:formatCode>General</c:formatCode>
                <c:ptCount val="12"/>
                <c:pt idx="0">
                  <c:v>4.0189042031394564</c:v>
                </c:pt>
                <c:pt idx="1">
                  <c:v>3.1403277293060596</c:v>
                </c:pt>
                <c:pt idx="2">
                  <c:v>3.0828360292692127</c:v>
                </c:pt>
                <c:pt idx="3">
                  <c:v>2.3190053494180072</c:v>
                </c:pt>
                <c:pt idx="4">
                  <c:v>3.7442243413109169</c:v>
                </c:pt>
                <c:pt idx="5">
                  <c:v>3.0076658471814031</c:v>
                </c:pt>
                <c:pt idx="6">
                  <c:v>3.5553282005709907</c:v>
                </c:pt>
                <c:pt idx="7">
                  <c:v>2.8541719349139996</c:v>
                </c:pt>
                <c:pt idx="8">
                  <c:v>3.6713942693541672</c:v>
                </c:pt>
                <c:pt idx="9">
                  <c:v>3.6406010750616895</c:v>
                </c:pt>
                <c:pt idx="10">
                  <c:v>2.7528894695179944</c:v>
                </c:pt>
                <c:pt idx="11">
                  <c:v>3.2221700906484041</c:v>
                </c:pt>
              </c:numCache>
            </c:numRef>
          </c:yVal>
          <c:smooth val="0"/>
          <c:extLst>
            <c:ext xmlns:c16="http://schemas.microsoft.com/office/drawing/2014/chart" uri="{C3380CC4-5D6E-409C-BE32-E72D297353CC}">
              <c16:uniqueId val="{00000002-0517-4ADA-B51E-2C0C93CE320B}"/>
            </c:ext>
          </c:extLst>
        </c:ser>
        <c:dLbls>
          <c:showLegendKey val="0"/>
          <c:showVal val="0"/>
          <c:showCatName val="0"/>
          <c:showSerName val="0"/>
          <c:showPercent val="0"/>
          <c:showBubbleSize val="0"/>
        </c:dLbls>
        <c:axId val="1697456672"/>
        <c:axId val="35039152"/>
      </c:scatterChart>
      <c:valAx>
        <c:axId val="1697456672"/>
        <c:scaling>
          <c:orientation val="minMax"/>
          <c:min val="43705"/>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9152"/>
        <c:crosses val="autoZero"/>
        <c:crossBetween val="midCat"/>
      </c:valAx>
      <c:valAx>
        <c:axId val="3503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ET</a:t>
                </a:r>
                <a:r>
                  <a:rPr lang="en-US" baseline="0"/>
                  <a:t> or ET</a:t>
                </a:r>
                <a:r>
                  <a:rPr lang="en-US" baseline="-25000"/>
                  <a:t>0</a:t>
                </a:r>
                <a:r>
                  <a:rPr lang="en-US" baseline="0"/>
                  <a:t> (mm)</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456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MB ET</c:v>
          </c:tx>
          <c:spPr>
            <a:ln w="25400" cap="rnd">
              <a:noFill/>
              <a:round/>
            </a:ln>
            <a:effectLst/>
          </c:spPr>
          <c:marker>
            <c:symbol val="triangle"/>
            <c:size val="5"/>
            <c:spPr>
              <a:solidFill>
                <a:schemeClr val="tx1"/>
              </a:solidFill>
              <a:ln w="9525">
                <a:solidFill>
                  <a:schemeClr val="tx1"/>
                </a:solidFill>
              </a:ln>
              <a:effectLst/>
            </c:spPr>
          </c:marker>
          <c:xVal>
            <c:numRef>
              <c:f>'NEWBuckets EB for figures Fa=1 '!$C$38:$C$49</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'OLDBuckets EB for figures'!$Y$53:$Y$64</c:f>
              <c:numCache>
                <c:formatCode>0.00</c:formatCode>
                <c:ptCount val="12"/>
                <c:pt idx="0">
                  <c:v>4.3469788280935218</c:v>
                </c:pt>
                <c:pt idx="1">
                  <c:v>3.4517812337449421</c:v>
                </c:pt>
                <c:pt idx="2">
                  <c:v>1.7856753419783424</c:v>
                </c:pt>
                <c:pt idx="3">
                  <c:v>1.7353303103102191</c:v>
                </c:pt>
                <c:pt idx="4">
                  <c:v>4.0685078716793237</c:v>
                </c:pt>
                <c:pt idx="5">
                  <c:v>2.9687835861789829</c:v>
                </c:pt>
                <c:pt idx="6">
                  <c:v>2.7831362819028316</c:v>
                </c:pt>
                <c:pt idx="7">
                  <c:v>2.3662164884012231</c:v>
                </c:pt>
                <c:pt idx="8">
                  <c:v>5.0250634733733808</c:v>
                </c:pt>
                <c:pt idx="9">
                  <c:v>4.0968269519925684</c:v>
                </c:pt>
                <c:pt idx="10">
                  <c:v>2.5203981478848614</c:v>
                </c:pt>
                <c:pt idx="11">
                  <c:v>2.8067355154972589</c:v>
                </c:pt>
              </c:numCache>
            </c:numRef>
          </c:yVal>
          <c:smooth val="0"/>
          <c:extLst>
            <c:ext xmlns:c16="http://schemas.microsoft.com/office/drawing/2014/chart" uri="{C3380CC4-5D6E-409C-BE32-E72D297353CC}">
              <c16:uniqueId val="{00000000-6C65-4686-8061-A25C22D7AE6A}"/>
            </c:ext>
          </c:extLst>
        </c:ser>
        <c:ser>
          <c:idx val="1"/>
          <c:order val="1"/>
          <c:tx>
            <c:v>EB ET</c:v>
          </c:tx>
          <c:spPr>
            <a:ln w="25400" cap="rnd">
              <a:noFill/>
              <a:round/>
            </a:ln>
            <a:effectLst/>
          </c:spPr>
          <c:marker>
            <c:symbol val="square"/>
            <c:size val="5"/>
            <c:spPr>
              <a:solidFill>
                <a:schemeClr val="tx1"/>
              </a:solidFill>
              <a:ln w="9525">
                <a:solidFill>
                  <a:schemeClr val="tx1"/>
                </a:solidFill>
              </a:ln>
              <a:effectLst/>
            </c:spPr>
          </c:marker>
          <c:xVal>
            <c:numRef>
              <c:f>'Buckets EB'!$C$38:$C$49</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'OLDBuckets EB for figures'!$Z$53:$Z$64</c:f>
              <c:numCache>
                <c:formatCode>0.00</c:formatCode>
                <c:ptCount val="12"/>
                <c:pt idx="0">
                  <c:v>2.8683194634021776</c:v>
                </c:pt>
                <c:pt idx="1">
                  <c:v>2.816103774511844</c:v>
                </c:pt>
                <c:pt idx="2">
                  <c:v>1.772497622786644</c:v>
                </c:pt>
                <c:pt idx="3">
                  <c:v>1.4056058000830796</c:v>
                </c:pt>
                <c:pt idx="4">
                  <c:v>3.7807252493878192</c:v>
                </c:pt>
                <c:pt idx="5">
                  <c:v>3.5734602674522522</c:v>
                </c:pt>
                <c:pt idx="6">
                  <c:v>2.3347582200232249</c:v>
                </c:pt>
                <c:pt idx="7">
                  <c:v>2.12526630206218</c:v>
                </c:pt>
                <c:pt idx="8">
                  <c:v>5.7101358760064684</c:v>
                </c:pt>
                <c:pt idx="9">
                  <c:v>6.739228396535772</c:v>
                </c:pt>
                <c:pt idx="10">
                  <c:v>2.9670329370432329</c:v>
                </c:pt>
                <c:pt idx="11">
                  <c:v>5.9746804958442929</c:v>
                </c:pt>
              </c:numCache>
            </c:numRef>
          </c:yVal>
          <c:smooth val="0"/>
          <c:extLst>
            <c:ext xmlns:c16="http://schemas.microsoft.com/office/drawing/2014/chart" uri="{C3380CC4-5D6E-409C-BE32-E72D297353CC}">
              <c16:uniqueId val="{00000001-6C65-4686-8061-A25C22D7AE6A}"/>
            </c:ext>
          </c:extLst>
        </c:ser>
        <c:dLbls>
          <c:showLegendKey val="0"/>
          <c:showVal val="0"/>
          <c:showCatName val="0"/>
          <c:showSerName val="0"/>
          <c:showPercent val="0"/>
          <c:showBubbleSize val="0"/>
        </c:dLbls>
        <c:axId val="1697456672"/>
        <c:axId val="35039152"/>
      </c:scatterChart>
      <c:valAx>
        <c:axId val="1697456672"/>
        <c:scaling>
          <c:orientation val="minMax"/>
          <c:min val="43705"/>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9152"/>
        <c:crosses val="autoZero"/>
        <c:crossBetween val="midCat"/>
      </c:valAx>
      <c:valAx>
        <c:axId val="3503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ET</a:t>
                </a:r>
                <a:r>
                  <a:rPr lang="en-US" baseline="0"/>
                  <a:t> or ET</a:t>
                </a:r>
                <a:r>
                  <a:rPr lang="en-US" baseline="-25000"/>
                  <a:t>0</a:t>
                </a:r>
                <a:r>
                  <a:rPr lang="en-US" baseline="0"/>
                  <a:t> (mm)</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456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 vs PM compared to MB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Mass Balance</c:v>
          </c:tx>
          <c:spPr>
            <a:ln w="19050" cap="rnd">
              <a:noFill/>
              <a:round/>
            </a:ln>
            <a:effectLst/>
          </c:spPr>
          <c:marker>
            <c:symbol val="circle"/>
            <c:size val="5"/>
            <c:spPr>
              <a:solidFill>
                <a:schemeClr val="accent1"/>
              </a:solidFill>
              <a:ln w="9525">
                <a:solidFill>
                  <a:schemeClr val="accent1"/>
                </a:solidFill>
              </a:ln>
              <a:effectLst/>
            </c:spPr>
          </c:marker>
          <c:errBars>
            <c:errDir val="y"/>
            <c:errBarType val="both"/>
            <c:errValType val="fixedVal"/>
            <c:noEndCap val="0"/>
            <c:val val="0.37000000000000005"/>
            <c:spPr>
              <a:noFill/>
              <a:ln w="9525" cap="flat" cmpd="sng" algn="ctr">
                <a:solidFill>
                  <a:schemeClr val="tx1">
                    <a:lumMod val="65000"/>
                    <a:lumOff val="35000"/>
                  </a:schemeClr>
                </a:solidFill>
                <a:round/>
              </a:ln>
              <a:effectLst/>
            </c:spPr>
          </c:errBars>
          <c:xVal>
            <c:numRef>
              <c:f>'NEWBuckets EB for figures Fa=1 '!$C$76:$C$87</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'NEWBuckets EB for figures Fa=1 '!$H$76:$H$87</c:f>
              <c:numCache>
                <c:formatCode>General</c:formatCode>
                <c:ptCount val="12"/>
                <c:pt idx="0">
                  <c:v>4.3469788280935218</c:v>
                </c:pt>
                <c:pt idx="1">
                  <c:v>3.4517812337449421</c:v>
                </c:pt>
                <c:pt idx="2">
                  <c:v>1.7856753419783424</c:v>
                </c:pt>
                <c:pt idx="3">
                  <c:v>1.7353303103102191</c:v>
                </c:pt>
                <c:pt idx="4">
                  <c:v>4.0685078716793237</c:v>
                </c:pt>
                <c:pt idx="5">
                  <c:v>2.9687835861789829</c:v>
                </c:pt>
                <c:pt idx="6">
                  <c:v>2.7831362819028316</c:v>
                </c:pt>
                <c:pt idx="7">
                  <c:v>2.3662164884012231</c:v>
                </c:pt>
                <c:pt idx="8">
                  <c:v>5.0250634733733808</c:v>
                </c:pt>
                <c:pt idx="9">
                  <c:v>4.0968269519925684</c:v>
                </c:pt>
                <c:pt idx="10">
                  <c:v>2.5203981478848614</c:v>
                </c:pt>
                <c:pt idx="11">
                  <c:v>2.8067355154972589</c:v>
                </c:pt>
              </c:numCache>
            </c:numRef>
          </c:yVal>
          <c:smooth val="0"/>
          <c:extLst>
            <c:ext xmlns:c16="http://schemas.microsoft.com/office/drawing/2014/chart" uri="{C3380CC4-5D6E-409C-BE32-E72D297353CC}">
              <c16:uniqueId val="{00000000-F9C3-46A6-ABB9-0237D3DD5E1A}"/>
            </c:ext>
          </c:extLst>
        </c:ser>
        <c:ser>
          <c:idx val="1"/>
          <c:order val="1"/>
          <c:tx>
            <c:v>Energy Balance</c:v>
          </c:tx>
          <c:spPr>
            <a:ln w="25400" cap="rnd">
              <a:noFill/>
              <a:round/>
            </a:ln>
            <a:effectLst/>
          </c:spPr>
          <c:marker>
            <c:symbol val="circle"/>
            <c:size val="5"/>
            <c:spPr>
              <a:solidFill>
                <a:schemeClr val="accent2"/>
              </a:solidFill>
              <a:ln w="9525">
                <a:solidFill>
                  <a:schemeClr val="accent2"/>
                </a:solidFill>
              </a:ln>
              <a:effectLst/>
            </c:spPr>
          </c:marker>
          <c:xVal>
            <c:numRef>
              <c:f>'NEWBuckets EB for figures Fa=1 '!$C$76:$C$87</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'NEWBuckets EB for figures Fa=1 '!$J$76:$J$87</c:f>
              <c:numCache>
                <c:formatCode>General</c:formatCode>
                <c:ptCount val="12"/>
                <c:pt idx="0">
                  <c:v>2.9420377881052868</c:v>
                </c:pt>
                <c:pt idx="1">
                  <c:v>2.9374449850229452</c:v>
                </c:pt>
                <c:pt idx="2">
                  <c:v>1.8404882072664894</c:v>
                </c:pt>
                <c:pt idx="3">
                  <c:v>1.4780399332317065</c:v>
                </c:pt>
                <c:pt idx="4">
                  <c:v>3.9035073866842125</c:v>
                </c:pt>
                <c:pt idx="5">
                  <c:v>3.7174108101825478</c:v>
                </c:pt>
                <c:pt idx="6">
                  <c:v>2.4115046934842805</c:v>
                </c:pt>
                <c:pt idx="7">
                  <c:v>2.2093468558191209</c:v>
                </c:pt>
                <c:pt idx="8">
                  <c:v>5.8925501390833883</c:v>
                </c:pt>
                <c:pt idx="9">
                  <c:v>6.9549027930879559</c:v>
                </c:pt>
                <c:pt idx="10">
                  <c:v>3.0996353323797203</c:v>
                </c:pt>
                <c:pt idx="11">
                  <c:v>6.1691201511003086</c:v>
                </c:pt>
              </c:numCache>
            </c:numRef>
          </c:yVal>
          <c:smooth val="0"/>
          <c:extLst>
            <c:ext xmlns:c16="http://schemas.microsoft.com/office/drawing/2014/chart" uri="{C3380CC4-5D6E-409C-BE32-E72D297353CC}">
              <c16:uniqueId val="{00000001-F9C3-46A6-ABB9-0237D3DD5E1A}"/>
            </c:ext>
          </c:extLst>
        </c:ser>
        <c:ser>
          <c:idx val="2"/>
          <c:order val="2"/>
          <c:tx>
            <c:v>FAO PM</c:v>
          </c:tx>
          <c:spPr>
            <a:ln w="25400" cap="rnd">
              <a:noFill/>
              <a:round/>
            </a:ln>
            <a:effectLst/>
          </c:spPr>
          <c:marker>
            <c:symbol val="circle"/>
            <c:size val="5"/>
            <c:spPr>
              <a:solidFill>
                <a:schemeClr val="accent3"/>
              </a:solidFill>
              <a:ln w="9525">
                <a:solidFill>
                  <a:schemeClr val="accent3"/>
                </a:solidFill>
              </a:ln>
              <a:effectLst/>
            </c:spPr>
          </c:marker>
          <c:xVal>
            <c:numRef>
              <c:f>'NEWBuckets EB for figures Fa=1 '!$C$76:$C$87</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'NEWBuckets EB for figures Fa=1 '!$K$76:$K$87</c:f>
              <c:numCache>
                <c:formatCode>General</c:formatCode>
                <c:ptCount val="12"/>
                <c:pt idx="0">
                  <c:v>4.0189042031394564</c:v>
                </c:pt>
                <c:pt idx="1">
                  <c:v>3.1403277293060596</c:v>
                </c:pt>
                <c:pt idx="2">
                  <c:v>3.0828360292692127</c:v>
                </c:pt>
                <c:pt idx="3">
                  <c:v>2.3190053494180072</c:v>
                </c:pt>
                <c:pt idx="4">
                  <c:v>3.7442243413109169</c:v>
                </c:pt>
                <c:pt idx="5">
                  <c:v>3.0076658471814031</c:v>
                </c:pt>
                <c:pt idx="6">
                  <c:v>3.5553282005709907</c:v>
                </c:pt>
                <c:pt idx="7">
                  <c:v>2.8541719349139996</c:v>
                </c:pt>
                <c:pt idx="8">
                  <c:v>3.6713942693541672</c:v>
                </c:pt>
                <c:pt idx="9">
                  <c:v>3.6406010750616895</c:v>
                </c:pt>
                <c:pt idx="10">
                  <c:v>2.7528894695179944</c:v>
                </c:pt>
                <c:pt idx="11">
                  <c:v>3.2221700906484041</c:v>
                </c:pt>
              </c:numCache>
            </c:numRef>
          </c:yVal>
          <c:smooth val="0"/>
          <c:extLst>
            <c:ext xmlns:c16="http://schemas.microsoft.com/office/drawing/2014/chart" uri="{C3380CC4-5D6E-409C-BE32-E72D297353CC}">
              <c16:uniqueId val="{00000002-F9C3-46A6-ABB9-0237D3DD5E1A}"/>
            </c:ext>
          </c:extLst>
        </c:ser>
        <c:dLbls>
          <c:showLegendKey val="0"/>
          <c:showVal val="0"/>
          <c:showCatName val="0"/>
          <c:showSerName val="0"/>
          <c:showPercent val="0"/>
          <c:showBubbleSize val="0"/>
        </c:dLbls>
        <c:axId val="1697456672"/>
        <c:axId val="35039152"/>
      </c:scatterChart>
      <c:valAx>
        <c:axId val="169745667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9152"/>
        <c:crosses val="autoZero"/>
        <c:crossBetween val="midCat"/>
      </c:valAx>
      <c:valAx>
        <c:axId val="3503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456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differenes (mm)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'NEWBuckets EB for figures Fa=1 '!$C$3:$C$14</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cat>
          <c:val>
            <c:numRef>
              <c:f>'NEWBuckets EB for figures Fa=1 '!$L$3:$L$14</c:f>
              <c:numCache>
                <c:formatCode>General</c:formatCode>
                <c:ptCount val="12"/>
                <c:pt idx="0">
                  <c:v>-1.1123105434173346</c:v>
                </c:pt>
                <c:pt idx="1">
                  <c:v>0.1290823845213831</c:v>
                </c:pt>
                <c:pt idx="2">
                  <c:v>0.36162621704770803</c:v>
                </c:pt>
                <c:pt idx="3">
                  <c:v>0.13564569671528104</c:v>
                </c:pt>
                <c:pt idx="4">
                  <c:v>-0.28778262229150453</c:v>
                </c:pt>
                <c:pt idx="5">
                  <c:v>1.4772038912402277</c:v>
                </c:pt>
                <c:pt idx="6">
                  <c:v>-0.14828104411969267</c:v>
                </c:pt>
                <c:pt idx="7">
                  <c:v>0.29983687255593106</c:v>
                </c:pt>
                <c:pt idx="8">
                  <c:v>1.5507738475872657</c:v>
                </c:pt>
                <c:pt idx="9">
                  <c:v>3.637907693269411</c:v>
                </c:pt>
                <c:pt idx="10">
                  <c:v>1.241024887525604</c:v>
                </c:pt>
                <c:pt idx="11">
                  <c:v>4.1676271228497708</c:v>
                </c:pt>
              </c:numCache>
            </c:numRef>
          </c:val>
          <c:extLst>
            <c:ext xmlns:c16="http://schemas.microsoft.com/office/drawing/2014/chart" uri="{C3380CC4-5D6E-409C-BE32-E72D297353CC}">
              <c16:uniqueId val="{00000000-4215-4FA7-BF2C-A4DE36E5E177}"/>
            </c:ext>
          </c:extLst>
        </c:ser>
        <c:ser>
          <c:idx val="1"/>
          <c:order val="1"/>
          <c:spPr>
            <a:solidFill>
              <a:schemeClr val="accent2"/>
            </a:solidFill>
            <a:ln>
              <a:noFill/>
            </a:ln>
            <a:effectLst/>
          </c:spPr>
          <c:invertIfNegative val="0"/>
          <c:cat>
            <c:numRef>
              <c:f>'NEWBuckets EB for figures Fa=1 '!$C$3:$C$14</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cat>
          <c:val>
            <c:numRef>
              <c:f>'NEWBuckets EB for figures Fa=1 '!$M$3:$M$14</c:f>
              <c:numCache>
                <c:formatCode>General</c:formatCode>
                <c:ptCount val="12"/>
                <c:pt idx="0">
                  <c:v>-1.620610063447093</c:v>
                </c:pt>
                <c:pt idx="1">
                  <c:v>-1.2320124680269169</c:v>
                </c:pt>
                <c:pt idx="2">
                  <c:v>0.10352596053487662</c:v>
                </c:pt>
                <c:pt idx="3">
                  <c:v>-0.12189344462775153</c:v>
                </c:pt>
                <c:pt idx="4">
                  <c:v>-1.4287397750198321</c:v>
                </c:pt>
                <c:pt idx="5">
                  <c:v>-1.0140016392023947</c:v>
                </c:pt>
                <c:pt idx="6">
                  <c:v>-0.62102132682040834</c:v>
                </c:pt>
                <c:pt idx="7">
                  <c:v>-0.3851242798814023</c:v>
                </c:pt>
                <c:pt idx="8">
                  <c:v>-2.4565664047659275</c:v>
                </c:pt>
                <c:pt idx="9">
                  <c:v>-1.7221682817020882</c:v>
                </c:pt>
                <c:pt idx="10">
                  <c:v>-0.71873360848311241</c:v>
                </c:pt>
                <c:pt idx="11">
                  <c:v>-0.92859946634592361</c:v>
                </c:pt>
              </c:numCache>
            </c:numRef>
          </c:val>
          <c:extLst>
            <c:ext xmlns:c16="http://schemas.microsoft.com/office/drawing/2014/chart" uri="{C3380CC4-5D6E-409C-BE32-E72D297353CC}">
              <c16:uniqueId val="{00000001-4215-4FA7-BF2C-A4DE36E5E177}"/>
            </c:ext>
          </c:extLst>
        </c:ser>
        <c:dLbls>
          <c:showLegendKey val="0"/>
          <c:showVal val="0"/>
          <c:showCatName val="0"/>
          <c:showSerName val="0"/>
          <c:showPercent val="0"/>
          <c:showBubbleSize val="0"/>
        </c:dLbls>
        <c:gapWidth val="36"/>
        <c:overlap val="-27"/>
        <c:axId val="209748928"/>
        <c:axId val="2038080672"/>
      </c:barChart>
      <c:dateAx>
        <c:axId val="209748928"/>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80672"/>
        <c:crosses val="autoZero"/>
        <c:auto val="1"/>
        <c:lblOffset val="100"/>
        <c:baseTimeUnit val="days"/>
      </c:dateAx>
      <c:valAx>
        <c:axId val="203808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48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Differenes (mm)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'NEWBuckets EB for figures Fa=1 '!$C$76:$C$87</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cat>
          <c:val>
            <c:numRef>
              <c:f>'NEWBuckets EB for figures Fa=1 '!$L$76:$L$87</c:f>
              <c:numCache>
                <c:formatCode>General</c:formatCode>
                <c:ptCount val="12"/>
                <c:pt idx="0">
                  <c:v>-1.4049410399882349</c:v>
                </c:pt>
                <c:pt idx="1">
                  <c:v>-0.5143362487219969</c:v>
                </c:pt>
                <c:pt idx="2">
                  <c:v>5.4812865288146995E-2</c:v>
                </c:pt>
                <c:pt idx="3">
                  <c:v>-0.25729037707851266</c:v>
                </c:pt>
                <c:pt idx="4">
                  <c:v>-0.16500048499511122</c:v>
                </c:pt>
                <c:pt idx="5">
                  <c:v>0.74862722400356496</c:v>
                </c:pt>
                <c:pt idx="6">
                  <c:v>-0.37163158841855104</c:v>
                </c:pt>
                <c:pt idx="7">
                  <c:v>-0.15686963258210218</c:v>
                </c:pt>
                <c:pt idx="8">
                  <c:v>0.86748666571000754</c:v>
                </c:pt>
                <c:pt idx="9">
                  <c:v>2.8580758410953875</c:v>
                </c:pt>
                <c:pt idx="10">
                  <c:v>0.57923718449485895</c:v>
                </c:pt>
                <c:pt idx="11">
                  <c:v>3.3623846356030498</c:v>
                </c:pt>
              </c:numCache>
            </c:numRef>
          </c:val>
          <c:extLst>
            <c:ext xmlns:c16="http://schemas.microsoft.com/office/drawing/2014/chart" uri="{C3380CC4-5D6E-409C-BE32-E72D297353CC}">
              <c16:uniqueId val="{00000000-2F66-49D1-99F1-735B2E408336}"/>
            </c:ext>
          </c:extLst>
        </c:ser>
        <c:ser>
          <c:idx val="1"/>
          <c:order val="1"/>
          <c:spPr>
            <a:solidFill>
              <a:schemeClr val="accent2"/>
            </a:solidFill>
            <a:ln>
              <a:noFill/>
            </a:ln>
            <a:effectLst/>
          </c:spPr>
          <c:invertIfNegative val="0"/>
          <c:cat>
            <c:numRef>
              <c:f>'NEWBuckets EB for figures Fa=1 '!$C$76:$C$87</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cat>
          <c:val>
            <c:numRef>
              <c:f>'NEWBuckets EB for figures Fa=1 '!$M$76:$M$87</c:f>
              <c:numCache>
                <c:formatCode>General</c:formatCode>
                <c:ptCount val="12"/>
                <c:pt idx="0">
                  <c:v>-0.32807462495406536</c:v>
                </c:pt>
                <c:pt idx="1">
                  <c:v>-0.31145350443888242</c:v>
                </c:pt>
                <c:pt idx="2">
                  <c:v>1.2971606872908703</c:v>
                </c:pt>
                <c:pt idx="3">
                  <c:v>0.58367503910778806</c:v>
                </c:pt>
                <c:pt idx="4">
                  <c:v>-0.32428353036840685</c:v>
                </c:pt>
                <c:pt idx="5">
                  <c:v>3.8882261002420204E-2</c:v>
                </c:pt>
                <c:pt idx="6">
                  <c:v>0.77219191866815917</c:v>
                </c:pt>
                <c:pt idx="7">
                  <c:v>0.48795544651277645</c:v>
                </c:pt>
                <c:pt idx="8">
                  <c:v>-1.3536692040192135</c:v>
                </c:pt>
                <c:pt idx="9">
                  <c:v>-0.4562258769308789</c:v>
                </c:pt>
                <c:pt idx="10">
                  <c:v>0.23249132163313302</c:v>
                </c:pt>
                <c:pt idx="11">
                  <c:v>0.41543457515114524</c:v>
                </c:pt>
              </c:numCache>
            </c:numRef>
          </c:val>
          <c:extLst>
            <c:ext xmlns:c16="http://schemas.microsoft.com/office/drawing/2014/chart" uri="{C3380CC4-5D6E-409C-BE32-E72D297353CC}">
              <c16:uniqueId val="{00000001-2F66-49D1-99F1-735B2E408336}"/>
            </c:ext>
          </c:extLst>
        </c:ser>
        <c:dLbls>
          <c:showLegendKey val="0"/>
          <c:showVal val="0"/>
          <c:showCatName val="0"/>
          <c:showSerName val="0"/>
          <c:showPercent val="0"/>
          <c:showBubbleSize val="0"/>
        </c:dLbls>
        <c:gapWidth val="36"/>
        <c:overlap val="-27"/>
        <c:axId val="209748928"/>
        <c:axId val="2038080672"/>
      </c:barChart>
      <c:dateAx>
        <c:axId val="209748928"/>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80672"/>
        <c:crosses val="autoZero"/>
        <c:auto val="1"/>
        <c:lblOffset val="100"/>
        <c:baseTimeUnit val="days"/>
      </c:dateAx>
      <c:valAx>
        <c:axId val="203808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48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 vs PM compared to MB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errBars>
            <c:errDir val="y"/>
            <c:errBarType val="both"/>
            <c:errValType val="fixedVal"/>
            <c:noEndCap val="0"/>
            <c:val val="0.37000000000000005"/>
            <c:spPr>
              <a:noFill/>
              <a:ln w="9525" cap="flat" cmpd="sng" algn="ctr">
                <a:solidFill>
                  <a:schemeClr val="tx1">
                    <a:lumMod val="65000"/>
                    <a:lumOff val="35000"/>
                  </a:schemeClr>
                </a:solidFill>
                <a:round/>
              </a:ln>
              <a:effectLst/>
            </c:spPr>
          </c:errBars>
          <c:xVal>
            <c:numRef>
              <c:f>'NEWBuckets EB for figures Fa=1 '!$C$116:$C$127</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'NEWBuckets EB for figures Fa=1 '!$H$116:$H$127</c:f>
              <c:numCache>
                <c:formatCode>General</c:formatCode>
                <c:ptCount val="12"/>
                <c:pt idx="0">
                  <c:v>4.3469788280935218</c:v>
                </c:pt>
                <c:pt idx="1">
                  <c:v>3.4517812337449421</c:v>
                </c:pt>
                <c:pt idx="2">
                  <c:v>1.7856753419783424</c:v>
                </c:pt>
                <c:pt idx="3">
                  <c:v>1.7353303103102191</c:v>
                </c:pt>
                <c:pt idx="4">
                  <c:v>4.0685078716793237</c:v>
                </c:pt>
                <c:pt idx="5">
                  <c:v>2.9687835861789829</c:v>
                </c:pt>
                <c:pt idx="6">
                  <c:v>2.7831362819028316</c:v>
                </c:pt>
                <c:pt idx="7">
                  <c:v>2.3662164884012231</c:v>
                </c:pt>
                <c:pt idx="8">
                  <c:v>5.0250634733733808</c:v>
                </c:pt>
                <c:pt idx="9">
                  <c:v>4.0968269519925684</c:v>
                </c:pt>
                <c:pt idx="10">
                  <c:v>2.5203981478848614</c:v>
                </c:pt>
                <c:pt idx="11">
                  <c:v>2.8067355154972589</c:v>
                </c:pt>
              </c:numCache>
            </c:numRef>
          </c:yVal>
          <c:smooth val="0"/>
          <c:extLst>
            <c:ext xmlns:c16="http://schemas.microsoft.com/office/drawing/2014/chart" uri="{C3380CC4-5D6E-409C-BE32-E72D297353CC}">
              <c16:uniqueId val="{00000000-07F7-4F92-B6DF-08CA4EEDFE77}"/>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'NEWBuckets EB for figures Fa=1 '!$C$116:$C$127</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'NEWBuckets EB for figures Fa=1 '!$J$116:$J$127</c:f>
              <c:numCache>
                <c:formatCode>General</c:formatCode>
                <c:ptCount val="12"/>
                <c:pt idx="0">
                  <c:v>2.9574113483162967</c:v>
                </c:pt>
                <c:pt idx="1">
                  <c:v>2.9374449850229452</c:v>
                </c:pt>
                <c:pt idx="2">
                  <c:v>1.8404882072664894</c:v>
                </c:pt>
                <c:pt idx="3">
                  <c:v>1.4780399332317065</c:v>
                </c:pt>
                <c:pt idx="4">
                  <c:v>3.9035073866842125</c:v>
                </c:pt>
                <c:pt idx="5">
                  <c:v>3.7174108101825478</c:v>
                </c:pt>
                <c:pt idx="6">
                  <c:v>2.4115046934842805</c:v>
                </c:pt>
                <c:pt idx="7">
                  <c:v>2.2093468558191209</c:v>
                </c:pt>
                <c:pt idx="8">
                  <c:v>6.4795996135674629</c:v>
                </c:pt>
                <c:pt idx="9">
                  <c:v>7.6412307576537799</c:v>
                </c:pt>
                <c:pt idx="10">
                  <c:v>3.5728667480107585</c:v>
                </c:pt>
                <c:pt idx="11">
                  <c:v>6.8175696228537657</c:v>
                </c:pt>
              </c:numCache>
            </c:numRef>
          </c:yVal>
          <c:smooth val="0"/>
          <c:extLst>
            <c:ext xmlns:c16="http://schemas.microsoft.com/office/drawing/2014/chart" uri="{C3380CC4-5D6E-409C-BE32-E72D297353CC}">
              <c16:uniqueId val="{00000001-07F7-4F92-B6DF-08CA4EEDFE77}"/>
            </c:ext>
          </c:extLst>
        </c:ser>
        <c:ser>
          <c:idx val="2"/>
          <c:order val="2"/>
          <c:spPr>
            <a:ln w="25400" cap="rnd">
              <a:noFill/>
              <a:round/>
            </a:ln>
            <a:effectLst/>
          </c:spPr>
          <c:marker>
            <c:symbol val="circle"/>
            <c:size val="5"/>
            <c:spPr>
              <a:solidFill>
                <a:schemeClr val="accent3"/>
              </a:solidFill>
              <a:ln w="9525">
                <a:solidFill>
                  <a:schemeClr val="accent3"/>
                </a:solidFill>
              </a:ln>
              <a:effectLst/>
            </c:spPr>
          </c:marker>
          <c:xVal>
            <c:numRef>
              <c:f>'NEWBuckets EB for figures Fa=1 '!$C$116:$C$127</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'NEWBuckets EB for figures Fa=1 '!$K$116:$K$127</c:f>
              <c:numCache>
                <c:formatCode>General</c:formatCode>
                <c:ptCount val="12"/>
                <c:pt idx="0">
                  <c:v>4.0189042031394564</c:v>
                </c:pt>
                <c:pt idx="1">
                  <c:v>3.1403277293060596</c:v>
                </c:pt>
                <c:pt idx="2">
                  <c:v>3.0828360292692127</c:v>
                </c:pt>
                <c:pt idx="3">
                  <c:v>2.3190053494180072</c:v>
                </c:pt>
                <c:pt idx="4">
                  <c:v>3.7442243413109169</c:v>
                </c:pt>
                <c:pt idx="5">
                  <c:v>3.0076658471814031</c:v>
                </c:pt>
                <c:pt idx="6">
                  <c:v>3.5553282005709907</c:v>
                </c:pt>
                <c:pt idx="7">
                  <c:v>2.8541719349139996</c:v>
                </c:pt>
                <c:pt idx="8">
                  <c:v>3.6713942693541672</c:v>
                </c:pt>
                <c:pt idx="9">
                  <c:v>3.6406010750616895</c:v>
                </c:pt>
                <c:pt idx="10">
                  <c:v>2.7528894695179944</c:v>
                </c:pt>
                <c:pt idx="11">
                  <c:v>3.2221700906484041</c:v>
                </c:pt>
              </c:numCache>
            </c:numRef>
          </c:yVal>
          <c:smooth val="0"/>
          <c:extLst>
            <c:ext xmlns:c16="http://schemas.microsoft.com/office/drawing/2014/chart" uri="{C3380CC4-5D6E-409C-BE32-E72D297353CC}">
              <c16:uniqueId val="{00000002-07F7-4F92-B6DF-08CA4EEDFE77}"/>
            </c:ext>
          </c:extLst>
        </c:ser>
        <c:dLbls>
          <c:showLegendKey val="0"/>
          <c:showVal val="0"/>
          <c:showCatName val="0"/>
          <c:showSerName val="0"/>
          <c:showPercent val="0"/>
          <c:showBubbleSize val="0"/>
        </c:dLbls>
        <c:axId val="1697456672"/>
        <c:axId val="35039152"/>
      </c:scatterChart>
      <c:valAx>
        <c:axId val="169745667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9152"/>
        <c:crosses val="autoZero"/>
        <c:crossBetween val="midCat"/>
      </c:valAx>
      <c:valAx>
        <c:axId val="3503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456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Differenes (mm)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'NEWBuckets EB for figures Fa=1 '!$C$116:$C$127</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cat>
          <c:val>
            <c:numRef>
              <c:f>'NEWBuckets EB for figures Fa=1 '!$L$116:$L$127</c:f>
              <c:numCache>
                <c:formatCode>General</c:formatCode>
                <c:ptCount val="12"/>
                <c:pt idx="0">
                  <c:v>-1.3895674797772251</c:v>
                </c:pt>
                <c:pt idx="1">
                  <c:v>-0.5143362487219969</c:v>
                </c:pt>
                <c:pt idx="2">
                  <c:v>5.4812865288146995E-2</c:v>
                </c:pt>
                <c:pt idx="3">
                  <c:v>-0.25729037707851266</c:v>
                </c:pt>
                <c:pt idx="4">
                  <c:v>-0.16500048499511122</c:v>
                </c:pt>
                <c:pt idx="5">
                  <c:v>0.74862722400356496</c:v>
                </c:pt>
                <c:pt idx="6">
                  <c:v>-0.37163158841855104</c:v>
                </c:pt>
                <c:pt idx="7">
                  <c:v>-0.15686963258210218</c:v>
                </c:pt>
                <c:pt idx="8">
                  <c:v>1.4545361401940822</c:v>
                </c:pt>
                <c:pt idx="9">
                  <c:v>3.5444038056612115</c:v>
                </c:pt>
                <c:pt idx="10">
                  <c:v>1.0524686001258972</c:v>
                </c:pt>
                <c:pt idx="11">
                  <c:v>4.0108341073565068</c:v>
                </c:pt>
              </c:numCache>
            </c:numRef>
          </c:val>
          <c:extLst>
            <c:ext xmlns:c16="http://schemas.microsoft.com/office/drawing/2014/chart" uri="{C3380CC4-5D6E-409C-BE32-E72D297353CC}">
              <c16:uniqueId val="{00000000-4ED3-41BB-A923-0CE89F4B3254}"/>
            </c:ext>
          </c:extLst>
        </c:ser>
        <c:ser>
          <c:idx val="1"/>
          <c:order val="1"/>
          <c:spPr>
            <a:solidFill>
              <a:schemeClr val="accent2"/>
            </a:solidFill>
            <a:ln>
              <a:noFill/>
            </a:ln>
            <a:effectLst/>
          </c:spPr>
          <c:invertIfNegative val="0"/>
          <c:cat>
            <c:numRef>
              <c:f>'NEWBuckets EB for figures Fa=1 '!$C$116:$C$127</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cat>
          <c:val>
            <c:numRef>
              <c:f>'NEWBuckets EB for figures Fa=1 '!$M$116:$M$127</c:f>
              <c:numCache>
                <c:formatCode>General</c:formatCode>
                <c:ptCount val="12"/>
                <c:pt idx="0">
                  <c:v>-0.32807462495406536</c:v>
                </c:pt>
                <c:pt idx="1">
                  <c:v>-0.31145350443888242</c:v>
                </c:pt>
                <c:pt idx="2">
                  <c:v>1.2971606872908703</c:v>
                </c:pt>
                <c:pt idx="3">
                  <c:v>0.58367503910778806</c:v>
                </c:pt>
                <c:pt idx="4">
                  <c:v>-0.32428353036840685</c:v>
                </c:pt>
                <c:pt idx="5">
                  <c:v>3.8882261002420204E-2</c:v>
                </c:pt>
                <c:pt idx="6">
                  <c:v>0.77219191866815917</c:v>
                </c:pt>
                <c:pt idx="7">
                  <c:v>0.48795544651277645</c:v>
                </c:pt>
                <c:pt idx="8">
                  <c:v>-1.3536692040192135</c:v>
                </c:pt>
                <c:pt idx="9">
                  <c:v>-0.4562258769308789</c:v>
                </c:pt>
                <c:pt idx="10">
                  <c:v>0.23249132163313302</c:v>
                </c:pt>
                <c:pt idx="11">
                  <c:v>0.41543457515114524</c:v>
                </c:pt>
              </c:numCache>
            </c:numRef>
          </c:val>
          <c:extLst>
            <c:ext xmlns:c16="http://schemas.microsoft.com/office/drawing/2014/chart" uri="{C3380CC4-5D6E-409C-BE32-E72D297353CC}">
              <c16:uniqueId val="{00000001-4ED3-41BB-A923-0CE89F4B3254}"/>
            </c:ext>
          </c:extLst>
        </c:ser>
        <c:dLbls>
          <c:showLegendKey val="0"/>
          <c:showVal val="0"/>
          <c:showCatName val="0"/>
          <c:showSerName val="0"/>
          <c:showPercent val="0"/>
          <c:showBubbleSize val="0"/>
        </c:dLbls>
        <c:gapWidth val="36"/>
        <c:overlap val="-27"/>
        <c:axId val="209748928"/>
        <c:axId val="2038080672"/>
      </c:barChart>
      <c:dateAx>
        <c:axId val="209748928"/>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80672"/>
        <c:crosses val="autoZero"/>
        <c:auto val="1"/>
        <c:lblOffset val="100"/>
        <c:baseTimeUnit val="days"/>
      </c:dateAx>
      <c:valAx>
        <c:axId val="203808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48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 vs PM compared to MB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errBars>
            <c:errDir val="y"/>
            <c:errBarType val="both"/>
            <c:errValType val="fixedVal"/>
            <c:noEndCap val="0"/>
            <c:val val="0.37000000000000005"/>
            <c:spPr>
              <a:noFill/>
              <a:ln w="9525" cap="flat" cmpd="sng" algn="ctr">
                <a:solidFill>
                  <a:schemeClr val="tx1">
                    <a:lumMod val="65000"/>
                    <a:lumOff val="35000"/>
                  </a:schemeClr>
                </a:solidFill>
                <a:round/>
              </a:ln>
              <a:effectLst/>
            </c:spPr>
          </c:errBars>
          <c:xVal>
            <c:numRef>
              <c:f>'NEWBuckets EB for figures Fa=1 '!$C$38:$C$49</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'NEWBuckets EB for figures Fa=1 '!$H$38:$H$49</c:f>
              <c:numCache>
                <c:formatCode>General</c:formatCode>
                <c:ptCount val="12"/>
                <c:pt idx="0">
                  <c:v>4.3469788280935218</c:v>
                </c:pt>
                <c:pt idx="1">
                  <c:v>3.4517812337449421</c:v>
                </c:pt>
                <c:pt idx="2">
                  <c:v>1.7856753419783424</c:v>
                </c:pt>
                <c:pt idx="3">
                  <c:v>1.7353303103102191</c:v>
                </c:pt>
                <c:pt idx="4">
                  <c:v>4.0685078716793237</c:v>
                </c:pt>
                <c:pt idx="5">
                  <c:v>2.9687835861789829</c:v>
                </c:pt>
                <c:pt idx="6">
                  <c:v>2.7831362819028316</c:v>
                </c:pt>
                <c:pt idx="7">
                  <c:v>2.3662164884012231</c:v>
                </c:pt>
                <c:pt idx="8">
                  <c:v>5.0250634733733808</c:v>
                </c:pt>
                <c:pt idx="9">
                  <c:v>4.0968269519925684</c:v>
                </c:pt>
                <c:pt idx="10">
                  <c:v>2.5203981478848614</c:v>
                </c:pt>
                <c:pt idx="11">
                  <c:v>2.8067355154972589</c:v>
                </c:pt>
              </c:numCache>
            </c:numRef>
          </c:yVal>
          <c:smooth val="0"/>
          <c:extLst>
            <c:ext xmlns:c16="http://schemas.microsoft.com/office/drawing/2014/chart" uri="{C3380CC4-5D6E-409C-BE32-E72D297353CC}">
              <c16:uniqueId val="{00000000-1CE8-4E59-B53B-0617E271AB65}"/>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'NEWBuckets EB for figures Fa=1 '!$C$39:$C$50</c:f>
              <c:numCache>
                <c:formatCode>m/d/yyyy</c:formatCode>
                <c:ptCount val="12"/>
                <c:pt idx="0">
                  <c:v>43712</c:v>
                </c:pt>
                <c:pt idx="1">
                  <c:v>43726</c:v>
                </c:pt>
                <c:pt idx="2">
                  <c:v>43734</c:v>
                </c:pt>
                <c:pt idx="3">
                  <c:v>43707</c:v>
                </c:pt>
                <c:pt idx="4">
                  <c:v>43713</c:v>
                </c:pt>
                <c:pt idx="5">
                  <c:v>43727</c:v>
                </c:pt>
                <c:pt idx="6">
                  <c:v>43739</c:v>
                </c:pt>
                <c:pt idx="7">
                  <c:v>43711</c:v>
                </c:pt>
                <c:pt idx="8">
                  <c:v>43725</c:v>
                </c:pt>
                <c:pt idx="9">
                  <c:v>43732</c:v>
                </c:pt>
                <c:pt idx="10">
                  <c:v>43742</c:v>
                </c:pt>
              </c:numCache>
            </c:numRef>
          </c:xVal>
          <c:yVal>
            <c:numRef>
              <c:f>'NEWBuckets EB for figures Fa=1 '!$J$38:$J$49</c:f>
              <c:numCache>
                <c:formatCode>General</c:formatCode>
                <c:ptCount val="12"/>
                <c:pt idx="0">
                  <c:v>2.8683194634021776</c:v>
                </c:pt>
                <c:pt idx="1">
                  <c:v>2.816103774511844</c:v>
                </c:pt>
                <c:pt idx="2">
                  <c:v>1.772497622786644</c:v>
                </c:pt>
                <c:pt idx="3">
                  <c:v>1.4056058000830796</c:v>
                </c:pt>
                <c:pt idx="4">
                  <c:v>3.7807252493878192</c:v>
                </c:pt>
                <c:pt idx="5">
                  <c:v>3.5734602674522522</c:v>
                </c:pt>
                <c:pt idx="6">
                  <c:v>2.3347582200232249</c:v>
                </c:pt>
                <c:pt idx="7">
                  <c:v>2.12526630206218</c:v>
                </c:pt>
                <c:pt idx="8">
                  <c:v>5.7101358760064684</c:v>
                </c:pt>
                <c:pt idx="9">
                  <c:v>6.739228396535772</c:v>
                </c:pt>
                <c:pt idx="10">
                  <c:v>2.9670329370432329</c:v>
                </c:pt>
                <c:pt idx="11">
                  <c:v>5.9746804958442929</c:v>
                </c:pt>
              </c:numCache>
            </c:numRef>
          </c:yVal>
          <c:smooth val="0"/>
          <c:extLst>
            <c:ext xmlns:c16="http://schemas.microsoft.com/office/drawing/2014/chart" uri="{C3380CC4-5D6E-409C-BE32-E72D297353CC}">
              <c16:uniqueId val="{00000001-1CE8-4E59-B53B-0617E271AB65}"/>
            </c:ext>
          </c:extLst>
        </c:ser>
        <c:ser>
          <c:idx val="2"/>
          <c:order val="2"/>
          <c:spPr>
            <a:ln w="25400" cap="rnd">
              <a:noFill/>
              <a:round/>
            </a:ln>
            <a:effectLst/>
          </c:spPr>
          <c:marker>
            <c:symbol val="circle"/>
            <c:size val="5"/>
            <c:spPr>
              <a:solidFill>
                <a:schemeClr val="accent3"/>
              </a:solidFill>
              <a:ln w="9525">
                <a:solidFill>
                  <a:schemeClr val="accent3"/>
                </a:solidFill>
              </a:ln>
              <a:effectLst/>
            </c:spPr>
          </c:marker>
          <c:xVal>
            <c:numRef>
              <c:f>'NEWBuckets EB for figures Fa=1 '!$C$38:$C$49</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'NEWBuckets EB for figures Fa=1 '!$K$38:$K$49</c:f>
              <c:numCache>
                <c:formatCode>General</c:formatCode>
                <c:ptCount val="12"/>
                <c:pt idx="0">
                  <c:v>4.0189042031394564</c:v>
                </c:pt>
                <c:pt idx="1">
                  <c:v>3.1403277293060596</c:v>
                </c:pt>
                <c:pt idx="2">
                  <c:v>3.0828360292692127</c:v>
                </c:pt>
                <c:pt idx="3">
                  <c:v>2.3190053494180072</c:v>
                </c:pt>
                <c:pt idx="4">
                  <c:v>3.7442243413109169</c:v>
                </c:pt>
                <c:pt idx="5">
                  <c:v>3.0076658471814031</c:v>
                </c:pt>
                <c:pt idx="6">
                  <c:v>3.5553282005709907</c:v>
                </c:pt>
                <c:pt idx="7">
                  <c:v>2.8541719349139996</c:v>
                </c:pt>
                <c:pt idx="8">
                  <c:v>3.6713942693541672</c:v>
                </c:pt>
                <c:pt idx="9">
                  <c:v>3.6406010750616895</c:v>
                </c:pt>
                <c:pt idx="10">
                  <c:v>2.7528894695179944</c:v>
                </c:pt>
                <c:pt idx="11">
                  <c:v>3.2221700906484041</c:v>
                </c:pt>
              </c:numCache>
            </c:numRef>
          </c:yVal>
          <c:smooth val="0"/>
          <c:extLst>
            <c:ext xmlns:c16="http://schemas.microsoft.com/office/drawing/2014/chart" uri="{C3380CC4-5D6E-409C-BE32-E72D297353CC}">
              <c16:uniqueId val="{00000002-1CE8-4E59-B53B-0617E271AB65}"/>
            </c:ext>
          </c:extLst>
        </c:ser>
        <c:dLbls>
          <c:showLegendKey val="0"/>
          <c:showVal val="0"/>
          <c:showCatName val="0"/>
          <c:showSerName val="0"/>
          <c:showPercent val="0"/>
          <c:showBubbleSize val="0"/>
        </c:dLbls>
        <c:axId val="1697456672"/>
        <c:axId val="35039152"/>
      </c:scatterChart>
      <c:valAx>
        <c:axId val="169745667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9152"/>
        <c:crosses val="autoZero"/>
        <c:crossBetween val="midCat"/>
      </c:valAx>
      <c:valAx>
        <c:axId val="3503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456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Differenes (mm)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'NEWBuckets EB for figures Fa=1 '!$C$38:$C$49</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cat>
          <c:val>
            <c:numRef>
              <c:f>'NEWBuckets EB for figures Fa=1 '!$L$38:$L$49</c:f>
              <c:numCache>
                <c:formatCode>General</c:formatCode>
                <c:ptCount val="12"/>
                <c:pt idx="0">
                  <c:v>-1.4786593646913442</c:v>
                </c:pt>
                <c:pt idx="1">
                  <c:v>-0.63567745923309804</c:v>
                </c:pt>
                <c:pt idx="2">
                  <c:v>-1.3177719191698412E-2</c:v>
                </c:pt>
                <c:pt idx="3">
                  <c:v>-0.32972451022713956</c:v>
                </c:pt>
                <c:pt idx="4">
                  <c:v>-0.28778262229150453</c:v>
                </c:pt>
                <c:pt idx="5">
                  <c:v>0.60467668127326935</c:v>
                </c:pt>
                <c:pt idx="6">
                  <c:v>-0.44837806187960672</c:v>
                </c:pt>
                <c:pt idx="7">
                  <c:v>-0.24095018633904308</c:v>
                </c:pt>
                <c:pt idx="8">
                  <c:v>0.68507240263308766</c:v>
                </c:pt>
                <c:pt idx="9">
                  <c:v>2.6424014445432036</c:v>
                </c:pt>
                <c:pt idx="10">
                  <c:v>0.44663478915837151</c:v>
                </c:pt>
                <c:pt idx="11">
                  <c:v>3.1679449803470341</c:v>
                </c:pt>
              </c:numCache>
            </c:numRef>
          </c:val>
          <c:extLst>
            <c:ext xmlns:c16="http://schemas.microsoft.com/office/drawing/2014/chart" uri="{C3380CC4-5D6E-409C-BE32-E72D297353CC}">
              <c16:uniqueId val="{00000000-5DFA-48D8-A47D-CBA6402BC4AF}"/>
            </c:ext>
          </c:extLst>
        </c:ser>
        <c:ser>
          <c:idx val="1"/>
          <c:order val="1"/>
          <c:spPr>
            <a:solidFill>
              <a:schemeClr val="accent2"/>
            </a:solidFill>
            <a:ln>
              <a:noFill/>
            </a:ln>
            <a:effectLst/>
          </c:spPr>
          <c:invertIfNegative val="0"/>
          <c:cat>
            <c:numRef>
              <c:f>'NEWBuckets EB for figures Fa=1 '!$C$38:$C$49</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cat>
          <c:val>
            <c:numRef>
              <c:f>'NEWBuckets EB for figures Fa=1 '!$M$38:$M$49</c:f>
              <c:numCache>
                <c:formatCode>General</c:formatCode>
                <c:ptCount val="12"/>
                <c:pt idx="0">
                  <c:v>-0.32807462495406536</c:v>
                </c:pt>
                <c:pt idx="1">
                  <c:v>-0.31145350443888242</c:v>
                </c:pt>
                <c:pt idx="2">
                  <c:v>1.2971606872908703</c:v>
                </c:pt>
                <c:pt idx="3">
                  <c:v>0.58367503910778806</c:v>
                </c:pt>
                <c:pt idx="4">
                  <c:v>-0.32428353036840685</c:v>
                </c:pt>
                <c:pt idx="5">
                  <c:v>3.8882261002420204E-2</c:v>
                </c:pt>
                <c:pt idx="6">
                  <c:v>0.77219191866815917</c:v>
                </c:pt>
                <c:pt idx="7">
                  <c:v>0.48795544651277645</c:v>
                </c:pt>
                <c:pt idx="8">
                  <c:v>-1.3536692040192135</c:v>
                </c:pt>
                <c:pt idx="9">
                  <c:v>-0.4562258769308789</c:v>
                </c:pt>
                <c:pt idx="10">
                  <c:v>0.23249132163313302</c:v>
                </c:pt>
                <c:pt idx="11">
                  <c:v>0.41543457515114524</c:v>
                </c:pt>
              </c:numCache>
            </c:numRef>
          </c:val>
          <c:extLst>
            <c:ext xmlns:c16="http://schemas.microsoft.com/office/drawing/2014/chart" uri="{C3380CC4-5D6E-409C-BE32-E72D297353CC}">
              <c16:uniqueId val="{00000001-5DFA-48D8-A47D-CBA6402BC4AF}"/>
            </c:ext>
          </c:extLst>
        </c:ser>
        <c:dLbls>
          <c:showLegendKey val="0"/>
          <c:showVal val="0"/>
          <c:showCatName val="0"/>
          <c:showSerName val="0"/>
          <c:showPercent val="0"/>
          <c:showBubbleSize val="0"/>
        </c:dLbls>
        <c:gapWidth val="36"/>
        <c:overlap val="-27"/>
        <c:axId val="209748928"/>
        <c:axId val="2038080672"/>
      </c:barChart>
      <c:dateAx>
        <c:axId val="209748928"/>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80672"/>
        <c:crosses val="autoZero"/>
        <c:auto val="1"/>
        <c:lblOffset val="100"/>
        <c:baseTimeUnit val="days"/>
      </c:dateAx>
      <c:valAx>
        <c:axId val="203808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48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r>
              <a:rPr lang="en-US"/>
              <a:t>24-hr ET vs SC for L1</a:t>
            </a:r>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tx1"/>
              </a:solidFill>
              <a:ln w="9525">
                <a:solidFill>
                  <a:schemeClr val="tx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tx1"/>
                </a:solidFill>
                <a:prstDash val="sysDot"/>
              </a:ln>
              <a:effectLst/>
            </c:spPr>
            <c:trendlineType val="linear"/>
            <c:dispRSqr val="1"/>
            <c:dispEq val="1"/>
            <c:trendlineLbl>
              <c:layout>
                <c:manualLayout>
                  <c:x val="-0.433332603950701"/>
                  <c:y val="-9.3388671301104453E-2"/>
                </c:manualLayout>
              </c:layout>
              <c:numFmt formatCode="General"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rendlineLbl>
          </c:trendline>
          <c:xVal>
            <c:numRef>
              <c:f>'L1'!$E$2:$E$22</c:f>
              <c:numCache>
                <c:formatCode>General</c:formatCode>
                <c:ptCount val="21"/>
                <c:pt idx="0">
                  <c:v>251.89500000000001</c:v>
                </c:pt>
                <c:pt idx="1">
                  <c:v>337.51</c:v>
                </c:pt>
                <c:pt idx="2">
                  <c:v>186.88333333333335</c:v>
                </c:pt>
                <c:pt idx="3">
                  <c:v>158.58666666666667</c:v>
                </c:pt>
                <c:pt idx="4">
                  <c:v>172.12666666666664</c:v>
                </c:pt>
                <c:pt idx="5">
                  <c:v>177.59499999999997</c:v>
                </c:pt>
                <c:pt idx="6">
                  <c:v>111.40333333333331</c:v>
                </c:pt>
                <c:pt idx="7">
                  <c:v>108.75</c:v>
                </c:pt>
                <c:pt idx="8">
                  <c:v>77.966666666666669</c:v>
                </c:pt>
                <c:pt idx="9">
                  <c:v>63.646666666666668</c:v>
                </c:pt>
                <c:pt idx="10">
                  <c:v>154.46</c:v>
                </c:pt>
                <c:pt idx="11">
                  <c:v>120.71999999999998</c:v>
                </c:pt>
                <c:pt idx="12">
                  <c:v>95.423333333333332</c:v>
                </c:pt>
                <c:pt idx="13">
                  <c:v>107.95666666666666</c:v>
                </c:pt>
                <c:pt idx="14">
                  <c:v>80.52000000000001</c:v>
                </c:pt>
                <c:pt idx="15">
                  <c:v>88.236666666666679</c:v>
                </c:pt>
                <c:pt idx="16">
                  <c:v>97.660000000000011</c:v>
                </c:pt>
                <c:pt idx="17">
                  <c:v>116.49000000000001</c:v>
                </c:pt>
                <c:pt idx="18">
                  <c:v>49.626666666666665</c:v>
                </c:pt>
                <c:pt idx="19">
                  <c:v>68.780000000000015</c:v>
                </c:pt>
                <c:pt idx="20">
                  <c:v>59.136666666666677</c:v>
                </c:pt>
              </c:numCache>
            </c:numRef>
          </c:xVal>
          <c:yVal>
            <c:numRef>
              <c:f>'L1'!$D$2:$D$22</c:f>
              <c:numCache>
                <c:formatCode>General</c:formatCode>
                <c:ptCount val="21"/>
                <c:pt idx="0">
                  <c:v>7.4157346952667007</c:v>
                </c:pt>
                <c:pt idx="1">
                  <c:v>7.3364695734433489</c:v>
                </c:pt>
                <c:pt idx="2">
                  <c:v>8.8523178226305834</c:v>
                </c:pt>
                <c:pt idx="3">
                  <c:v>6.0332511319111646</c:v>
                </c:pt>
                <c:pt idx="4">
                  <c:v>5.2544644248033254</c:v>
                </c:pt>
                <c:pt idx="5">
                  <c:v>4.9952608935108476</c:v>
                </c:pt>
                <c:pt idx="6">
                  <c:v>5.5875038343576531</c:v>
                </c:pt>
                <c:pt idx="7">
                  <c:v>7.0370362490476133</c:v>
                </c:pt>
                <c:pt idx="8">
                  <c:v>5.5838466945429026</c:v>
                </c:pt>
                <c:pt idx="9">
                  <c:v>9.4397226200918904</c:v>
                </c:pt>
                <c:pt idx="10">
                  <c:v>4.4158020220291085</c:v>
                </c:pt>
                <c:pt idx="11">
                  <c:v>5</c:v>
                </c:pt>
                <c:pt idx="12">
                  <c:v>4.4726568609697512</c:v>
                </c:pt>
                <c:pt idx="13">
                  <c:v>7.2294921356411121</c:v>
                </c:pt>
                <c:pt idx="14">
                  <c:v>5.8732046906644433</c:v>
                </c:pt>
                <c:pt idx="15">
                  <c:v>3.7137782166791089</c:v>
                </c:pt>
                <c:pt idx="16">
                  <c:v>2.6861115208294026</c:v>
                </c:pt>
                <c:pt idx="17">
                  <c:v>1.5550293788923013</c:v>
                </c:pt>
                <c:pt idx="18">
                  <c:v>4.6750999999999996</c:v>
                </c:pt>
                <c:pt idx="19">
                  <c:v>7.162917390330831</c:v>
                </c:pt>
                <c:pt idx="20">
                  <c:v>3.6245170691662238</c:v>
                </c:pt>
              </c:numCache>
            </c:numRef>
          </c:yVal>
          <c:smooth val="0"/>
          <c:extLst>
            <c:ext xmlns:c16="http://schemas.microsoft.com/office/drawing/2014/chart" uri="{C3380CC4-5D6E-409C-BE32-E72D297353CC}">
              <c16:uniqueId val="{00000003-E1E9-4F5A-B77D-B5E3318E5352}"/>
            </c:ext>
          </c:extLst>
        </c:ser>
        <c:dLbls>
          <c:showLegendKey val="0"/>
          <c:showVal val="0"/>
          <c:showCatName val="0"/>
          <c:showSerName val="0"/>
          <c:showPercent val="0"/>
          <c:showBubbleSize val="0"/>
        </c:dLbls>
        <c:axId val="582014608"/>
        <c:axId val="582015000"/>
      </c:scatterChart>
      <c:valAx>
        <c:axId val="582014608"/>
        <c:scaling>
          <c:orientation val="minMax"/>
          <c:max val="400"/>
          <c:min val="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400" b="1" i="0" baseline="0">
                    <a:effectLst/>
                  </a:rPr>
                  <a:t>SC (mmol/s/m2) </a:t>
                </a:r>
                <a:endParaRPr lang="en-US" sz="900">
                  <a:effectLst/>
                </a:endParaRP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582015000"/>
        <c:crosses val="autoZero"/>
        <c:crossBetween val="midCat"/>
      </c:valAx>
      <c:valAx>
        <c:axId val="582015000"/>
        <c:scaling>
          <c:orientation val="minMax"/>
          <c:max val="1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a:t>ET (mm)</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5820146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b="1"/>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differenes (mm)</a:t>
            </a:r>
          </a:p>
        </c:rich>
      </c:tx>
      <c:layout>
        <c:manualLayout>
          <c:xMode val="edge"/>
          <c:yMode val="edge"/>
          <c:x val="0.27465248349910054"/>
          <c:y val="9.10713432027154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'NEWBuckets EB for figures Fa=1 '!$C$3:$C$14</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cat>
          <c:val>
            <c:numRef>
              <c:f>'NEWBuckets EB for figures Fa=1 '!$U$3:$U$14</c:f>
              <c:numCache>
                <c:formatCode>General</c:formatCode>
                <c:ptCount val="12"/>
                <c:pt idx="0">
                  <c:v>-0.41458869593448577</c:v>
                </c:pt>
                <c:pt idx="1">
                  <c:v>-0.2546168590536384</c:v>
                </c:pt>
                <c:pt idx="2">
                  <c:v>0.9525421861196639</c:v>
                </c:pt>
                <c:pt idx="3">
                  <c:v>0.57741817104177606</c:v>
                </c:pt>
                <c:pt idx="4">
                  <c:v>-0.28034877865362873</c:v>
                </c:pt>
                <c:pt idx="5">
                  <c:v>-0.15283640590093084</c:v>
                </c:pt>
                <c:pt idx="6">
                  <c:v>0.33558269778607563</c:v>
                </c:pt>
                <c:pt idx="7">
                  <c:v>0.47381378832855781</c:v>
                </c:pt>
                <c:pt idx="8">
                  <c:v>-1.344730584488711</c:v>
                </c:pt>
                <c:pt idx="9">
                  <c:v>-0.67340899213512673</c:v>
                </c:pt>
                <c:pt idx="10">
                  <c:v>7.4466204808662173E-2</c:v>
                </c:pt>
                <c:pt idx="11">
                  <c:v>-6.9077558888796631E-2</c:v>
                </c:pt>
              </c:numCache>
            </c:numRef>
          </c:val>
          <c:extLst>
            <c:ext xmlns:c16="http://schemas.microsoft.com/office/drawing/2014/chart" uri="{C3380CC4-5D6E-409C-BE32-E72D297353CC}">
              <c16:uniqueId val="{00000000-BB97-48C4-BEED-FDBE719E1251}"/>
            </c:ext>
          </c:extLst>
        </c:ser>
        <c:dLbls>
          <c:showLegendKey val="0"/>
          <c:showVal val="0"/>
          <c:showCatName val="0"/>
          <c:showSerName val="0"/>
          <c:showPercent val="0"/>
          <c:showBubbleSize val="0"/>
        </c:dLbls>
        <c:gapWidth val="36"/>
        <c:overlap val="-27"/>
        <c:axId val="209748928"/>
        <c:axId val="2038080672"/>
      </c:barChart>
      <c:dateAx>
        <c:axId val="209748928"/>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80672"/>
        <c:crosses val="autoZero"/>
        <c:auto val="1"/>
        <c:lblOffset val="100"/>
        <c:baseTimeUnit val="days"/>
      </c:dateAx>
      <c:valAx>
        <c:axId val="203808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48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MB ET</c:v>
          </c:tx>
          <c:spPr>
            <a:ln w="25400" cap="rnd">
              <a:noFill/>
              <a:round/>
            </a:ln>
            <a:effectLst/>
          </c:spPr>
          <c:marker>
            <c:symbol val="triangle"/>
            <c:size val="5"/>
            <c:spPr>
              <a:solidFill>
                <a:schemeClr val="tx1"/>
              </a:solidFill>
              <a:ln w="9525">
                <a:solidFill>
                  <a:schemeClr val="tx1"/>
                </a:solidFill>
              </a:ln>
              <a:effectLst/>
            </c:spPr>
          </c:marker>
          <c:xVal>
            <c:numRef>
              <c:f>'NEWBuckets EB for figures Fa=1 '!$C$38:$C$49</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'NEWBuckets EB for figures Fa=1 '!$M$20:$M$31</c:f>
              <c:numCache>
                <c:formatCode>0.00</c:formatCode>
                <c:ptCount val="12"/>
                <c:pt idx="0">
                  <c:v>4.3469788280935218</c:v>
                </c:pt>
                <c:pt idx="1">
                  <c:v>3.4517812337449421</c:v>
                </c:pt>
                <c:pt idx="2">
                  <c:v>1.7856753419783424</c:v>
                </c:pt>
                <c:pt idx="3">
                  <c:v>1.7353303103102191</c:v>
                </c:pt>
                <c:pt idx="4">
                  <c:v>4.0685078716793237</c:v>
                </c:pt>
                <c:pt idx="5">
                  <c:v>2.9687835861789829</c:v>
                </c:pt>
                <c:pt idx="6">
                  <c:v>2.7831362819028316</c:v>
                </c:pt>
                <c:pt idx="7">
                  <c:v>2.3662164884012231</c:v>
                </c:pt>
                <c:pt idx="8">
                  <c:v>5.0250634733733808</c:v>
                </c:pt>
                <c:pt idx="9">
                  <c:v>4.0968269519925684</c:v>
                </c:pt>
                <c:pt idx="10">
                  <c:v>2.5203981478848614</c:v>
                </c:pt>
                <c:pt idx="11">
                  <c:v>2.8067355154972589</c:v>
                </c:pt>
              </c:numCache>
            </c:numRef>
          </c:yVal>
          <c:smooth val="0"/>
          <c:extLst>
            <c:ext xmlns:c16="http://schemas.microsoft.com/office/drawing/2014/chart" uri="{C3380CC4-5D6E-409C-BE32-E72D297353CC}">
              <c16:uniqueId val="{00000000-8B40-429E-BED5-8E067D87D332}"/>
            </c:ext>
          </c:extLst>
        </c:ser>
        <c:ser>
          <c:idx val="1"/>
          <c:order val="1"/>
          <c:tx>
            <c:v>EB ET</c:v>
          </c:tx>
          <c:spPr>
            <a:ln w="25400" cap="rnd">
              <a:noFill/>
              <a:round/>
            </a:ln>
            <a:effectLst/>
          </c:spPr>
          <c:marker>
            <c:symbol val="square"/>
            <c:size val="5"/>
            <c:spPr>
              <a:solidFill>
                <a:schemeClr val="tx1"/>
              </a:solidFill>
              <a:ln w="9525">
                <a:solidFill>
                  <a:schemeClr val="tx1"/>
                </a:solidFill>
              </a:ln>
              <a:effectLst/>
            </c:spPr>
          </c:marker>
          <c:xVal>
            <c:numRef>
              <c:f>'Buckets EB'!$C$38:$C$49</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'NEWBuckets EB for figures Fa=1 '!$N$20:$N$31</c:f>
              <c:numCache>
                <c:formatCode>0.00</c:formatCode>
                <c:ptCount val="12"/>
                <c:pt idx="0">
                  <c:v>3.2346682846761872</c:v>
                </c:pt>
                <c:pt idx="1">
                  <c:v>3.5808636182663252</c:v>
                </c:pt>
                <c:pt idx="2">
                  <c:v>2.1473015590260505</c:v>
                </c:pt>
                <c:pt idx="3">
                  <c:v>1.8709760070255002</c:v>
                </c:pt>
                <c:pt idx="4">
                  <c:v>3.7807252493878192</c:v>
                </c:pt>
                <c:pt idx="5">
                  <c:v>4.4459874774192105</c:v>
                </c:pt>
                <c:pt idx="6">
                  <c:v>2.6348552377831389</c:v>
                </c:pt>
                <c:pt idx="7">
                  <c:v>2.6660533609571542</c:v>
                </c:pt>
                <c:pt idx="8">
                  <c:v>6.5758373209606464</c:v>
                </c:pt>
                <c:pt idx="9">
                  <c:v>7.7347346452619794</c:v>
                </c:pt>
                <c:pt idx="10">
                  <c:v>3.7614230354104654</c:v>
                </c:pt>
                <c:pt idx="11">
                  <c:v>6.9743626383470296</c:v>
                </c:pt>
              </c:numCache>
            </c:numRef>
          </c:yVal>
          <c:smooth val="0"/>
          <c:extLst>
            <c:ext xmlns:c16="http://schemas.microsoft.com/office/drawing/2014/chart" uri="{C3380CC4-5D6E-409C-BE32-E72D297353CC}">
              <c16:uniqueId val="{00000001-8B40-429E-BED5-8E067D87D332}"/>
            </c:ext>
          </c:extLst>
        </c:ser>
        <c:dLbls>
          <c:showLegendKey val="0"/>
          <c:showVal val="0"/>
          <c:showCatName val="0"/>
          <c:showSerName val="0"/>
          <c:showPercent val="0"/>
          <c:showBubbleSize val="0"/>
        </c:dLbls>
        <c:axId val="1697456672"/>
        <c:axId val="35039152"/>
      </c:scatterChart>
      <c:valAx>
        <c:axId val="1697456672"/>
        <c:scaling>
          <c:orientation val="minMax"/>
          <c:min val="43705"/>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9152"/>
        <c:crosses val="autoZero"/>
        <c:crossBetween val="midCat"/>
      </c:valAx>
      <c:valAx>
        <c:axId val="3503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ET</a:t>
                </a:r>
                <a:r>
                  <a:rPr lang="en-US" baseline="0"/>
                  <a:t> or ET</a:t>
                </a:r>
                <a:r>
                  <a:rPr lang="en-US" baseline="-25000"/>
                  <a:t>0</a:t>
                </a:r>
                <a:r>
                  <a:rPr lang="en-US" baseline="0"/>
                  <a:t> (mm)</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456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r>
              <a:rPr lang="en-US"/>
              <a:t>12-hr ET vs SC for L1</a:t>
            </a:r>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7"/>
            <c:spPr>
              <a:solidFill>
                <a:schemeClr val="tx1"/>
              </a:solidFill>
              <a:ln w="9525">
                <a:solidFill>
                  <a:schemeClr val="tx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tx1"/>
                </a:solidFill>
                <a:prstDash val="sysDot"/>
              </a:ln>
              <a:effectLst/>
            </c:spPr>
            <c:trendlineType val="linear"/>
            <c:dispRSqr val="1"/>
            <c:dispEq val="1"/>
            <c:trendlineLbl>
              <c:layout>
                <c:manualLayout>
                  <c:x val="-0.41426303159219652"/>
                  <c:y val="-0.20991636525325794"/>
                </c:manualLayout>
              </c:layout>
              <c:numFmt formatCode="General"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rendlineLbl>
          </c:trendline>
          <c:xVal>
            <c:numRef>
              <c:f>buckets!$B$2:$B$17</c:f>
              <c:numCache>
                <c:formatCode>m/d/yyyy</c:formatCode>
                <c:ptCount val="16"/>
                <c:pt idx="0">
                  <c:v>43663</c:v>
                </c:pt>
                <c:pt idx="1">
                  <c:v>43665</c:v>
                </c:pt>
                <c:pt idx="2">
                  <c:v>43670</c:v>
                </c:pt>
                <c:pt idx="3">
                  <c:v>43671</c:v>
                </c:pt>
                <c:pt idx="4">
                  <c:v>43672</c:v>
                </c:pt>
                <c:pt idx="5">
                  <c:v>43675</c:v>
                </c:pt>
                <c:pt idx="6">
                  <c:v>43676</c:v>
                </c:pt>
                <c:pt idx="7">
                  <c:v>43677</c:v>
                </c:pt>
                <c:pt idx="8">
                  <c:v>43678</c:v>
                </c:pt>
                <c:pt idx="9">
                  <c:v>43682</c:v>
                </c:pt>
                <c:pt idx="10">
                  <c:v>43684</c:v>
                </c:pt>
                <c:pt idx="11">
                  <c:v>43685</c:v>
                </c:pt>
                <c:pt idx="12">
                  <c:v>43698</c:v>
                </c:pt>
                <c:pt idx="13">
                  <c:v>43706</c:v>
                </c:pt>
                <c:pt idx="14">
                  <c:v>43707</c:v>
                </c:pt>
                <c:pt idx="15">
                  <c:v>43711</c:v>
                </c:pt>
              </c:numCache>
            </c:numRef>
          </c:xVal>
          <c:yVal>
            <c:numRef>
              <c:f>buckets!$C$2:$C$17</c:f>
              <c:numCache>
                <c:formatCode>m/d/yyyy</c:formatCode>
                <c:ptCount val="16"/>
                <c:pt idx="0">
                  <c:v>43663.443749999999</c:v>
                </c:pt>
                <c:pt idx="1">
                  <c:v>43665.414583333331</c:v>
                </c:pt>
                <c:pt idx="3">
                  <c:v>43671.477777777778</c:v>
                </c:pt>
                <c:pt idx="4">
                  <c:v>43672.414583333331</c:v>
                </c:pt>
                <c:pt idx="5">
                  <c:v>43675.447222222225</c:v>
                </c:pt>
                <c:pt idx="6">
                  <c:v>43676.40902777778</c:v>
                </c:pt>
                <c:pt idx="7">
                  <c:v>43677.432638888888</c:v>
                </c:pt>
                <c:pt idx="8">
                  <c:v>43678.395833333336</c:v>
                </c:pt>
                <c:pt idx="9">
                  <c:v>43682.407638888886</c:v>
                </c:pt>
                <c:pt idx="10">
                  <c:v>43684.42083333333</c:v>
                </c:pt>
                <c:pt idx="11">
                  <c:v>43685.338194444441</c:v>
                </c:pt>
                <c:pt idx="12">
                  <c:v>43698</c:v>
                </c:pt>
                <c:pt idx="13">
                  <c:v>43706.431944444441</c:v>
                </c:pt>
                <c:pt idx="14">
                  <c:v>43707.365277777775</c:v>
                </c:pt>
                <c:pt idx="15">
                  <c:v>43711.400694444441</c:v>
                </c:pt>
              </c:numCache>
            </c:numRef>
          </c:yVal>
          <c:smooth val="0"/>
          <c:extLst>
            <c:ext xmlns:c16="http://schemas.microsoft.com/office/drawing/2014/chart" uri="{C3380CC4-5D6E-409C-BE32-E72D297353CC}">
              <c16:uniqueId val="{00000003-DECF-4432-8DFE-57ED38565045}"/>
            </c:ext>
          </c:extLst>
        </c:ser>
        <c:dLbls>
          <c:showLegendKey val="0"/>
          <c:showVal val="0"/>
          <c:showCatName val="0"/>
          <c:showSerName val="0"/>
          <c:showPercent val="0"/>
          <c:showBubbleSize val="0"/>
        </c:dLbls>
        <c:axId val="582014608"/>
        <c:axId val="582015000"/>
      </c:scatterChart>
      <c:valAx>
        <c:axId val="582014608"/>
        <c:scaling>
          <c:orientation val="minMax"/>
          <c:min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a:t>ET (mm)</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582015000"/>
        <c:crosses val="autoZero"/>
        <c:crossBetween val="midCat"/>
      </c:valAx>
      <c:valAx>
        <c:axId val="582015000"/>
        <c:scaling>
          <c:orientation val="minMax"/>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a:t>SC (mmol/s/m2) </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5820146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b="1"/>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US"/>
              <a:t>SC and 24-hr ET for L1</a:t>
            </a:r>
          </a:p>
        </c:rich>
      </c:tx>
      <c:overlay val="0"/>
      <c:spPr>
        <a:noFill/>
        <a:ln>
          <a:noFill/>
        </a:ln>
        <a:effectLst/>
      </c:spPr>
    </c:title>
    <c:autoTitleDeleted val="0"/>
    <c:plotArea>
      <c:layout/>
      <c:scatterChart>
        <c:scatterStyle val="lineMarker"/>
        <c:varyColors val="0"/>
        <c:ser>
          <c:idx val="0"/>
          <c:order val="0"/>
          <c:tx>
            <c:v>SC</c:v>
          </c:tx>
          <c:spPr>
            <a:ln w="25400">
              <a:noFill/>
            </a:ln>
          </c:spPr>
          <c:marker>
            <c:symbol val="circle"/>
            <c:size val="7"/>
            <c:spPr>
              <a:solidFill>
                <a:schemeClr val="tx1"/>
              </a:solidFill>
              <a:ln>
                <a:solidFill>
                  <a:schemeClr val="tx1"/>
                </a:solidFill>
              </a:ln>
            </c:spPr>
          </c:marker>
          <c:xVal>
            <c:numRef>
              <c:f>'L1'!$B$2:$B$22</c:f>
              <c:numCache>
                <c:formatCode>m/d/yyyy</c:formatCode>
                <c:ptCount val="21"/>
                <c:pt idx="0">
                  <c:v>43662</c:v>
                </c:pt>
                <c:pt idx="1">
                  <c:v>43663</c:v>
                </c:pt>
                <c:pt idx="2">
                  <c:v>43665</c:v>
                </c:pt>
                <c:pt idx="3">
                  <c:v>43671</c:v>
                </c:pt>
                <c:pt idx="4">
                  <c:v>43672</c:v>
                </c:pt>
                <c:pt idx="5">
                  <c:v>43675</c:v>
                </c:pt>
                <c:pt idx="6">
                  <c:v>43676</c:v>
                </c:pt>
                <c:pt idx="7">
                  <c:v>43677</c:v>
                </c:pt>
                <c:pt idx="8">
                  <c:v>43678</c:v>
                </c:pt>
                <c:pt idx="9">
                  <c:v>43682</c:v>
                </c:pt>
                <c:pt idx="10">
                  <c:v>43685</c:v>
                </c:pt>
                <c:pt idx="11">
                  <c:v>43698</c:v>
                </c:pt>
                <c:pt idx="12">
                  <c:v>43706</c:v>
                </c:pt>
                <c:pt idx="13">
                  <c:v>43707</c:v>
                </c:pt>
                <c:pt idx="14">
                  <c:v>43711</c:v>
                </c:pt>
                <c:pt idx="15">
                  <c:v>43712</c:v>
                </c:pt>
                <c:pt idx="16">
                  <c:v>43713</c:v>
                </c:pt>
                <c:pt idx="17">
                  <c:v>43714</c:v>
                </c:pt>
                <c:pt idx="18">
                  <c:v>43725</c:v>
                </c:pt>
                <c:pt idx="19">
                  <c:v>43726</c:v>
                </c:pt>
                <c:pt idx="20">
                  <c:v>43727</c:v>
                </c:pt>
              </c:numCache>
            </c:numRef>
          </c:xVal>
          <c:yVal>
            <c:numRef>
              <c:f>'L1'!$E$2:$E$22</c:f>
              <c:numCache>
                <c:formatCode>General</c:formatCode>
                <c:ptCount val="21"/>
                <c:pt idx="0">
                  <c:v>251.89500000000001</c:v>
                </c:pt>
                <c:pt idx="1">
                  <c:v>337.51</c:v>
                </c:pt>
                <c:pt idx="2">
                  <c:v>186.88333333333335</c:v>
                </c:pt>
                <c:pt idx="3">
                  <c:v>158.58666666666667</c:v>
                </c:pt>
                <c:pt idx="4">
                  <c:v>172.12666666666664</c:v>
                </c:pt>
                <c:pt idx="5">
                  <c:v>177.59499999999997</c:v>
                </c:pt>
                <c:pt idx="6">
                  <c:v>111.40333333333331</c:v>
                </c:pt>
                <c:pt idx="7">
                  <c:v>108.75</c:v>
                </c:pt>
                <c:pt idx="8">
                  <c:v>77.966666666666669</c:v>
                </c:pt>
                <c:pt idx="9">
                  <c:v>63.646666666666668</c:v>
                </c:pt>
                <c:pt idx="10">
                  <c:v>154.46</c:v>
                </c:pt>
                <c:pt idx="11">
                  <c:v>120.71999999999998</c:v>
                </c:pt>
                <c:pt idx="12">
                  <c:v>95.423333333333332</c:v>
                </c:pt>
                <c:pt idx="13">
                  <c:v>107.95666666666666</c:v>
                </c:pt>
                <c:pt idx="14">
                  <c:v>80.52000000000001</c:v>
                </c:pt>
                <c:pt idx="15">
                  <c:v>88.236666666666679</c:v>
                </c:pt>
                <c:pt idx="16">
                  <c:v>97.660000000000011</c:v>
                </c:pt>
                <c:pt idx="17">
                  <c:v>116.49000000000001</c:v>
                </c:pt>
                <c:pt idx="18">
                  <c:v>49.626666666666665</c:v>
                </c:pt>
                <c:pt idx="19">
                  <c:v>68.780000000000015</c:v>
                </c:pt>
                <c:pt idx="20">
                  <c:v>59.136666666666677</c:v>
                </c:pt>
              </c:numCache>
            </c:numRef>
          </c:yVal>
          <c:smooth val="0"/>
          <c:extLst>
            <c:ext xmlns:c16="http://schemas.microsoft.com/office/drawing/2014/chart" uri="{C3380CC4-5D6E-409C-BE32-E72D297353CC}">
              <c16:uniqueId val="{00000000-A8A7-4EE3-874D-3D7C768164CA}"/>
            </c:ext>
          </c:extLst>
        </c:ser>
        <c:dLbls>
          <c:showLegendKey val="0"/>
          <c:showVal val="0"/>
          <c:showCatName val="0"/>
          <c:showSerName val="0"/>
          <c:showPercent val="0"/>
          <c:showBubbleSize val="0"/>
        </c:dLbls>
        <c:axId val="542663624"/>
        <c:axId val="542662968"/>
      </c:scatterChart>
      <c:scatterChart>
        <c:scatterStyle val="lineMarker"/>
        <c:varyColors val="0"/>
        <c:ser>
          <c:idx val="1"/>
          <c:order val="1"/>
          <c:tx>
            <c:v>24-hr ET</c:v>
          </c:tx>
          <c:spPr>
            <a:ln w="19050">
              <a:noFill/>
            </a:ln>
          </c:spPr>
          <c:marker>
            <c:symbol val="x"/>
            <c:size val="5"/>
            <c:spPr>
              <a:solidFill>
                <a:schemeClr val="bg1"/>
              </a:solidFill>
              <a:ln w="9525">
                <a:solidFill>
                  <a:schemeClr val="tx1"/>
                </a:solidFill>
              </a:ln>
              <a:effectLst/>
            </c:spPr>
          </c:marker>
          <c:xVal>
            <c:numRef>
              <c:f>'L1'!$B$2:$B$22</c:f>
              <c:numCache>
                <c:formatCode>m/d/yyyy</c:formatCode>
                <c:ptCount val="21"/>
                <c:pt idx="0">
                  <c:v>43662</c:v>
                </c:pt>
                <c:pt idx="1">
                  <c:v>43663</c:v>
                </c:pt>
                <c:pt idx="2">
                  <c:v>43665</c:v>
                </c:pt>
                <c:pt idx="3">
                  <c:v>43671</c:v>
                </c:pt>
                <c:pt idx="4">
                  <c:v>43672</c:v>
                </c:pt>
                <c:pt idx="5">
                  <c:v>43675</c:v>
                </c:pt>
                <c:pt idx="6">
                  <c:v>43676</c:v>
                </c:pt>
                <c:pt idx="7">
                  <c:v>43677</c:v>
                </c:pt>
                <c:pt idx="8">
                  <c:v>43678</c:v>
                </c:pt>
                <c:pt idx="9">
                  <c:v>43682</c:v>
                </c:pt>
                <c:pt idx="10">
                  <c:v>43685</c:v>
                </c:pt>
                <c:pt idx="11">
                  <c:v>43698</c:v>
                </c:pt>
                <c:pt idx="12">
                  <c:v>43706</c:v>
                </c:pt>
                <c:pt idx="13">
                  <c:v>43707</c:v>
                </c:pt>
                <c:pt idx="14">
                  <c:v>43711</c:v>
                </c:pt>
                <c:pt idx="15">
                  <c:v>43712</c:v>
                </c:pt>
                <c:pt idx="16">
                  <c:v>43713</c:v>
                </c:pt>
                <c:pt idx="17">
                  <c:v>43714</c:v>
                </c:pt>
                <c:pt idx="18">
                  <c:v>43725</c:v>
                </c:pt>
                <c:pt idx="19">
                  <c:v>43726</c:v>
                </c:pt>
                <c:pt idx="20">
                  <c:v>43727</c:v>
                </c:pt>
              </c:numCache>
            </c:numRef>
          </c:xVal>
          <c:yVal>
            <c:numRef>
              <c:f>'L1'!$D$2:$D$22</c:f>
              <c:numCache>
                <c:formatCode>General</c:formatCode>
                <c:ptCount val="21"/>
                <c:pt idx="0">
                  <c:v>7.4157346952667007</c:v>
                </c:pt>
                <c:pt idx="1">
                  <c:v>7.3364695734433489</c:v>
                </c:pt>
                <c:pt idx="2">
                  <c:v>8.8523178226305834</c:v>
                </c:pt>
                <c:pt idx="3">
                  <c:v>6.0332511319111646</c:v>
                </c:pt>
                <c:pt idx="4">
                  <c:v>5.2544644248033254</c:v>
                </c:pt>
                <c:pt idx="5">
                  <c:v>4.9952608935108476</c:v>
                </c:pt>
                <c:pt idx="6">
                  <c:v>5.5875038343576531</c:v>
                </c:pt>
                <c:pt idx="7">
                  <c:v>7.0370362490476133</c:v>
                </c:pt>
                <c:pt idx="8">
                  <c:v>5.5838466945429026</c:v>
                </c:pt>
                <c:pt idx="9">
                  <c:v>9.4397226200918904</c:v>
                </c:pt>
                <c:pt idx="10">
                  <c:v>4.4158020220291085</c:v>
                </c:pt>
                <c:pt idx="11">
                  <c:v>5</c:v>
                </c:pt>
                <c:pt idx="12">
                  <c:v>4.4726568609697512</c:v>
                </c:pt>
                <c:pt idx="13">
                  <c:v>7.2294921356411121</c:v>
                </c:pt>
                <c:pt idx="14">
                  <c:v>5.8732046906644433</c:v>
                </c:pt>
                <c:pt idx="15">
                  <c:v>3.7137782166791089</c:v>
                </c:pt>
                <c:pt idx="16">
                  <c:v>2.6861115208294026</c:v>
                </c:pt>
                <c:pt idx="17">
                  <c:v>1.5550293788923013</c:v>
                </c:pt>
                <c:pt idx="18">
                  <c:v>4.6750999999999996</c:v>
                </c:pt>
                <c:pt idx="19">
                  <c:v>7.162917390330831</c:v>
                </c:pt>
                <c:pt idx="20">
                  <c:v>3.6245170691662238</c:v>
                </c:pt>
              </c:numCache>
            </c:numRef>
          </c:yVal>
          <c:smooth val="0"/>
          <c:extLst>
            <c:ext xmlns:c16="http://schemas.microsoft.com/office/drawing/2014/chart" uri="{C3380CC4-5D6E-409C-BE32-E72D297353CC}">
              <c16:uniqueId val="{00000001-A8A7-4EE3-874D-3D7C768164CA}"/>
            </c:ext>
          </c:extLst>
        </c:ser>
        <c:dLbls>
          <c:showLegendKey val="0"/>
          <c:showVal val="0"/>
          <c:showCatName val="0"/>
          <c:showSerName val="0"/>
          <c:showPercent val="0"/>
          <c:showBubbleSize val="0"/>
        </c:dLbls>
        <c:axId val="804827104"/>
        <c:axId val="804825464"/>
      </c:scatterChart>
      <c:valAx>
        <c:axId val="542663624"/>
        <c:scaling>
          <c:orientation val="minMax"/>
          <c:min val="43661"/>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542662968"/>
        <c:crosses val="autoZero"/>
        <c:crossBetween val="midCat"/>
        <c:majorUnit val="15"/>
      </c:valAx>
      <c:valAx>
        <c:axId val="542662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SC (mmol/s/m2) </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542663624"/>
        <c:crosses val="autoZero"/>
        <c:crossBetween val="midCat"/>
      </c:valAx>
      <c:valAx>
        <c:axId val="804825464"/>
        <c:scaling>
          <c:orientation val="minMax"/>
        </c:scaling>
        <c:delete val="0"/>
        <c:axPos val="r"/>
        <c:title>
          <c:tx>
            <c:rich>
              <a:bodyPr/>
              <a:lstStyle/>
              <a:p>
                <a:pPr>
                  <a:defRPr/>
                </a:pPr>
                <a:r>
                  <a:rPr lang="en-US"/>
                  <a:t>ET (mm)</a:t>
                </a:r>
              </a:p>
            </c:rich>
          </c:tx>
          <c:overlay val="0"/>
        </c:title>
        <c:numFmt formatCode="General" sourceLinked="1"/>
        <c:majorTickMark val="out"/>
        <c:minorTickMark val="none"/>
        <c:tickLblPos val="nextTo"/>
        <c:crossAx val="804827104"/>
        <c:crosses val="max"/>
        <c:crossBetween val="midCat"/>
      </c:valAx>
      <c:valAx>
        <c:axId val="804827104"/>
        <c:scaling>
          <c:orientation val="minMax"/>
        </c:scaling>
        <c:delete val="1"/>
        <c:axPos val="b"/>
        <c:numFmt formatCode="m/d/yyyy" sourceLinked="1"/>
        <c:majorTickMark val="out"/>
        <c:minorTickMark val="none"/>
        <c:tickLblPos val="nextTo"/>
        <c:crossAx val="804825464"/>
        <c:crosses val="autoZero"/>
        <c:crossBetween val="midCat"/>
      </c:valAx>
    </c:plotArea>
    <c:legend>
      <c:legendPos val="r"/>
      <c:overlay val="0"/>
    </c:legend>
    <c:plotVisOnly val="1"/>
    <c:dispBlanksAs val="gap"/>
    <c:showDLblsOverMax val="0"/>
    <c:extLst/>
  </c:chart>
  <c:txPr>
    <a:bodyPr/>
    <a:lstStyle/>
    <a:p>
      <a:pPr>
        <a:defRPr sz="1050" b="1"/>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7"/>
            <c:spPr>
              <a:solidFill>
                <a:schemeClr val="tx1"/>
              </a:solidFill>
              <a:ln w="9525">
                <a:solidFill>
                  <a:schemeClr val="tx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tx1"/>
                </a:solidFill>
                <a:prstDash val="solid"/>
              </a:ln>
              <a:effectLst/>
            </c:spPr>
            <c:trendlineType val="linear"/>
            <c:dispRSqr val="1"/>
            <c:dispEq val="1"/>
            <c:trendlineLbl>
              <c:layout>
                <c:manualLayout>
                  <c:x val="-0.42278418825792602"/>
                  <c:y val="-7.4607026556359785E-2"/>
                </c:manualLayout>
              </c:layout>
              <c:numFmt formatCode="General"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rendlineLbl>
          </c:trendline>
          <c:xVal>
            <c:numRef>
              <c:f>'buckets SC vs ET'!$K$3:$K$18</c:f>
              <c:numCache>
                <c:formatCode>General</c:formatCode>
                <c:ptCount val="16"/>
                <c:pt idx="0">
                  <c:v>157.54000000000002</c:v>
                </c:pt>
                <c:pt idx="1">
                  <c:v>105.05</c:v>
                </c:pt>
                <c:pt idx="2">
                  <c:v>98.35</c:v>
                </c:pt>
                <c:pt idx="3">
                  <c:v>115.70000000000002</c:v>
                </c:pt>
                <c:pt idx="4">
                  <c:v>156.97999999999999</c:v>
                </c:pt>
                <c:pt idx="5">
                  <c:v>303.54999999999995</c:v>
                </c:pt>
                <c:pt idx="6">
                  <c:v>274.51</c:v>
                </c:pt>
                <c:pt idx="7">
                  <c:v>149.38</c:v>
                </c:pt>
                <c:pt idx="8">
                  <c:v>150.14000000000001</c:v>
                </c:pt>
                <c:pt idx="9">
                  <c:v>215.7</c:v>
                </c:pt>
                <c:pt idx="10">
                  <c:v>115.52999999999999</c:v>
                </c:pt>
                <c:pt idx="11">
                  <c:v>149.76</c:v>
                </c:pt>
                <c:pt idx="12">
                  <c:v>188.27</c:v>
                </c:pt>
                <c:pt idx="13">
                  <c:v>145.19999999999999</c:v>
                </c:pt>
                <c:pt idx="14">
                  <c:v>175.45999999999998</c:v>
                </c:pt>
                <c:pt idx="15">
                  <c:v>182.94</c:v>
                </c:pt>
              </c:numCache>
            </c:numRef>
          </c:xVal>
          <c:yVal>
            <c:numRef>
              <c:f>'buckets SC vs ET'!$G$3:$G$18</c:f>
              <c:numCache>
                <c:formatCode>General</c:formatCode>
                <c:ptCount val="16"/>
                <c:pt idx="0">
                  <c:v>4.5955574219548128</c:v>
                </c:pt>
                <c:pt idx="1">
                  <c:v>4.3469788280935218</c:v>
                </c:pt>
                <c:pt idx="2">
                  <c:v>3.4517812337449421</c:v>
                </c:pt>
                <c:pt idx="3">
                  <c:v>1.7856753419783424</c:v>
                </c:pt>
                <c:pt idx="4">
                  <c:v>1.7353303103102191</c:v>
                </c:pt>
                <c:pt idx="5">
                  <c:v>6.2443572090855231</c:v>
                </c:pt>
                <c:pt idx="6">
                  <c:v>8.3368225877914206</c:v>
                </c:pt>
                <c:pt idx="7">
                  <c:v>9.5985949439734277</c:v>
                </c:pt>
                <c:pt idx="8">
                  <c:v>4.0685078716793237</c:v>
                </c:pt>
                <c:pt idx="9">
                  <c:v>2.9687835861789829</c:v>
                </c:pt>
                <c:pt idx="10">
                  <c:v>2.7831362819028316</c:v>
                </c:pt>
                <c:pt idx="11">
                  <c:v>2.3662164884012231</c:v>
                </c:pt>
                <c:pt idx="12">
                  <c:v>7.2544044069269713</c:v>
                </c:pt>
                <c:pt idx="13">
                  <c:v>5.0250634733733808</c:v>
                </c:pt>
                <c:pt idx="14">
                  <c:v>4.0968269519925684</c:v>
                </c:pt>
                <c:pt idx="15">
                  <c:v>2.5203981478848614</c:v>
                </c:pt>
              </c:numCache>
            </c:numRef>
          </c:yVal>
          <c:smooth val="0"/>
          <c:extLst>
            <c:ext xmlns:c16="http://schemas.microsoft.com/office/drawing/2014/chart" uri="{C3380CC4-5D6E-409C-BE32-E72D297353CC}">
              <c16:uniqueId val="{00000003-C1F3-4D55-9426-513E1EFCA049}"/>
            </c:ext>
          </c:extLst>
        </c:ser>
        <c:dLbls>
          <c:showLegendKey val="0"/>
          <c:showVal val="0"/>
          <c:showCatName val="0"/>
          <c:showSerName val="0"/>
          <c:showPercent val="0"/>
          <c:showBubbleSize val="0"/>
        </c:dLbls>
        <c:axId val="582014608"/>
        <c:axId val="582015000"/>
      </c:scatterChart>
      <c:valAx>
        <c:axId val="582014608"/>
        <c:scaling>
          <c:orientation val="minMax"/>
          <c:max val="390"/>
          <c:min val="4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t>SC (mmol/m</a:t>
                </a:r>
                <a:r>
                  <a:rPr lang="en-US" baseline="30000"/>
                  <a:t>2</a:t>
                </a:r>
                <a:r>
                  <a:rPr lang="en-US" baseline="0"/>
                  <a:t>/s)</a:t>
                </a:r>
                <a:endParaRPr lang="en-US"/>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82015000"/>
        <c:crosses val="autoZero"/>
        <c:crossBetween val="midCat"/>
      </c:valAx>
      <c:valAx>
        <c:axId val="582015000"/>
        <c:scaling>
          <c:orientation val="minMax"/>
          <c:max val="1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t>ET</a:t>
                </a:r>
                <a:r>
                  <a:rPr lang="en-US" baseline="0"/>
                  <a:t> (mm)</a:t>
                </a:r>
                <a:endParaRPr lang="en-US"/>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820146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1"/>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SC</c:v>
          </c:tx>
          <c:spPr>
            <a:ln w="19050">
              <a:noFill/>
            </a:ln>
          </c:spPr>
          <c:marker>
            <c:symbol val="circle"/>
            <c:size val="7"/>
            <c:spPr>
              <a:solidFill>
                <a:schemeClr val="tx1"/>
              </a:solidFill>
              <a:ln>
                <a:solidFill>
                  <a:schemeClr val="tx1"/>
                </a:solidFill>
              </a:ln>
            </c:spPr>
          </c:marker>
          <c:xVal>
            <c:numRef>
              <c:f>'buckets SC vs ET'!$B$3:$B$18</c:f>
              <c:numCache>
                <c:formatCode>m/d/yyyy</c:formatCode>
                <c:ptCount val="16"/>
                <c:pt idx="0">
                  <c:v>43685</c:v>
                </c:pt>
                <c:pt idx="1">
                  <c:v>43706</c:v>
                </c:pt>
                <c:pt idx="2">
                  <c:v>43712</c:v>
                </c:pt>
                <c:pt idx="3">
                  <c:v>43726</c:v>
                </c:pt>
                <c:pt idx="4">
                  <c:v>43734</c:v>
                </c:pt>
                <c:pt idx="5">
                  <c:v>43665</c:v>
                </c:pt>
                <c:pt idx="6">
                  <c:v>43671</c:v>
                </c:pt>
                <c:pt idx="7">
                  <c:v>43676</c:v>
                </c:pt>
                <c:pt idx="8">
                  <c:v>43707</c:v>
                </c:pt>
                <c:pt idx="9">
                  <c:v>43713</c:v>
                </c:pt>
                <c:pt idx="10">
                  <c:v>43727</c:v>
                </c:pt>
                <c:pt idx="11">
                  <c:v>43739</c:v>
                </c:pt>
                <c:pt idx="12">
                  <c:v>43672</c:v>
                </c:pt>
                <c:pt idx="13">
                  <c:v>43711</c:v>
                </c:pt>
                <c:pt idx="14">
                  <c:v>43725</c:v>
                </c:pt>
                <c:pt idx="15">
                  <c:v>43732</c:v>
                </c:pt>
              </c:numCache>
            </c:numRef>
          </c:xVal>
          <c:yVal>
            <c:numRef>
              <c:f>'buckets SC vs ET'!$K$3:$K$18</c:f>
              <c:numCache>
                <c:formatCode>General</c:formatCode>
                <c:ptCount val="16"/>
                <c:pt idx="0">
                  <c:v>157.54000000000002</c:v>
                </c:pt>
                <c:pt idx="1">
                  <c:v>105.05</c:v>
                </c:pt>
                <c:pt idx="2">
                  <c:v>98.35</c:v>
                </c:pt>
                <c:pt idx="3">
                  <c:v>115.70000000000002</c:v>
                </c:pt>
                <c:pt idx="4">
                  <c:v>156.97999999999999</c:v>
                </c:pt>
                <c:pt idx="5">
                  <c:v>303.54999999999995</c:v>
                </c:pt>
                <c:pt idx="6">
                  <c:v>274.51</c:v>
                </c:pt>
                <c:pt idx="7">
                  <c:v>149.38</c:v>
                </c:pt>
                <c:pt idx="8">
                  <c:v>150.14000000000001</c:v>
                </c:pt>
                <c:pt idx="9">
                  <c:v>215.7</c:v>
                </c:pt>
                <c:pt idx="10">
                  <c:v>115.52999999999999</c:v>
                </c:pt>
                <c:pt idx="11">
                  <c:v>149.76</c:v>
                </c:pt>
                <c:pt idx="12">
                  <c:v>188.27</c:v>
                </c:pt>
                <c:pt idx="13">
                  <c:v>145.19999999999999</c:v>
                </c:pt>
                <c:pt idx="14">
                  <c:v>175.45999999999998</c:v>
                </c:pt>
                <c:pt idx="15">
                  <c:v>182.94</c:v>
                </c:pt>
              </c:numCache>
            </c:numRef>
          </c:yVal>
          <c:smooth val="0"/>
          <c:extLst>
            <c:ext xmlns:c16="http://schemas.microsoft.com/office/drawing/2014/chart" uri="{C3380CC4-5D6E-409C-BE32-E72D297353CC}">
              <c16:uniqueId val="{00000000-970F-4211-844D-D41853ED7273}"/>
            </c:ext>
          </c:extLst>
        </c:ser>
        <c:dLbls>
          <c:showLegendKey val="0"/>
          <c:showVal val="0"/>
          <c:showCatName val="0"/>
          <c:showSerName val="0"/>
          <c:showPercent val="0"/>
          <c:showBubbleSize val="0"/>
        </c:dLbls>
        <c:axId val="542663624"/>
        <c:axId val="542662968"/>
      </c:scatterChart>
      <c:scatterChart>
        <c:scatterStyle val="lineMarker"/>
        <c:varyColors val="0"/>
        <c:ser>
          <c:idx val="1"/>
          <c:order val="1"/>
          <c:tx>
            <c:v>ET</c:v>
          </c:tx>
          <c:spPr>
            <a:ln w="19050">
              <a:noFill/>
            </a:ln>
          </c:spPr>
          <c:marker>
            <c:symbol val="x"/>
            <c:size val="5"/>
            <c:spPr>
              <a:solidFill>
                <a:schemeClr val="bg1"/>
              </a:solidFill>
              <a:ln w="9525">
                <a:solidFill>
                  <a:schemeClr val="tx1"/>
                </a:solidFill>
              </a:ln>
              <a:effectLst/>
            </c:spPr>
          </c:marker>
          <c:xVal>
            <c:numRef>
              <c:f>'buckets SC vs ET'!$B$3:$B$18</c:f>
              <c:numCache>
                <c:formatCode>m/d/yyyy</c:formatCode>
                <c:ptCount val="16"/>
                <c:pt idx="0">
                  <c:v>43685</c:v>
                </c:pt>
                <c:pt idx="1">
                  <c:v>43706</c:v>
                </c:pt>
                <c:pt idx="2">
                  <c:v>43712</c:v>
                </c:pt>
                <c:pt idx="3">
                  <c:v>43726</c:v>
                </c:pt>
                <c:pt idx="4">
                  <c:v>43734</c:v>
                </c:pt>
                <c:pt idx="5">
                  <c:v>43665</c:v>
                </c:pt>
                <c:pt idx="6">
                  <c:v>43671</c:v>
                </c:pt>
                <c:pt idx="7">
                  <c:v>43676</c:v>
                </c:pt>
                <c:pt idx="8">
                  <c:v>43707</c:v>
                </c:pt>
                <c:pt idx="9">
                  <c:v>43713</c:v>
                </c:pt>
                <c:pt idx="10">
                  <c:v>43727</c:v>
                </c:pt>
                <c:pt idx="11">
                  <c:v>43739</c:v>
                </c:pt>
                <c:pt idx="12">
                  <c:v>43672</c:v>
                </c:pt>
                <c:pt idx="13">
                  <c:v>43711</c:v>
                </c:pt>
                <c:pt idx="14">
                  <c:v>43725</c:v>
                </c:pt>
                <c:pt idx="15">
                  <c:v>43732</c:v>
                </c:pt>
              </c:numCache>
            </c:numRef>
          </c:xVal>
          <c:yVal>
            <c:numRef>
              <c:f>'buckets SC vs ET'!$G$3:$G$18</c:f>
              <c:numCache>
                <c:formatCode>General</c:formatCode>
                <c:ptCount val="16"/>
                <c:pt idx="0">
                  <c:v>4.5955574219548128</c:v>
                </c:pt>
                <c:pt idx="1">
                  <c:v>4.3469788280935218</c:v>
                </c:pt>
                <c:pt idx="2">
                  <c:v>3.4517812337449421</c:v>
                </c:pt>
                <c:pt idx="3">
                  <c:v>1.7856753419783424</c:v>
                </c:pt>
                <c:pt idx="4">
                  <c:v>1.7353303103102191</c:v>
                </c:pt>
                <c:pt idx="5">
                  <c:v>6.2443572090855231</c:v>
                </c:pt>
                <c:pt idx="6">
                  <c:v>8.3368225877914206</c:v>
                </c:pt>
                <c:pt idx="7">
                  <c:v>9.5985949439734277</c:v>
                </c:pt>
                <c:pt idx="8">
                  <c:v>4.0685078716793237</c:v>
                </c:pt>
                <c:pt idx="9">
                  <c:v>2.9687835861789829</c:v>
                </c:pt>
                <c:pt idx="10">
                  <c:v>2.7831362819028316</c:v>
                </c:pt>
                <c:pt idx="11">
                  <c:v>2.3662164884012231</c:v>
                </c:pt>
                <c:pt idx="12">
                  <c:v>7.2544044069269713</c:v>
                </c:pt>
                <c:pt idx="13">
                  <c:v>5.0250634733733808</c:v>
                </c:pt>
                <c:pt idx="14">
                  <c:v>4.0968269519925684</c:v>
                </c:pt>
                <c:pt idx="15">
                  <c:v>2.5203981478848614</c:v>
                </c:pt>
              </c:numCache>
            </c:numRef>
          </c:yVal>
          <c:smooth val="0"/>
          <c:extLst>
            <c:ext xmlns:c16="http://schemas.microsoft.com/office/drawing/2014/chart" uri="{C3380CC4-5D6E-409C-BE32-E72D297353CC}">
              <c16:uniqueId val="{00000001-970F-4211-844D-D41853ED7273}"/>
            </c:ext>
          </c:extLst>
        </c:ser>
        <c:dLbls>
          <c:showLegendKey val="0"/>
          <c:showVal val="0"/>
          <c:showCatName val="0"/>
          <c:showSerName val="0"/>
          <c:showPercent val="0"/>
          <c:showBubbleSize val="0"/>
        </c:dLbls>
        <c:axId val="804827104"/>
        <c:axId val="804825464"/>
      </c:scatterChart>
      <c:valAx>
        <c:axId val="542663624"/>
        <c:scaling>
          <c:orientation val="minMax"/>
          <c:max val="43745"/>
          <c:min val="43661"/>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542662968"/>
        <c:crosses val="autoZero"/>
        <c:crossBetween val="midCat"/>
        <c:majorUnit val="15"/>
      </c:valAx>
      <c:valAx>
        <c:axId val="542662968"/>
        <c:scaling>
          <c:orientation val="minMax"/>
          <c:max val="390"/>
          <c:min val="40"/>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SC (mmol/m</a:t>
                </a:r>
                <a:r>
                  <a:rPr lang="en-US" baseline="30000"/>
                  <a:t>2</a:t>
                </a:r>
                <a:r>
                  <a:rPr lang="en-US" baseline="0"/>
                  <a:t>/s)</a:t>
                </a:r>
                <a:endParaRPr lang="en-US"/>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542663624"/>
        <c:crosses val="autoZero"/>
        <c:crossBetween val="midCat"/>
      </c:valAx>
      <c:valAx>
        <c:axId val="804825464"/>
        <c:scaling>
          <c:orientation val="minMax"/>
          <c:max val="10"/>
        </c:scaling>
        <c:delete val="0"/>
        <c:axPos val="r"/>
        <c:title>
          <c:tx>
            <c:rich>
              <a:bodyPr/>
              <a:lstStyle/>
              <a:p>
                <a:pPr>
                  <a:defRPr/>
                </a:pPr>
                <a:r>
                  <a:rPr lang="en-US"/>
                  <a:t>ET (mm)</a:t>
                </a:r>
              </a:p>
            </c:rich>
          </c:tx>
          <c:overlay val="0"/>
        </c:title>
        <c:numFmt formatCode="General" sourceLinked="1"/>
        <c:majorTickMark val="out"/>
        <c:minorTickMark val="none"/>
        <c:tickLblPos val="nextTo"/>
        <c:crossAx val="804827104"/>
        <c:crosses val="max"/>
        <c:crossBetween val="midCat"/>
      </c:valAx>
      <c:valAx>
        <c:axId val="804827104"/>
        <c:scaling>
          <c:orientation val="minMax"/>
        </c:scaling>
        <c:delete val="1"/>
        <c:axPos val="b"/>
        <c:numFmt formatCode="m/d/yyyy" sourceLinked="1"/>
        <c:majorTickMark val="out"/>
        <c:minorTickMark val="none"/>
        <c:tickLblPos val="nextTo"/>
        <c:crossAx val="804825464"/>
        <c:crosses val="autoZero"/>
        <c:crossBetween val="midCat"/>
      </c:valAx>
    </c:plotArea>
    <c:legend>
      <c:legendPos val="r"/>
      <c:overlay val="0"/>
    </c:legend>
    <c:plotVisOnly val="1"/>
    <c:dispBlanksAs val="gap"/>
    <c:showDLblsOverMax val="0"/>
    <c:extLst/>
  </c:chart>
  <c:txPr>
    <a:bodyPr/>
    <a:lstStyle/>
    <a:p>
      <a:pPr>
        <a:defRPr sz="1400" b="1"/>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 vs PM compared to MB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Mass Balance</c:v>
          </c:tx>
          <c:spPr>
            <a:ln w="19050" cap="rnd">
              <a:noFill/>
              <a:round/>
            </a:ln>
            <a:effectLst/>
          </c:spPr>
          <c:marker>
            <c:symbol val="circle"/>
            <c:size val="5"/>
            <c:spPr>
              <a:solidFill>
                <a:schemeClr val="accent1"/>
              </a:solidFill>
              <a:ln w="9525">
                <a:solidFill>
                  <a:schemeClr val="accent1"/>
                </a:solidFill>
              </a:ln>
              <a:effectLst/>
            </c:spPr>
          </c:marker>
          <c:errBars>
            <c:errDir val="y"/>
            <c:errBarType val="both"/>
            <c:errValType val="fixedVal"/>
            <c:noEndCap val="0"/>
            <c:val val="0.37000000000000005"/>
            <c:spPr>
              <a:noFill/>
              <a:ln w="9525" cap="flat" cmpd="sng" algn="ctr">
                <a:solidFill>
                  <a:schemeClr val="tx1">
                    <a:lumMod val="65000"/>
                    <a:lumOff val="35000"/>
                  </a:schemeClr>
                </a:solidFill>
                <a:round/>
              </a:ln>
              <a:effectLst/>
            </c:spPr>
          </c:errBars>
          <c:xVal>
            <c:numRef>
              <c:f>'Buckets EB'!$C$76:$C$87</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'Buckets EB'!$H$76:$H$87</c:f>
              <c:numCache>
                <c:formatCode>General</c:formatCode>
                <c:ptCount val="12"/>
                <c:pt idx="0">
                  <c:v>4.3469788280935218</c:v>
                </c:pt>
                <c:pt idx="1">
                  <c:v>3.4517812337449421</c:v>
                </c:pt>
                <c:pt idx="2">
                  <c:v>1.7856753419783424</c:v>
                </c:pt>
                <c:pt idx="3">
                  <c:v>1.7353303103102191</c:v>
                </c:pt>
                <c:pt idx="4">
                  <c:v>4.0685078716793237</c:v>
                </c:pt>
                <c:pt idx="5">
                  <c:v>2.9687835861789829</c:v>
                </c:pt>
                <c:pt idx="6">
                  <c:v>2.7831362819028316</c:v>
                </c:pt>
                <c:pt idx="7">
                  <c:v>2.3662164884012231</c:v>
                </c:pt>
                <c:pt idx="8">
                  <c:v>5.0250634733733808</c:v>
                </c:pt>
                <c:pt idx="9">
                  <c:v>4.0968269519925684</c:v>
                </c:pt>
                <c:pt idx="10">
                  <c:v>2.5203981478848614</c:v>
                </c:pt>
                <c:pt idx="11">
                  <c:v>2.8067355154972589</c:v>
                </c:pt>
              </c:numCache>
            </c:numRef>
          </c:yVal>
          <c:smooth val="0"/>
          <c:extLst>
            <c:ext xmlns:c16="http://schemas.microsoft.com/office/drawing/2014/chart" uri="{C3380CC4-5D6E-409C-BE32-E72D297353CC}">
              <c16:uniqueId val="{00000000-EC93-45CB-B6C5-478C2F9C0F30}"/>
            </c:ext>
          </c:extLst>
        </c:ser>
        <c:ser>
          <c:idx val="1"/>
          <c:order val="1"/>
          <c:tx>
            <c:v>Energy Balance</c:v>
          </c:tx>
          <c:spPr>
            <a:ln w="25400" cap="rnd">
              <a:noFill/>
              <a:round/>
            </a:ln>
            <a:effectLst/>
          </c:spPr>
          <c:marker>
            <c:symbol val="circle"/>
            <c:size val="5"/>
            <c:spPr>
              <a:solidFill>
                <a:schemeClr val="accent2"/>
              </a:solidFill>
              <a:ln w="9525">
                <a:solidFill>
                  <a:schemeClr val="accent2"/>
                </a:solidFill>
              </a:ln>
              <a:effectLst/>
            </c:spPr>
          </c:marker>
          <c:xVal>
            <c:numRef>
              <c:f>'Buckets EB'!$C$76:$C$87</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'Buckets EB'!$J$76:$J$87</c:f>
              <c:numCache>
                <c:formatCode>General</c:formatCode>
                <c:ptCount val="12"/>
                <c:pt idx="0">
                  <c:v>2.9420377881052868</c:v>
                </c:pt>
                <c:pt idx="1">
                  <c:v>2.9374449850229452</c:v>
                </c:pt>
                <c:pt idx="2">
                  <c:v>1.8404882072664894</c:v>
                </c:pt>
                <c:pt idx="3">
                  <c:v>1.4780399332317065</c:v>
                </c:pt>
                <c:pt idx="4">
                  <c:v>3.9035073866842125</c:v>
                </c:pt>
                <c:pt idx="5">
                  <c:v>3.7174108101825478</c:v>
                </c:pt>
                <c:pt idx="6">
                  <c:v>2.4115046934842805</c:v>
                </c:pt>
                <c:pt idx="7">
                  <c:v>2.2093468558191209</c:v>
                </c:pt>
                <c:pt idx="8">
                  <c:v>5.8925501390833883</c:v>
                </c:pt>
                <c:pt idx="9">
                  <c:v>6.9549027930879559</c:v>
                </c:pt>
                <c:pt idx="10">
                  <c:v>3.0996353323797203</c:v>
                </c:pt>
                <c:pt idx="11">
                  <c:v>6.1691201511003086</c:v>
                </c:pt>
              </c:numCache>
            </c:numRef>
          </c:yVal>
          <c:smooth val="0"/>
          <c:extLst>
            <c:ext xmlns:c16="http://schemas.microsoft.com/office/drawing/2014/chart" uri="{C3380CC4-5D6E-409C-BE32-E72D297353CC}">
              <c16:uniqueId val="{00000002-EC93-45CB-B6C5-478C2F9C0F30}"/>
            </c:ext>
          </c:extLst>
        </c:ser>
        <c:ser>
          <c:idx val="2"/>
          <c:order val="2"/>
          <c:tx>
            <c:v>FAO PM</c:v>
          </c:tx>
          <c:spPr>
            <a:ln w="25400" cap="rnd">
              <a:noFill/>
              <a:round/>
            </a:ln>
            <a:effectLst/>
          </c:spPr>
          <c:marker>
            <c:symbol val="circle"/>
            <c:size val="5"/>
            <c:spPr>
              <a:solidFill>
                <a:schemeClr val="accent3"/>
              </a:solidFill>
              <a:ln w="9525">
                <a:solidFill>
                  <a:schemeClr val="accent3"/>
                </a:solidFill>
              </a:ln>
              <a:effectLst/>
            </c:spPr>
          </c:marker>
          <c:xVal>
            <c:numRef>
              <c:f>'Buckets EB'!$C$76:$C$87</c:f>
              <c:numCache>
                <c:formatCode>m/d/yyyy</c:formatCode>
                <c:ptCount val="12"/>
                <c:pt idx="0">
                  <c:v>43706</c:v>
                </c:pt>
                <c:pt idx="1">
                  <c:v>43712</c:v>
                </c:pt>
                <c:pt idx="2">
                  <c:v>43726</c:v>
                </c:pt>
                <c:pt idx="3">
                  <c:v>43734</c:v>
                </c:pt>
                <c:pt idx="4">
                  <c:v>43707</c:v>
                </c:pt>
                <c:pt idx="5">
                  <c:v>43713</c:v>
                </c:pt>
                <c:pt idx="6">
                  <c:v>43727</c:v>
                </c:pt>
                <c:pt idx="7">
                  <c:v>43739</c:v>
                </c:pt>
                <c:pt idx="8">
                  <c:v>43711</c:v>
                </c:pt>
                <c:pt idx="9">
                  <c:v>43725</c:v>
                </c:pt>
                <c:pt idx="10">
                  <c:v>43732</c:v>
                </c:pt>
                <c:pt idx="11">
                  <c:v>43742</c:v>
                </c:pt>
              </c:numCache>
            </c:numRef>
          </c:xVal>
          <c:yVal>
            <c:numRef>
              <c:f>'Buckets EB'!$K$76:$K$87</c:f>
              <c:numCache>
                <c:formatCode>General</c:formatCode>
                <c:ptCount val="12"/>
                <c:pt idx="0">
                  <c:v>4.0189042031394564</c:v>
                </c:pt>
                <c:pt idx="1">
                  <c:v>3.1403277293060596</c:v>
                </c:pt>
                <c:pt idx="2">
                  <c:v>3.0828360292692127</c:v>
                </c:pt>
                <c:pt idx="3">
                  <c:v>2.3190053494180072</c:v>
                </c:pt>
                <c:pt idx="4">
                  <c:v>3.7442243413109169</c:v>
                </c:pt>
                <c:pt idx="5">
                  <c:v>3.0076658471814031</c:v>
                </c:pt>
                <c:pt idx="6">
                  <c:v>3.5553282005709907</c:v>
                </c:pt>
                <c:pt idx="7">
                  <c:v>2.8541719349139996</c:v>
                </c:pt>
                <c:pt idx="8">
                  <c:v>3.6713942693541672</c:v>
                </c:pt>
                <c:pt idx="9">
                  <c:v>3.6406010750616895</c:v>
                </c:pt>
                <c:pt idx="10">
                  <c:v>2.7528894695179944</c:v>
                </c:pt>
                <c:pt idx="11">
                  <c:v>3.2221700906484041</c:v>
                </c:pt>
              </c:numCache>
            </c:numRef>
          </c:yVal>
          <c:smooth val="0"/>
          <c:extLst>
            <c:ext xmlns:c16="http://schemas.microsoft.com/office/drawing/2014/chart" uri="{C3380CC4-5D6E-409C-BE32-E72D297353CC}">
              <c16:uniqueId val="{00000003-EC93-45CB-B6C5-478C2F9C0F30}"/>
            </c:ext>
          </c:extLst>
        </c:ser>
        <c:dLbls>
          <c:showLegendKey val="0"/>
          <c:showVal val="0"/>
          <c:showCatName val="0"/>
          <c:showSerName val="0"/>
          <c:showPercent val="0"/>
          <c:showBubbleSize val="0"/>
        </c:dLbls>
        <c:axId val="1697456672"/>
        <c:axId val="35039152"/>
      </c:scatterChart>
      <c:valAx>
        <c:axId val="169745667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9152"/>
        <c:crosses val="autoZero"/>
        <c:crossBetween val="midCat"/>
      </c:valAx>
      <c:valAx>
        <c:axId val="3503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456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0.xml"/><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10" Type="http://schemas.openxmlformats.org/officeDocument/2006/relationships/chart" Target="../charts/chart32.xml"/><Relationship Id="rId4" Type="http://schemas.openxmlformats.org/officeDocument/2006/relationships/chart" Target="../charts/chart26.xml"/><Relationship Id="rId9" Type="http://schemas.openxmlformats.org/officeDocument/2006/relationships/chart" Target="../charts/chart31.xml"/></Relationships>
</file>

<file path=xl/drawings/_rels/drawing7.xml.rels><?xml version="1.0" encoding="UTF-8" standalone="yes"?>
<Relationships xmlns="http://schemas.openxmlformats.org/package/2006/relationships"><Relationship Id="rId8" Type="http://schemas.openxmlformats.org/officeDocument/2006/relationships/chart" Target="../charts/chart40.xml"/><Relationship Id="rId3" Type="http://schemas.openxmlformats.org/officeDocument/2006/relationships/chart" Target="../charts/chart35.xml"/><Relationship Id="rId7" Type="http://schemas.openxmlformats.org/officeDocument/2006/relationships/chart" Target="../charts/chart39.xml"/><Relationship Id="rId2" Type="http://schemas.openxmlformats.org/officeDocument/2006/relationships/chart" Target="../charts/chart34.xml"/><Relationship Id="rId1" Type="http://schemas.openxmlformats.org/officeDocument/2006/relationships/chart" Target="../charts/chart33.xml"/><Relationship Id="rId6" Type="http://schemas.openxmlformats.org/officeDocument/2006/relationships/chart" Target="../charts/chart38.xml"/><Relationship Id="rId5" Type="http://schemas.openxmlformats.org/officeDocument/2006/relationships/chart" Target="../charts/chart37.xml"/><Relationship Id="rId4" Type="http://schemas.openxmlformats.org/officeDocument/2006/relationships/chart" Target="../charts/chart36.xml"/><Relationship Id="rId9" Type="http://schemas.openxmlformats.org/officeDocument/2006/relationships/chart" Target="../charts/chart41.xml"/></Relationships>
</file>

<file path=xl/drawings/drawing1.xml><?xml version="1.0" encoding="utf-8"?>
<xdr:wsDr xmlns:xdr="http://schemas.openxmlformats.org/drawingml/2006/spreadsheetDrawing" xmlns:a="http://schemas.openxmlformats.org/drawingml/2006/main">
  <xdr:twoCellAnchor>
    <xdr:from>
      <xdr:col>7</xdr:col>
      <xdr:colOff>216935</xdr:colOff>
      <xdr:row>1</xdr:row>
      <xdr:rowOff>76862</xdr:rowOff>
    </xdr:from>
    <xdr:to>
      <xdr:col>19</xdr:col>
      <xdr:colOff>267643</xdr:colOff>
      <xdr:row>21</xdr:row>
      <xdr:rowOff>116486</xdr:rowOff>
    </xdr:to>
    <xdr:graphicFrame macro="">
      <xdr:nvGraphicFramePr>
        <xdr:cNvPr id="8" name="Chart 7">
          <a:extLst>
            <a:ext uri="{FF2B5EF4-FFF2-40B4-BE49-F238E27FC236}">
              <a16:creationId xmlns:a16="http://schemas.microsoft.com/office/drawing/2014/main" id="{1890F76C-C7EC-4697-AF6A-DF5841A5F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14917</xdr:colOff>
      <xdr:row>23</xdr:row>
      <xdr:rowOff>15017</xdr:rowOff>
    </xdr:from>
    <xdr:to>
      <xdr:col>33</xdr:col>
      <xdr:colOff>246530</xdr:colOff>
      <xdr:row>42</xdr:row>
      <xdr:rowOff>245141</xdr:rowOff>
    </xdr:to>
    <xdr:graphicFrame macro="">
      <xdr:nvGraphicFramePr>
        <xdr:cNvPr id="13" name="Chart 12">
          <a:extLst>
            <a:ext uri="{FF2B5EF4-FFF2-40B4-BE49-F238E27FC236}">
              <a16:creationId xmlns:a16="http://schemas.microsoft.com/office/drawing/2014/main" id="{B3A3BAF4-68C8-4EB2-A3CD-26D711AB41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536863</xdr:colOff>
      <xdr:row>1</xdr:row>
      <xdr:rowOff>131123</xdr:rowOff>
    </xdr:from>
    <xdr:to>
      <xdr:col>31</xdr:col>
      <xdr:colOff>588817</xdr:colOff>
      <xdr:row>21</xdr:row>
      <xdr:rowOff>173182</xdr:rowOff>
    </xdr:to>
    <xdr:graphicFrame macro="">
      <xdr:nvGraphicFramePr>
        <xdr:cNvPr id="15" name="Chart 14">
          <a:extLst>
            <a:ext uri="{FF2B5EF4-FFF2-40B4-BE49-F238E27FC236}">
              <a16:creationId xmlns:a16="http://schemas.microsoft.com/office/drawing/2014/main" id="{23C058F3-1D7D-4CC4-AD4B-D44DE5525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125506</xdr:colOff>
      <xdr:row>24</xdr:row>
      <xdr:rowOff>69476</xdr:rowOff>
    </xdr:from>
    <xdr:to>
      <xdr:col>19</xdr:col>
      <xdr:colOff>176214</xdr:colOff>
      <xdr:row>43</xdr:row>
      <xdr:rowOff>194825</xdr:rowOff>
    </xdr:to>
    <xdr:graphicFrame macro="">
      <xdr:nvGraphicFramePr>
        <xdr:cNvPr id="7" name="Chart 6">
          <a:extLst>
            <a:ext uri="{FF2B5EF4-FFF2-40B4-BE49-F238E27FC236}">
              <a16:creationId xmlns:a16="http://schemas.microsoft.com/office/drawing/2014/main" id="{CD99BCCE-8BB7-4FDD-B002-71861CD28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24</xdr:col>
      <xdr:colOff>121227</xdr:colOff>
      <xdr:row>29</xdr:row>
      <xdr:rowOff>108734</xdr:rowOff>
    </xdr:from>
    <xdr:to>
      <xdr:col>36</xdr:col>
      <xdr:colOff>130372</xdr:colOff>
      <xdr:row>49</xdr:row>
      <xdr:rowOff>148358</xdr:rowOff>
    </xdr:to>
    <xdr:graphicFrame macro="">
      <xdr:nvGraphicFramePr>
        <xdr:cNvPr id="5" name="Chart 4">
          <a:extLst>
            <a:ext uri="{FF2B5EF4-FFF2-40B4-BE49-F238E27FC236}">
              <a16:creationId xmlns:a16="http://schemas.microsoft.com/office/drawing/2014/main" id="{9A32191C-AFD8-47CD-AD27-18D9AC4B5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281421</xdr:colOff>
      <xdr:row>5</xdr:row>
      <xdr:rowOff>121227</xdr:rowOff>
    </xdr:from>
    <xdr:to>
      <xdr:col>40</xdr:col>
      <xdr:colOff>291811</xdr:colOff>
      <xdr:row>25</xdr:row>
      <xdr:rowOff>163286</xdr:rowOff>
    </xdr:to>
    <xdr:graphicFrame macro="">
      <xdr:nvGraphicFramePr>
        <xdr:cNvPr id="6" name="Chart 5">
          <a:extLst>
            <a:ext uri="{FF2B5EF4-FFF2-40B4-BE49-F238E27FC236}">
              <a16:creationId xmlns:a16="http://schemas.microsoft.com/office/drawing/2014/main" id="{BCE908FF-D9D3-4810-AEBF-54498D851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707572</xdr:colOff>
      <xdr:row>20</xdr:row>
      <xdr:rowOff>64201</xdr:rowOff>
    </xdr:from>
    <xdr:to>
      <xdr:col>9</xdr:col>
      <xdr:colOff>1159072</xdr:colOff>
      <xdr:row>40</xdr:row>
      <xdr:rowOff>103825</xdr:rowOff>
    </xdr:to>
    <xdr:graphicFrame macro="">
      <xdr:nvGraphicFramePr>
        <xdr:cNvPr id="5" name="Chart 4">
          <a:extLst>
            <a:ext uri="{FF2B5EF4-FFF2-40B4-BE49-F238E27FC236}">
              <a16:creationId xmlns:a16="http://schemas.microsoft.com/office/drawing/2014/main" id="{740897F5-18B5-4D97-8692-11C8F5A3B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198045</xdr:colOff>
      <xdr:row>20</xdr:row>
      <xdr:rowOff>163285</xdr:rowOff>
    </xdr:from>
    <xdr:to>
      <xdr:col>20</xdr:col>
      <xdr:colOff>367901</xdr:colOff>
      <xdr:row>41</xdr:row>
      <xdr:rowOff>12409</xdr:rowOff>
    </xdr:to>
    <xdr:graphicFrame macro="">
      <xdr:nvGraphicFramePr>
        <xdr:cNvPr id="6" name="Chart 5">
          <a:extLst>
            <a:ext uri="{FF2B5EF4-FFF2-40B4-BE49-F238E27FC236}">
              <a16:creationId xmlns:a16="http://schemas.microsoft.com/office/drawing/2014/main" id="{848D75BA-975B-443E-9097-4D164A158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324232</xdr:colOff>
      <xdr:row>88</xdr:row>
      <xdr:rowOff>96012</xdr:rowOff>
    </xdr:from>
    <xdr:to>
      <xdr:col>16</xdr:col>
      <xdr:colOff>331414</xdr:colOff>
      <xdr:row>104</xdr:row>
      <xdr:rowOff>163248</xdr:rowOff>
    </xdr:to>
    <xdr:graphicFrame macro="">
      <xdr:nvGraphicFramePr>
        <xdr:cNvPr id="3" name="Chart 2">
          <a:extLst>
            <a:ext uri="{FF2B5EF4-FFF2-40B4-BE49-F238E27FC236}">
              <a16:creationId xmlns:a16="http://schemas.microsoft.com/office/drawing/2014/main" id="{78A97174-F30E-4A0F-B1F9-DDBFD37D7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1007129</xdr:colOff>
      <xdr:row>14</xdr:row>
      <xdr:rowOff>156601</xdr:rowOff>
    </xdr:from>
    <xdr:to>
      <xdr:col>12</xdr:col>
      <xdr:colOff>907677</xdr:colOff>
      <xdr:row>33</xdr:row>
      <xdr:rowOff>89648</xdr:rowOff>
    </xdr:to>
    <xdr:graphicFrame macro="">
      <xdr:nvGraphicFramePr>
        <xdr:cNvPr id="4" name="Chart 3">
          <a:extLst>
            <a:ext uri="{FF2B5EF4-FFF2-40B4-BE49-F238E27FC236}">
              <a16:creationId xmlns:a16="http://schemas.microsoft.com/office/drawing/2014/main" id="{2B908DA2-71A1-419A-8D95-0F96ADED84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144607</xdr:colOff>
      <xdr:row>89</xdr:row>
      <xdr:rowOff>66241</xdr:rowOff>
    </xdr:from>
    <xdr:to>
      <xdr:col>8</xdr:col>
      <xdr:colOff>820016</xdr:colOff>
      <xdr:row>104</xdr:row>
      <xdr:rowOff>163657</xdr:rowOff>
    </xdr:to>
    <xdr:graphicFrame macro="">
      <xdr:nvGraphicFramePr>
        <xdr:cNvPr id="5" name="Chart 4">
          <a:extLst>
            <a:ext uri="{FF2B5EF4-FFF2-40B4-BE49-F238E27FC236}">
              <a16:creationId xmlns:a16="http://schemas.microsoft.com/office/drawing/2014/main" id="{A2350E86-5E0D-48CD-B582-7D7D5745D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143257</xdr:colOff>
      <xdr:row>128</xdr:row>
      <xdr:rowOff>762</xdr:rowOff>
    </xdr:from>
    <xdr:to>
      <xdr:col>29</xdr:col>
      <xdr:colOff>598114</xdr:colOff>
      <xdr:row>144</xdr:row>
      <xdr:rowOff>67998</xdr:rowOff>
    </xdr:to>
    <xdr:graphicFrame macro="">
      <xdr:nvGraphicFramePr>
        <xdr:cNvPr id="6" name="Chart 5">
          <a:extLst>
            <a:ext uri="{FF2B5EF4-FFF2-40B4-BE49-F238E27FC236}">
              <a16:creationId xmlns:a16="http://schemas.microsoft.com/office/drawing/2014/main" id="{605D1C5D-7EBF-4C00-BB3F-CD532CAA32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458933</xdr:colOff>
      <xdr:row>130</xdr:row>
      <xdr:rowOff>110403</xdr:rowOff>
    </xdr:from>
    <xdr:to>
      <xdr:col>12</xdr:col>
      <xdr:colOff>329045</xdr:colOff>
      <xdr:row>148</xdr:row>
      <xdr:rowOff>51955</xdr:rowOff>
    </xdr:to>
    <xdr:graphicFrame macro="">
      <xdr:nvGraphicFramePr>
        <xdr:cNvPr id="7" name="Chart 6">
          <a:extLst>
            <a:ext uri="{FF2B5EF4-FFF2-40B4-BE49-F238E27FC236}">
              <a16:creationId xmlns:a16="http://schemas.microsoft.com/office/drawing/2014/main" id="{06A426E0-1F2C-44E3-8219-ABC342DDF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324232</xdr:colOff>
      <xdr:row>50</xdr:row>
      <xdr:rowOff>96012</xdr:rowOff>
    </xdr:from>
    <xdr:to>
      <xdr:col>16</xdr:col>
      <xdr:colOff>331414</xdr:colOff>
      <xdr:row>66</xdr:row>
      <xdr:rowOff>163248</xdr:rowOff>
    </xdr:to>
    <xdr:graphicFrame macro="">
      <xdr:nvGraphicFramePr>
        <xdr:cNvPr id="8" name="Chart 7">
          <a:extLst>
            <a:ext uri="{FF2B5EF4-FFF2-40B4-BE49-F238E27FC236}">
              <a16:creationId xmlns:a16="http://schemas.microsoft.com/office/drawing/2014/main" id="{46020BBD-9F25-4CCF-B1D8-0C5D7F2CC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144607</xdr:colOff>
      <xdr:row>51</xdr:row>
      <xdr:rowOff>66241</xdr:rowOff>
    </xdr:from>
    <xdr:to>
      <xdr:col>8</xdr:col>
      <xdr:colOff>820016</xdr:colOff>
      <xdr:row>66</xdr:row>
      <xdr:rowOff>163657</xdr:rowOff>
    </xdr:to>
    <xdr:graphicFrame macro="">
      <xdr:nvGraphicFramePr>
        <xdr:cNvPr id="9" name="Chart 8">
          <a:extLst>
            <a:ext uri="{FF2B5EF4-FFF2-40B4-BE49-F238E27FC236}">
              <a16:creationId xmlns:a16="http://schemas.microsoft.com/office/drawing/2014/main" id="{BC89F3F5-981D-4DF7-9DDE-95C0996D72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324232</xdr:colOff>
      <xdr:row>88</xdr:row>
      <xdr:rowOff>96012</xdr:rowOff>
    </xdr:from>
    <xdr:to>
      <xdr:col>16</xdr:col>
      <xdr:colOff>331414</xdr:colOff>
      <xdr:row>104</xdr:row>
      <xdr:rowOff>163248</xdr:rowOff>
    </xdr:to>
    <xdr:graphicFrame macro="">
      <xdr:nvGraphicFramePr>
        <xdr:cNvPr id="2" name="Chart 1">
          <a:extLst>
            <a:ext uri="{FF2B5EF4-FFF2-40B4-BE49-F238E27FC236}">
              <a16:creationId xmlns:a16="http://schemas.microsoft.com/office/drawing/2014/main" id="{A0BF42E5-9564-4F11-A76A-A7A635A5F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1007129</xdr:colOff>
      <xdr:row>14</xdr:row>
      <xdr:rowOff>156601</xdr:rowOff>
    </xdr:from>
    <xdr:to>
      <xdr:col>12</xdr:col>
      <xdr:colOff>907677</xdr:colOff>
      <xdr:row>33</xdr:row>
      <xdr:rowOff>89648</xdr:rowOff>
    </xdr:to>
    <xdr:graphicFrame macro="">
      <xdr:nvGraphicFramePr>
        <xdr:cNvPr id="3" name="Chart 2">
          <a:extLst>
            <a:ext uri="{FF2B5EF4-FFF2-40B4-BE49-F238E27FC236}">
              <a16:creationId xmlns:a16="http://schemas.microsoft.com/office/drawing/2014/main" id="{FFBBC4C9-A2B7-4CED-85A8-7148152D9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144607</xdr:colOff>
      <xdr:row>89</xdr:row>
      <xdr:rowOff>66241</xdr:rowOff>
    </xdr:from>
    <xdr:to>
      <xdr:col>8</xdr:col>
      <xdr:colOff>820016</xdr:colOff>
      <xdr:row>104</xdr:row>
      <xdr:rowOff>163657</xdr:rowOff>
    </xdr:to>
    <xdr:graphicFrame macro="">
      <xdr:nvGraphicFramePr>
        <xdr:cNvPr id="4" name="Chart 3">
          <a:extLst>
            <a:ext uri="{FF2B5EF4-FFF2-40B4-BE49-F238E27FC236}">
              <a16:creationId xmlns:a16="http://schemas.microsoft.com/office/drawing/2014/main" id="{C73E6C9E-D950-4CE2-AA9C-F37339DF8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143257</xdr:colOff>
      <xdr:row>128</xdr:row>
      <xdr:rowOff>762</xdr:rowOff>
    </xdr:from>
    <xdr:to>
      <xdr:col>29</xdr:col>
      <xdr:colOff>598114</xdr:colOff>
      <xdr:row>144</xdr:row>
      <xdr:rowOff>67998</xdr:rowOff>
    </xdr:to>
    <xdr:graphicFrame macro="">
      <xdr:nvGraphicFramePr>
        <xdr:cNvPr id="5" name="Chart 4">
          <a:extLst>
            <a:ext uri="{FF2B5EF4-FFF2-40B4-BE49-F238E27FC236}">
              <a16:creationId xmlns:a16="http://schemas.microsoft.com/office/drawing/2014/main" id="{DF3E6F70-E8D8-4E75-8789-394F219A4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458933</xdr:colOff>
      <xdr:row>130</xdr:row>
      <xdr:rowOff>110403</xdr:rowOff>
    </xdr:from>
    <xdr:to>
      <xdr:col>12</xdr:col>
      <xdr:colOff>329045</xdr:colOff>
      <xdr:row>148</xdr:row>
      <xdr:rowOff>51955</xdr:rowOff>
    </xdr:to>
    <xdr:graphicFrame macro="">
      <xdr:nvGraphicFramePr>
        <xdr:cNvPr id="6" name="Chart 5">
          <a:extLst>
            <a:ext uri="{FF2B5EF4-FFF2-40B4-BE49-F238E27FC236}">
              <a16:creationId xmlns:a16="http://schemas.microsoft.com/office/drawing/2014/main" id="{7BA55BFC-FAC5-4980-BD00-A6CF9298B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324232</xdr:colOff>
      <xdr:row>50</xdr:row>
      <xdr:rowOff>96012</xdr:rowOff>
    </xdr:from>
    <xdr:to>
      <xdr:col>16</xdr:col>
      <xdr:colOff>331414</xdr:colOff>
      <xdr:row>66</xdr:row>
      <xdr:rowOff>163248</xdr:rowOff>
    </xdr:to>
    <xdr:graphicFrame macro="">
      <xdr:nvGraphicFramePr>
        <xdr:cNvPr id="7" name="Chart 6">
          <a:extLst>
            <a:ext uri="{FF2B5EF4-FFF2-40B4-BE49-F238E27FC236}">
              <a16:creationId xmlns:a16="http://schemas.microsoft.com/office/drawing/2014/main" id="{A3B1AB7C-B359-4C0F-A586-D3159DC76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144607</xdr:colOff>
      <xdr:row>51</xdr:row>
      <xdr:rowOff>66241</xdr:rowOff>
    </xdr:from>
    <xdr:to>
      <xdr:col>8</xdr:col>
      <xdr:colOff>820016</xdr:colOff>
      <xdr:row>66</xdr:row>
      <xdr:rowOff>163657</xdr:rowOff>
    </xdr:to>
    <xdr:graphicFrame macro="">
      <xdr:nvGraphicFramePr>
        <xdr:cNvPr id="8" name="Chart 7">
          <a:extLst>
            <a:ext uri="{FF2B5EF4-FFF2-40B4-BE49-F238E27FC236}">
              <a16:creationId xmlns:a16="http://schemas.microsoft.com/office/drawing/2014/main" id="{0DE7FBDF-6441-46C6-9076-0F2ADCB23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324232</xdr:colOff>
      <xdr:row>87</xdr:row>
      <xdr:rowOff>96012</xdr:rowOff>
    </xdr:from>
    <xdr:to>
      <xdr:col>24</xdr:col>
      <xdr:colOff>331414</xdr:colOff>
      <xdr:row>103</xdr:row>
      <xdr:rowOff>163248</xdr:rowOff>
    </xdr:to>
    <xdr:graphicFrame macro="">
      <xdr:nvGraphicFramePr>
        <xdr:cNvPr id="2" name="Chart 1">
          <a:extLst>
            <a:ext uri="{FF2B5EF4-FFF2-40B4-BE49-F238E27FC236}">
              <a16:creationId xmlns:a16="http://schemas.microsoft.com/office/drawing/2014/main" id="{36E13172-3FAF-48BF-B356-63905CCA16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997604</xdr:colOff>
      <xdr:row>16</xdr:row>
      <xdr:rowOff>23251</xdr:rowOff>
    </xdr:from>
    <xdr:to>
      <xdr:col>12</xdr:col>
      <xdr:colOff>898152</xdr:colOff>
      <xdr:row>34</xdr:row>
      <xdr:rowOff>146798</xdr:rowOff>
    </xdr:to>
    <xdr:graphicFrame macro="">
      <xdr:nvGraphicFramePr>
        <xdr:cNvPr id="3" name="Chart 2">
          <a:extLst>
            <a:ext uri="{FF2B5EF4-FFF2-40B4-BE49-F238E27FC236}">
              <a16:creationId xmlns:a16="http://schemas.microsoft.com/office/drawing/2014/main" id="{20DA5102-968D-46BF-A8EC-06E297AC34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144607</xdr:colOff>
      <xdr:row>88</xdr:row>
      <xdr:rowOff>66241</xdr:rowOff>
    </xdr:from>
    <xdr:to>
      <xdr:col>8</xdr:col>
      <xdr:colOff>820016</xdr:colOff>
      <xdr:row>103</xdr:row>
      <xdr:rowOff>163657</xdr:rowOff>
    </xdr:to>
    <xdr:graphicFrame macro="">
      <xdr:nvGraphicFramePr>
        <xdr:cNvPr id="4" name="Chart 3">
          <a:extLst>
            <a:ext uri="{FF2B5EF4-FFF2-40B4-BE49-F238E27FC236}">
              <a16:creationId xmlns:a16="http://schemas.microsoft.com/office/drawing/2014/main" id="{07FC3D48-2F58-4659-8D09-1DCFB82A1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143257</xdr:colOff>
      <xdr:row>127</xdr:row>
      <xdr:rowOff>762</xdr:rowOff>
    </xdr:from>
    <xdr:to>
      <xdr:col>37</xdr:col>
      <xdr:colOff>598114</xdr:colOff>
      <xdr:row>143</xdr:row>
      <xdr:rowOff>67998</xdr:rowOff>
    </xdr:to>
    <xdr:graphicFrame macro="">
      <xdr:nvGraphicFramePr>
        <xdr:cNvPr id="5" name="Chart 4">
          <a:extLst>
            <a:ext uri="{FF2B5EF4-FFF2-40B4-BE49-F238E27FC236}">
              <a16:creationId xmlns:a16="http://schemas.microsoft.com/office/drawing/2014/main" id="{9E83197B-0481-4E94-9E88-F0659FCB0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458933</xdr:colOff>
      <xdr:row>129</xdr:row>
      <xdr:rowOff>110403</xdr:rowOff>
    </xdr:from>
    <xdr:to>
      <xdr:col>12</xdr:col>
      <xdr:colOff>329045</xdr:colOff>
      <xdr:row>147</xdr:row>
      <xdr:rowOff>51955</xdr:rowOff>
    </xdr:to>
    <xdr:graphicFrame macro="">
      <xdr:nvGraphicFramePr>
        <xdr:cNvPr id="6" name="Chart 5">
          <a:extLst>
            <a:ext uri="{FF2B5EF4-FFF2-40B4-BE49-F238E27FC236}">
              <a16:creationId xmlns:a16="http://schemas.microsoft.com/office/drawing/2014/main" id="{403C3941-7511-4F35-B28B-209B9D680D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144606</xdr:colOff>
      <xdr:row>52</xdr:row>
      <xdr:rowOff>66241</xdr:rowOff>
    </xdr:from>
    <xdr:to>
      <xdr:col>9</xdr:col>
      <xdr:colOff>328030</xdr:colOff>
      <xdr:row>70</xdr:row>
      <xdr:rowOff>143856</xdr:rowOff>
    </xdr:to>
    <xdr:graphicFrame macro="">
      <xdr:nvGraphicFramePr>
        <xdr:cNvPr id="10" name="Chart 9">
          <a:extLst>
            <a:ext uri="{FF2B5EF4-FFF2-40B4-BE49-F238E27FC236}">
              <a16:creationId xmlns:a16="http://schemas.microsoft.com/office/drawing/2014/main" id="{D490794B-0397-4B83-AE5A-A84307041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1034143</xdr:colOff>
      <xdr:row>70</xdr:row>
      <xdr:rowOff>81644</xdr:rowOff>
    </xdr:from>
    <xdr:to>
      <xdr:col>10</xdr:col>
      <xdr:colOff>101781</xdr:colOff>
      <xdr:row>90</xdr:row>
      <xdr:rowOff>36795</xdr:rowOff>
    </xdr:to>
    <xdr:graphicFrame macro="">
      <xdr:nvGraphicFramePr>
        <xdr:cNvPr id="11" name="Chart 10">
          <a:extLst>
            <a:ext uri="{FF2B5EF4-FFF2-40B4-BE49-F238E27FC236}">
              <a16:creationId xmlns:a16="http://schemas.microsoft.com/office/drawing/2014/main" id="{C13C4456-DE46-4A3A-BFD4-CE5369FB7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108857</xdr:colOff>
      <xdr:row>51</xdr:row>
      <xdr:rowOff>13608</xdr:rowOff>
    </xdr:from>
    <xdr:to>
      <xdr:col>17</xdr:col>
      <xdr:colOff>170467</xdr:colOff>
      <xdr:row>67</xdr:row>
      <xdr:rowOff>80844</xdr:rowOff>
    </xdr:to>
    <xdr:graphicFrame macro="">
      <xdr:nvGraphicFramePr>
        <xdr:cNvPr id="12" name="Chart 11">
          <a:extLst>
            <a:ext uri="{FF2B5EF4-FFF2-40B4-BE49-F238E27FC236}">
              <a16:creationId xmlns:a16="http://schemas.microsoft.com/office/drawing/2014/main" id="{7136D6C7-5874-437D-A5C2-1B921E60D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122464</xdr:colOff>
      <xdr:row>70</xdr:row>
      <xdr:rowOff>54429</xdr:rowOff>
    </xdr:from>
    <xdr:to>
      <xdr:col>18</xdr:col>
      <xdr:colOff>238503</xdr:colOff>
      <xdr:row>90</xdr:row>
      <xdr:rowOff>12808</xdr:rowOff>
    </xdr:to>
    <xdr:graphicFrame macro="">
      <xdr:nvGraphicFramePr>
        <xdr:cNvPr id="13" name="Chart 12">
          <a:extLst>
            <a:ext uri="{FF2B5EF4-FFF2-40B4-BE49-F238E27FC236}">
              <a16:creationId xmlns:a16="http://schemas.microsoft.com/office/drawing/2014/main" id="{E55CD552-5C21-4811-9F93-B5DB570BF4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29</xdr:col>
      <xdr:colOff>0</xdr:colOff>
      <xdr:row>52</xdr:row>
      <xdr:rowOff>0</xdr:rowOff>
    </xdr:from>
    <xdr:to>
      <xdr:col>39</xdr:col>
      <xdr:colOff>106434</xdr:colOff>
      <xdr:row>70</xdr:row>
      <xdr:rowOff>78442</xdr:rowOff>
    </xdr:to>
    <xdr:graphicFrame macro="">
      <xdr:nvGraphicFramePr>
        <xdr:cNvPr id="14" name="Chart 13">
          <a:extLst>
            <a:ext uri="{FF2B5EF4-FFF2-40B4-BE49-F238E27FC236}">
              <a16:creationId xmlns:a16="http://schemas.microsoft.com/office/drawing/2014/main" id="{BD4A202E-B105-4C60-854B-D3F7B3D3A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324232</xdr:colOff>
      <xdr:row>88</xdr:row>
      <xdr:rowOff>96012</xdr:rowOff>
    </xdr:from>
    <xdr:to>
      <xdr:col>16</xdr:col>
      <xdr:colOff>331414</xdr:colOff>
      <xdr:row>104</xdr:row>
      <xdr:rowOff>163248</xdr:rowOff>
    </xdr:to>
    <xdr:graphicFrame macro="">
      <xdr:nvGraphicFramePr>
        <xdr:cNvPr id="2" name="Chart 1">
          <a:extLst>
            <a:ext uri="{FF2B5EF4-FFF2-40B4-BE49-F238E27FC236}">
              <a16:creationId xmlns:a16="http://schemas.microsoft.com/office/drawing/2014/main" id="{19603F8D-6A39-4453-BE78-A23DDD73B2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570101</xdr:colOff>
      <xdr:row>19</xdr:row>
      <xdr:rowOff>89366</xdr:rowOff>
    </xdr:from>
    <xdr:to>
      <xdr:col>4</xdr:col>
      <xdr:colOff>358588</xdr:colOff>
      <xdr:row>30</xdr:row>
      <xdr:rowOff>112059</xdr:rowOff>
    </xdr:to>
    <xdr:graphicFrame macro="">
      <xdr:nvGraphicFramePr>
        <xdr:cNvPr id="3" name="Chart 2">
          <a:extLst>
            <a:ext uri="{FF2B5EF4-FFF2-40B4-BE49-F238E27FC236}">
              <a16:creationId xmlns:a16="http://schemas.microsoft.com/office/drawing/2014/main" id="{84DD5D37-4850-4FCE-A06F-07B9800BE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144607</xdr:colOff>
      <xdr:row>89</xdr:row>
      <xdr:rowOff>66241</xdr:rowOff>
    </xdr:from>
    <xdr:to>
      <xdr:col>8</xdr:col>
      <xdr:colOff>820016</xdr:colOff>
      <xdr:row>104</xdr:row>
      <xdr:rowOff>163657</xdr:rowOff>
    </xdr:to>
    <xdr:graphicFrame macro="">
      <xdr:nvGraphicFramePr>
        <xdr:cNvPr id="4" name="Chart 3">
          <a:extLst>
            <a:ext uri="{FF2B5EF4-FFF2-40B4-BE49-F238E27FC236}">
              <a16:creationId xmlns:a16="http://schemas.microsoft.com/office/drawing/2014/main" id="{FE4F92A6-109D-4920-AD50-BACEC02AD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143257</xdr:colOff>
      <xdr:row>128</xdr:row>
      <xdr:rowOff>762</xdr:rowOff>
    </xdr:from>
    <xdr:to>
      <xdr:col>29</xdr:col>
      <xdr:colOff>598114</xdr:colOff>
      <xdr:row>144</xdr:row>
      <xdr:rowOff>67998</xdr:rowOff>
    </xdr:to>
    <xdr:graphicFrame macro="">
      <xdr:nvGraphicFramePr>
        <xdr:cNvPr id="5" name="Chart 4">
          <a:extLst>
            <a:ext uri="{FF2B5EF4-FFF2-40B4-BE49-F238E27FC236}">
              <a16:creationId xmlns:a16="http://schemas.microsoft.com/office/drawing/2014/main" id="{4ABC5C1E-17AE-44A6-A7AB-44A8C5AD59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458933</xdr:colOff>
      <xdr:row>130</xdr:row>
      <xdr:rowOff>110403</xdr:rowOff>
    </xdr:from>
    <xdr:to>
      <xdr:col>12</xdr:col>
      <xdr:colOff>329045</xdr:colOff>
      <xdr:row>148</xdr:row>
      <xdr:rowOff>51955</xdr:rowOff>
    </xdr:to>
    <xdr:graphicFrame macro="">
      <xdr:nvGraphicFramePr>
        <xdr:cNvPr id="6" name="Chart 5">
          <a:extLst>
            <a:ext uri="{FF2B5EF4-FFF2-40B4-BE49-F238E27FC236}">
              <a16:creationId xmlns:a16="http://schemas.microsoft.com/office/drawing/2014/main" id="{FDBA4EBB-77FD-4C17-B367-08DA7981E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324232</xdr:colOff>
      <xdr:row>50</xdr:row>
      <xdr:rowOff>96012</xdr:rowOff>
    </xdr:from>
    <xdr:to>
      <xdr:col>16</xdr:col>
      <xdr:colOff>331414</xdr:colOff>
      <xdr:row>66</xdr:row>
      <xdr:rowOff>163248</xdr:rowOff>
    </xdr:to>
    <xdr:graphicFrame macro="">
      <xdr:nvGraphicFramePr>
        <xdr:cNvPr id="7" name="Chart 6">
          <a:extLst>
            <a:ext uri="{FF2B5EF4-FFF2-40B4-BE49-F238E27FC236}">
              <a16:creationId xmlns:a16="http://schemas.microsoft.com/office/drawing/2014/main" id="{F9241C28-CE08-4C4F-A61D-F6C366E16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144607</xdr:colOff>
      <xdr:row>51</xdr:row>
      <xdr:rowOff>66241</xdr:rowOff>
    </xdr:from>
    <xdr:to>
      <xdr:col>8</xdr:col>
      <xdr:colOff>820016</xdr:colOff>
      <xdr:row>66</xdr:row>
      <xdr:rowOff>163657</xdr:rowOff>
    </xdr:to>
    <xdr:graphicFrame macro="">
      <xdr:nvGraphicFramePr>
        <xdr:cNvPr id="8" name="Chart 7">
          <a:extLst>
            <a:ext uri="{FF2B5EF4-FFF2-40B4-BE49-F238E27FC236}">
              <a16:creationId xmlns:a16="http://schemas.microsoft.com/office/drawing/2014/main" id="{9F7332C0-45AB-40BF-8946-E438CFBD3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268941</xdr:colOff>
      <xdr:row>18</xdr:row>
      <xdr:rowOff>336176</xdr:rowOff>
    </xdr:from>
    <xdr:to>
      <xdr:col>8</xdr:col>
      <xdr:colOff>68636</xdr:colOff>
      <xdr:row>25</xdr:row>
      <xdr:rowOff>67236</xdr:rowOff>
    </xdr:to>
    <xdr:graphicFrame macro="">
      <xdr:nvGraphicFramePr>
        <xdr:cNvPr id="9" name="Chart 8">
          <a:extLst>
            <a:ext uri="{FF2B5EF4-FFF2-40B4-BE49-F238E27FC236}">
              <a16:creationId xmlns:a16="http://schemas.microsoft.com/office/drawing/2014/main" id="{FD156237-E006-4615-B759-F9ECB66A5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504264</xdr:colOff>
      <xdr:row>18</xdr:row>
      <xdr:rowOff>112059</xdr:rowOff>
    </xdr:from>
    <xdr:to>
      <xdr:col>25</xdr:col>
      <xdr:colOff>610698</xdr:colOff>
      <xdr:row>35</xdr:row>
      <xdr:rowOff>179295</xdr:rowOff>
    </xdr:to>
    <xdr:graphicFrame macro="">
      <xdr:nvGraphicFramePr>
        <xdr:cNvPr id="12" name="Chart 11">
          <a:extLst>
            <a:ext uri="{FF2B5EF4-FFF2-40B4-BE49-F238E27FC236}">
              <a16:creationId xmlns:a16="http://schemas.microsoft.com/office/drawing/2014/main" id="{CD44B027-15E6-4532-A52F-64059CEB4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Devin Krasowski" id="{E191CA48-A89D-452B-854A-765BB3193D5F}" userId="374f08a88fe5700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52" dT="2020-02-16T02:31:45.87" personId="{E191CA48-A89D-452B-854A-765BB3193D5F}" id="{54DEAD33-F8CC-4A05-BB32-B05C9BAF3C4B}">
    <text>i have SC data for this day but it would take a few mintues of data to calc the ET since I originially i though my first day of sc data was the 16th so i did ET calcs for teh 16th forward. can go back and do it for teh 15th if needed.</text>
  </threadedComment>
  <threadedComment ref="C189" dT="2020-02-11T22:12:02.93" personId="{E191CA48-A89D-452B-854A-765BB3193D5F}" id="{7AD5F672-D148-42E4-91D9-EAFD7B8E8D56}">
    <text>I had to get rid of the time steps that were jacked up from me messing with the logger during this day. so if the results are super wierd then this day can be removed.</text>
  </threadedComment>
  <threadedComment ref="K204" dT="2020-02-11T22:18:46.93" personId="{E191CA48-A89D-452B-854A-765BB3193D5F}" id="{8CF8B4BA-40AD-42E8-810E-78DFB3A7FC99}">
    <text>i think</text>
  </threadedComment>
  <threadedComment ref="L204" dT="2020-02-11T22:18:46.93" personId="{E191CA48-A89D-452B-854A-765BB3193D5F}" id="{3158F0C3-01A4-4881-9A27-74B2AFA7F899}">
    <text>i think</text>
  </threadedComment>
  <threadedComment ref="C215" dT="2020-02-11T22:59:45.41" personId="{E191CA48-A89D-452B-854A-765BB3193D5F}" id="{72ABEBCA-BBDD-4E63-A7F3-54EFFBFB30CD}">
    <text>The time series data for ET for this day had to be modified similar to 8.21 since there were a few time steps reporting wacky data. again, remove if resulting data is wack.</text>
  </threadedComment>
  <threadedComment ref="C218" dT="2020-02-11T23:03:41.10" personId="{E191CA48-A89D-452B-854A-765BB3193D5F}" id="{6A2ADA0E-24F7-42A2-BF96-F6B98FC5D9F3}">
    <text>dead after this date</text>
  </threadedComment>
</ThreadedComments>
</file>

<file path=xl/threadedComments/threadedComment2.xml><?xml version="1.0" encoding="utf-8"?>
<ThreadedComments xmlns="http://schemas.microsoft.com/office/spreadsheetml/2018/threadedcomments" xmlns:x="http://schemas.openxmlformats.org/spreadsheetml/2006/main">
  <threadedComment ref="A152" dT="2020-02-16T02:31:45.87" personId="{E191CA48-A89D-452B-854A-765BB3193D5F}" id="{2C14BD89-1781-434D-AFE8-F7D48360DAD2}">
    <text>i have SC data for this day but it would take a few mintues of data to calc the ET since I originially i though my first day of sc data was the 16th so i did ET calcs for teh 16th forward. can go back and do it for teh 15th if needed.</text>
  </threadedComment>
  <threadedComment ref="C189" dT="2020-02-11T22:12:02.93" personId="{E191CA48-A89D-452B-854A-765BB3193D5F}" id="{5DE5D283-C8C6-4A91-984D-D461105908DE}">
    <text>I had to get rid of the time steps that were jacked up from me messing with the logger during this day. so if the results are super wierd then this day can be removed.</text>
  </threadedComment>
  <threadedComment ref="K204" dT="2020-02-11T22:18:46.93" personId="{E191CA48-A89D-452B-854A-765BB3193D5F}" id="{5BCAC724-D6C4-41EC-990D-092BD4D85EB6}">
    <text>i think</text>
  </threadedComment>
  <threadedComment ref="L204" dT="2020-02-11T22:18:46.93" personId="{E191CA48-A89D-452B-854A-765BB3193D5F}" id="{70A72386-A4DE-4BCF-876B-A46FD4CAA6F2}">
    <text>i think</text>
  </threadedComment>
  <threadedComment ref="C215" dT="2020-02-11T22:59:45.41" personId="{E191CA48-A89D-452B-854A-765BB3193D5F}" id="{B48286F2-8809-457C-8F7D-72742B8712BD}">
    <text>The time series data for ET for this day had to be modified similar to 8.21 since there were a few time steps reporting wacky data. again, remove if resulting data is wack.</text>
  </threadedComment>
  <threadedComment ref="C218" dT="2020-02-11T23:03:41.10" personId="{E191CA48-A89D-452B-854A-765BB3193D5F}" id="{A16CBF0F-0C87-4174-B2AC-D470208B4DBB}">
    <text>dead after this date</text>
  </threadedComment>
</ThreadedComments>
</file>

<file path=xl/threadedComments/threadedComment3.xml><?xml version="1.0" encoding="utf-8"?>
<ThreadedComments xmlns="http://schemas.microsoft.com/office/spreadsheetml/2018/threadedcomments" xmlns:x="http://schemas.openxmlformats.org/spreadsheetml/2006/main">
  <threadedComment ref="A152" dT="2020-02-16T02:31:45.87" personId="{E191CA48-A89D-452B-854A-765BB3193D5F}" id="{7BE4685A-2889-4FDE-9445-33C664A9ECA5}">
    <text>i have SC data for this day but it would take a few mintues of data to calc the ET since I originially i though my first day of sc data was the 16th so i did ET calcs for teh 16th forward. can go back and do it for teh 15th if needed.</text>
  </threadedComment>
  <threadedComment ref="C189" dT="2020-02-11T22:12:02.93" personId="{E191CA48-A89D-452B-854A-765BB3193D5F}" id="{0FE15E18-C651-4264-A948-C255899DD2EB}">
    <text>I had to get rid of the time steps that were jacked up from me messing with the logger during this day. so if the results are super wierd then this day can be removed.</text>
  </threadedComment>
  <threadedComment ref="K204" dT="2020-02-11T22:18:46.93" personId="{E191CA48-A89D-452B-854A-765BB3193D5F}" id="{9C93FAFD-D411-4998-9BE3-DC764E828876}">
    <text>i think</text>
  </threadedComment>
  <threadedComment ref="L204" dT="2020-02-11T22:18:46.93" personId="{E191CA48-A89D-452B-854A-765BB3193D5F}" id="{E211537F-E400-4549-B86A-CAAD85FA3E90}">
    <text>i think</text>
  </threadedComment>
  <threadedComment ref="C215" dT="2020-02-11T22:59:45.41" personId="{E191CA48-A89D-452B-854A-765BB3193D5F}" id="{24744BE8-B272-4FB1-8E11-BA108F7545C4}">
    <text>The time series data for ET for this day had to be modified similar to 8.21 since there were a few time steps reporting wacky data. again, remove if resulting data is wack.</text>
  </threadedComment>
  <threadedComment ref="C218" dT="2020-02-11T23:03:41.10" personId="{E191CA48-A89D-452B-854A-765BB3193D5F}" id="{3CB984B6-B4AF-4641-8143-D7900E021CE9}">
    <text>dead after this date</text>
  </threadedComment>
</ThreadedComments>
</file>

<file path=xl/threadedComments/threadedComment4.xml><?xml version="1.0" encoding="utf-8"?>
<ThreadedComments xmlns="http://schemas.microsoft.com/office/spreadsheetml/2018/threadedcomments" xmlns:x="http://schemas.openxmlformats.org/spreadsheetml/2006/main">
  <threadedComment ref="A36" dT="2020-03-15T19:52:34.22" personId="{E191CA48-A89D-452B-854A-765BB3193D5F}" id="{64BDE957-D16C-48F5-8EC4-5823F36A0417}">
    <text>Usign average Fa and Fg</text>
  </threadedComment>
  <threadedComment ref="A74" dT="2020-03-15T19:52:34.22" personId="{E191CA48-A89D-452B-854A-765BB3193D5F}" id="{45A60254-6DF8-4C42-80C3-D1D65E093DD8}">
    <text>I used an average of Fa and Fl for first and last data collection day for each plant for the Fa and Fl for every plant. basically train on .5 test on .5</text>
  </threadedComment>
</ThreadedComments>
</file>

<file path=xl/threadedComments/threadedComment5.xml><?xml version="1.0" encoding="utf-8"?>
<ThreadedComments xmlns="http://schemas.microsoft.com/office/spreadsheetml/2018/threadedcomments" xmlns:x="http://schemas.openxmlformats.org/spreadsheetml/2006/main">
  <threadedComment ref="A36" dT="2020-03-15T19:52:34.22" personId="{E191CA48-A89D-452B-854A-765BB3193D5F}" id="{D15F4162-E222-48FC-84BB-E5D9CABFBB9B}">
    <text>Usign average Fa and Fg</text>
  </threadedComment>
  <threadedComment ref="A74" dT="2020-03-15T19:52:34.22" personId="{E191CA48-A89D-452B-854A-765BB3193D5F}" id="{9EB3E836-0FF5-4AFE-8295-A667185CD6EF}">
    <text>I used an average of Fa and Fl for first and last data collection day for each plant for the Fa and Fl for every plant. basically train on .5 test on .5</text>
  </threadedComment>
</ThreadedComments>
</file>

<file path=xl/threadedComments/threadedComment6.xml><?xml version="1.0" encoding="utf-8"?>
<ThreadedComments xmlns="http://schemas.microsoft.com/office/spreadsheetml/2018/threadedcomments" xmlns:x="http://schemas.openxmlformats.org/spreadsheetml/2006/main">
  <threadedComment ref="A37" dT="2020-03-15T19:52:34.22" personId="{E191CA48-A89D-452B-854A-765BB3193D5F}" id="{ED1B2581-3251-4F57-BF8B-6709BECC9EB6}">
    <text>I used an average of Fa and Fl for first and last data collection day for each plant for the Fa and Fl for every plant. basically train on .5 test on .5</text>
  </threadedComment>
  <threadedComment ref="A73" dT="2020-03-15T19:52:34.22" personId="{E191CA48-A89D-452B-854A-765BB3193D5F}" id="{A0AEAA9B-5135-4E99-A9F0-DCEEB2CD0F1B}">
    <text>I used an average of Fa and Fl for first and last data collection day for each plant for the Fa and Fl for every plant. basically train on .5 test on .5</text>
  </threadedComment>
</ThreadedComments>
</file>

<file path=xl/threadedComments/threadedComment7.xml><?xml version="1.0" encoding="utf-8"?>
<ThreadedComments xmlns="http://schemas.microsoft.com/office/spreadsheetml/2018/threadedcomments" xmlns:x="http://schemas.openxmlformats.org/spreadsheetml/2006/main">
  <threadedComment ref="A36" dT="2020-03-15T19:52:34.22" personId="{E191CA48-A89D-452B-854A-765BB3193D5F}" id="{B04EC788-CDB7-4AB8-85B0-268A700232F9}">
    <text>Usign average Fa and Fg</text>
  </threadedComment>
  <threadedComment ref="A74" dT="2020-03-15T19:52:34.22" personId="{E191CA48-A89D-452B-854A-765BB3193D5F}" id="{2F157ED9-D32D-408D-BEC4-43A8599100AB}">
    <text>I used an average of Fa and Fl for first and last data collection day for each plant for the Fa and Fl for every plant. basically train on .5 test on .5</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7.xml"/><Relationship Id="rId1" Type="http://schemas.openxmlformats.org/officeDocument/2006/relationships/printerSettings" Target="../printerSettings/printerSettings4.bin"/><Relationship Id="rId5" Type="http://schemas.microsoft.com/office/2017/10/relationships/threadedComment" Target="../threadedComments/threadedComment7.xml"/><Relationship Id="rId4" Type="http://schemas.openxmlformats.org/officeDocument/2006/relationships/comments" Target="../comments8.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1.bin"/><Relationship Id="rId5" Type="http://schemas.microsoft.com/office/2017/10/relationships/threadedComment" Target="../threadedComments/threadedComment4.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2.bin"/><Relationship Id="rId5" Type="http://schemas.microsoft.com/office/2017/10/relationships/threadedComment" Target="../threadedComments/threadedComment5.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3.bin"/><Relationship Id="rId5" Type="http://schemas.microsoft.com/office/2017/10/relationships/threadedComment" Target="../threadedComments/threadedComment6.xml"/><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70"/>
  <sheetViews>
    <sheetView zoomScaleNormal="100" workbookViewId="0">
      <pane ySplit="1" topLeftCell="A77" activePane="bottomLeft" state="frozen"/>
      <selection pane="bottomLeft" activeCell="G168" sqref="G168"/>
    </sheetView>
  </sheetViews>
  <sheetFormatPr defaultRowHeight="15" x14ac:dyDescent="0.25"/>
  <cols>
    <col min="1" max="1" width="9.7109375" bestFit="1" customWidth="1"/>
    <col min="2" max="2" width="11.5703125" bestFit="1" customWidth="1"/>
    <col min="3" max="3" width="19.5703125" bestFit="1" customWidth="1"/>
    <col min="4" max="4" width="14.85546875" bestFit="1" customWidth="1"/>
    <col min="6" max="6" width="13.140625" bestFit="1" customWidth="1"/>
    <col min="7" max="7" width="13.140625" customWidth="1"/>
    <col min="8" max="9" width="13.140625" bestFit="1" customWidth="1"/>
    <col min="10" max="10" width="19" bestFit="1" customWidth="1"/>
    <col min="11" max="11" width="19" customWidth="1"/>
    <col min="12" max="12" width="21.140625" bestFit="1" customWidth="1"/>
    <col min="13" max="13" width="10.85546875" bestFit="1" customWidth="1"/>
  </cols>
  <sheetData>
    <row r="1" spans="1:15" x14ac:dyDescent="0.25">
      <c r="A1" t="s">
        <v>0</v>
      </c>
      <c r="B1" t="s">
        <v>1</v>
      </c>
      <c r="C1" t="s">
        <v>20</v>
      </c>
      <c r="D1" t="s">
        <v>21</v>
      </c>
      <c r="E1" t="s">
        <v>19</v>
      </c>
      <c r="F1" t="s">
        <v>15</v>
      </c>
      <c r="G1" t="s">
        <v>18</v>
      </c>
      <c r="H1" t="s">
        <v>16</v>
      </c>
      <c r="I1" t="s">
        <v>17</v>
      </c>
      <c r="J1" t="s">
        <v>2</v>
      </c>
      <c r="K1" t="s">
        <v>26</v>
      </c>
      <c r="L1" t="s">
        <v>3</v>
      </c>
      <c r="M1" t="s">
        <v>4</v>
      </c>
    </row>
    <row r="2" spans="1:15" x14ac:dyDescent="0.25">
      <c r="A2" s="3" t="s">
        <v>5</v>
      </c>
      <c r="B2" s="4">
        <f>INT(C2)</f>
        <v>43663</v>
      </c>
      <c r="C2" s="4">
        <v>43663.443749999999</v>
      </c>
      <c r="D2" s="7">
        <v>43663.640277777777</v>
      </c>
      <c r="E2" s="5">
        <f>(D2-C2)*24</f>
        <v>4.7166666666744277</v>
      </c>
      <c r="F2" s="5">
        <v>-31177.200000000001</v>
      </c>
      <c r="G2" s="5">
        <f>F2/(CONVERT(11.2,"in","cm")^2*(PI()/4))*10</f>
        <v>-490.50535041345535</v>
      </c>
      <c r="H2" s="5"/>
      <c r="I2" s="5"/>
      <c r="J2" s="5"/>
      <c r="K2" s="5"/>
      <c r="L2" s="5"/>
      <c r="M2" s="5" t="e">
        <f>AVERAGE(J2:L2)</f>
        <v>#DIV/0!</v>
      </c>
    </row>
    <row r="3" spans="1:15" x14ac:dyDescent="0.25">
      <c r="A3" s="1" t="s">
        <v>5</v>
      </c>
      <c r="B3" s="2">
        <f t="shared" ref="B3:B64" si="0">INT(C3)</f>
        <v>43665</v>
      </c>
      <c r="C3" s="2">
        <v>43665.414583333331</v>
      </c>
      <c r="D3" s="8">
        <v>43665.637499999997</v>
      </c>
      <c r="E3" s="6">
        <f>(D3-C3)*24</f>
        <v>5.3499999999767169</v>
      </c>
      <c r="F3" s="6">
        <v>286.5</v>
      </c>
      <c r="G3" s="6">
        <f t="shared" ref="G3:G64" si="1">F3/(CONVERT(11.2,"in","cm")^2*(PI()/4))*10</f>
        <v>4.5074536165356403</v>
      </c>
      <c r="H3" s="6"/>
      <c r="I3" s="6"/>
      <c r="J3" s="6"/>
      <c r="K3" s="6"/>
      <c r="L3" s="6"/>
      <c r="M3" s="6" t="e">
        <f t="shared" ref="M3:M64" si="2">AVERAGE(J3:L3)</f>
        <v>#DIV/0!</v>
      </c>
    </row>
    <row r="4" spans="1:15" x14ac:dyDescent="0.25">
      <c r="A4" s="3" t="s">
        <v>5</v>
      </c>
      <c r="B4" s="4">
        <f>INT(D4)</f>
        <v>43670</v>
      </c>
      <c r="C4" s="4"/>
      <c r="D4" s="7">
        <v>43670.643750000003</v>
      </c>
      <c r="E4" s="5">
        <f t="shared" ref="E4:E65" si="3">(D4-C4)*24</f>
        <v>1048095.4500000001</v>
      </c>
      <c r="F4" s="5">
        <v>-31244.9</v>
      </c>
      <c r="G4" s="5">
        <f>F4/(CONVERT(11.2,"in","cm")^2*(PI()/4))*10</f>
        <v>-491.57046248968385</v>
      </c>
      <c r="H4" s="5"/>
      <c r="I4" s="5"/>
      <c r="J4" s="5"/>
      <c r="K4" s="5"/>
      <c r="L4" s="5"/>
      <c r="M4" s="5" t="e">
        <f t="shared" si="2"/>
        <v>#DIV/0!</v>
      </c>
      <c r="O4" t="s">
        <v>11</v>
      </c>
    </row>
    <row r="5" spans="1:15" x14ac:dyDescent="0.25">
      <c r="A5" s="1" t="s">
        <v>5</v>
      </c>
      <c r="B5" s="2">
        <f t="shared" si="0"/>
        <v>43671</v>
      </c>
      <c r="C5" s="2">
        <v>43671.477777777778</v>
      </c>
      <c r="D5" s="8">
        <v>43671.701388888891</v>
      </c>
      <c r="E5" s="6">
        <f t="shared" si="3"/>
        <v>5.3666666666977108</v>
      </c>
      <c r="F5" s="6">
        <v>104.90000000000146</v>
      </c>
      <c r="G5" s="6">
        <f t="shared" si="1"/>
        <v>1.6503730693703147</v>
      </c>
      <c r="H5" s="6"/>
      <c r="I5" s="6"/>
      <c r="J5" s="6"/>
      <c r="K5" s="6"/>
      <c r="L5" s="6"/>
      <c r="M5" s="6" t="e">
        <f t="shared" si="2"/>
        <v>#DIV/0!</v>
      </c>
    </row>
    <row r="6" spans="1:15" x14ac:dyDescent="0.25">
      <c r="A6" s="3" t="s">
        <v>5</v>
      </c>
      <c r="B6" s="4">
        <f t="shared" si="0"/>
        <v>43672</v>
      </c>
      <c r="C6" s="4">
        <v>43672.414583333331</v>
      </c>
      <c r="D6" s="7">
        <v>43672.631944444445</v>
      </c>
      <c r="E6" s="5">
        <f t="shared" si="3"/>
        <v>5.2166666667326353</v>
      </c>
      <c r="F6" s="5">
        <v>89.099999999998545</v>
      </c>
      <c r="G6" s="5">
        <f t="shared" si="1"/>
        <v>1.4017944755089666</v>
      </c>
      <c r="H6" s="5"/>
      <c r="I6" s="5"/>
      <c r="J6" s="5"/>
      <c r="K6" s="5"/>
      <c r="L6" s="5"/>
      <c r="M6" s="5" t="e">
        <f t="shared" si="2"/>
        <v>#DIV/0!</v>
      </c>
    </row>
    <row r="7" spans="1:15" x14ac:dyDescent="0.25">
      <c r="A7" s="1" t="s">
        <v>5</v>
      </c>
      <c r="B7" s="2">
        <f t="shared" si="0"/>
        <v>43675</v>
      </c>
      <c r="C7" s="2">
        <v>43675.447222222225</v>
      </c>
      <c r="D7" s="8">
        <v>43675.644444444442</v>
      </c>
      <c r="E7" s="6">
        <f t="shared" si="3"/>
        <v>4.7333333332207985</v>
      </c>
      <c r="F7" s="6">
        <v>63.700000000000728</v>
      </c>
      <c r="G7" s="6">
        <f t="shared" si="1"/>
        <v>1.0021807866433632</v>
      </c>
      <c r="H7" s="6"/>
      <c r="I7" s="6"/>
      <c r="J7" s="6"/>
      <c r="K7" s="6"/>
      <c r="L7" s="6"/>
      <c r="M7" s="6" t="e">
        <f t="shared" si="2"/>
        <v>#DIV/0!</v>
      </c>
    </row>
    <row r="8" spans="1:15" x14ac:dyDescent="0.25">
      <c r="A8" s="3" t="s">
        <v>5</v>
      </c>
      <c r="B8" s="4">
        <f t="shared" si="0"/>
        <v>43676</v>
      </c>
      <c r="C8" s="4">
        <v>43676.40902777778</v>
      </c>
      <c r="D8" s="7">
        <v>43676.638194444444</v>
      </c>
      <c r="E8" s="5">
        <f t="shared" si="3"/>
        <v>5.4999999999417923</v>
      </c>
      <c r="F8" s="5">
        <v>308.29999999999927</v>
      </c>
      <c r="G8" s="5">
        <f t="shared" si="1"/>
        <v>4.8504291447746404</v>
      </c>
      <c r="H8" s="5"/>
      <c r="I8" s="5"/>
      <c r="J8" s="5"/>
      <c r="K8" s="5"/>
      <c r="L8" s="5"/>
      <c r="M8" s="5" t="e">
        <f t="shared" si="2"/>
        <v>#DIV/0!</v>
      </c>
    </row>
    <row r="9" spans="1:15" x14ac:dyDescent="0.25">
      <c r="A9" s="1" t="s">
        <v>5</v>
      </c>
      <c r="B9" s="2">
        <f t="shared" si="0"/>
        <v>43677</v>
      </c>
      <c r="C9" s="2">
        <v>43677.432638888888</v>
      </c>
      <c r="D9" s="8"/>
      <c r="E9" s="6">
        <f t="shared" si="3"/>
        <v>-1048258.3833333333</v>
      </c>
      <c r="F9" s="6">
        <v>193.10000000000218</v>
      </c>
      <c r="G9" s="6">
        <f t="shared" si="1"/>
        <v>3.0380080047226592</v>
      </c>
      <c r="H9" s="6"/>
      <c r="I9" s="6"/>
      <c r="J9" s="6"/>
      <c r="K9" s="6"/>
      <c r="L9" s="6"/>
      <c r="M9" s="6" t="e">
        <f t="shared" si="2"/>
        <v>#DIV/0!</v>
      </c>
    </row>
    <row r="10" spans="1:15" x14ac:dyDescent="0.25">
      <c r="A10" s="3" t="s">
        <v>5</v>
      </c>
      <c r="B10" s="4">
        <f t="shared" si="0"/>
        <v>43678</v>
      </c>
      <c r="C10" s="4">
        <v>43678.395833333336</v>
      </c>
      <c r="D10" s="7">
        <v>43678.59375</v>
      </c>
      <c r="E10" s="5">
        <f t="shared" si="3"/>
        <v>4.7499999999417923</v>
      </c>
      <c r="F10" s="5">
        <v>184.90000000000146</v>
      </c>
      <c r="G10" s="5">
        <f t="shared" si="1"/>
        <v>2.9089988610731115</v>
      </c>
      <c r="H10" s="5"/>
      <c r="I10" s="5"/>
      <c r="J10" s="5"/>
      <c r="K10" s="5"/>
      <c r="L10" s="5"/>
      <c r="M10" s="5" t="e">
        <f t="shared" si="2"/>
        <v>#DIV/0!</v>
      </c>
    </row>
    <row r="11" spans="1:15" x14ac:dyDescent="0.25">
      <c r="A11" s="1" t="s">
        <v>5</v>
      </c>
      <c r="B11" s="2">
        <f t="shared" si="0"/>
        <v>43682</v>
      </c>
      <c r="C11" s="2">
        <v>43682.407638888886</v>
      </c>
      <c r="D11" s="8"/>
      <c r="E11" s="6">
        <f t="shared" si="3"/>
        <v>-1048377.7833333332</v>
      </c>
      <c r="F11" s="6">
        <v>30260.799999999999</v>
      </c>
      <c r="G11" s="6">
        <f t="shared" si="1"/>
        <v>476.08779196949979</v>
      </c>
      <c r="H11" s="6"/>
      <c r="I11" s="6"/>
      <c r="J11" s="6"/>
      <c r="K11" s="6"/>
      <c r="L11" s="6"/>
      <c r="M11" s="6" t="e">
        <f t="shared" si="2"/>
        <v>#DIV/0!</v>
      </c>
    </row>
    <row r="12" spans="1:15" x14ac:dyDescent="0.25">
      <c r="A12" s="3" t="s">
        <v>5</v>
      </c>
      <c r="B12" s="4">
        <f t="shared" si="0"/>
        <v>43684</v>
      </c>
      <c r="C12" s="4">
        <v>43684.42083333333</v>
      </c>
      <c r="D12" s="7"/>
      <c r="E12" s="5">
        <f t="shared" si="3"/>
        <v>-1048426.0999999999</v>
      </c>
      <c r="F12" s="5">
        <v>30786</v>
      </c>
      <c r="G12" s="5">
        <f t="shared" si="1"/>
        <v>484.35067029202867</v>
      </c>
      <c r="H12" s="5"/>
      <c r="I12" s="5"/>
      <c r="J12" s="5"/>
      <c r="K12" s="5"/>
      <c r="L12" s="5"/>
      <c r="M12" s="5" t="e">
        <f t="shared" si="2"/>
        <v>#DIV/0!</v>
      </c>
    </row>
    <row r="13" spans="1:15" x14ac:dyDescent="0.25">
      <c r="A13" s="3" t="s">
        <v>5</v>
      </c>
      <c r="B13" s="4">
        <f t="shared" si="0"/>
        <v>43685</v>
      </c>
      <c r="C13" s="4">
        <v>43685.338194444441</v>
      </c>
      <c r="D13" s="7">
        <v>43685.5625</v>
      </c>
      <c r="E13" s="5">
        <f t="shared" si="3"/>
        <v>5.3833333334187046</v>
      </c>
      <c r="F13" s="5">
        <v>173.39999999999782</v>
      </c>
      <c r="G13" s="5">
        <f t="shared" si="1"/>
        <v>2.7280714035157771</v>
      </c>
      <c r="H13" s="5"/>
      <c r="I13" s="5"/>
      <c r="J13" s="5"/>
      <c r="K13" s="5"/>
      <c r="L13" s="5"/>
      <c r="M13" s="5" t="e">
        <f t="shared" si="2"/>
        <v>#DIV/0!</v>
      </c>
    </row>
    <row r="14" spans="1:15" x14ac:dyDescent="0.25">
      <c r="A14" s="1" t="s">
        <v>5</v>
      </c>
      <c r="B14" s="2">
        <f t="shared" si="0"/>
        <v>43698</v>
      </c>
      <c r="C14" s="2">
        <v>43698</v>
      </c>
      <c r="D14" s="8">
        <v>43698.672222222223</v>
      </c>
      <c r="E14" s="6">
        <f>(D14-C14)*24</f>
        <v>16.133333333360497</v>
      </c>
      <c r="F14" s="6">
        <v>0</v>
      </c>
      <c r="G14" s="6">
        <f t="shared" si="1"/>
        <v>0</v>
      </c>
      <c r="H14" s="6"/>
      <c r="I14" s="6"/>
      <c r="J14" s="6"/>
      <c r="K14" s="6"/>
      <c r="L14" s="6"/>
      <c r="M14" s="6" t="e">
        <f t="shared" si="2"/>
        <v>#DIV/0!</v>
      </c>
    </row>
    <row r="15" spans="1:15" x14ac:dyDescent="0.25">
      <c r="A15" s="3" t="s">
        <v>5</v>
      </c>
      <c r="B15" s="4">
        <f t="shared" si="0"/>
        <v>43706</v>
      </c>
      <c r="C15" s="4">
        <v>43706.431944444441</v>
      </c>
      <c r="D15" s="7">
        <v>43706.635416666664</v>
      </c>
      <c r="E15" s="5">
        <f>(D15-C15)*24</f>
        <v>4.8833333333604969</v>
      </c>
      <c r="F15" s="5">
        <v>211.29999999999927</v>
      </c>
      <c r="G15" s="5">
        <f t="shared" si="1"/>
        <v>3.3243453723349998</v>
      </c>
      <c r="H15" s="5"/>
      <c r="I15" s="5"/>
      <c r="J15" s="5"/>
      <c r="K15" s="5"/>
      <c r="L15" s="5"/>
      <c r="M15" s="5" t="e">
        <f t="shared" si="2"/>
        <v>#DIV/0!</v>
      </c>
    </row>
    <row r="16" spans="1:15" x14ac:dyDescent="0.25">
      <c r="A16" s="1" t="s">
        <v>5</v>
      </c>
      <c r="B16" s="2">
        <f t="shared" si="0"/>
        <v>43707</v>
      </c>
      <c r="C16" s="2">
        <v>43707.365277777775</v>
      </c>
      <c r="D16" s="8">
        <v>43707.586805555555</v>
      </c>
      <c r="E16" s="6">
        <f t="shared" si="3"/>
        <v>5.3166666667093523</v>
      </c>
      <c r="F16" s="6">
        <v>126.60000000000218</v>
      </c>
      <c r="G16" s="6">
        <f t="shared" si="1"/>
        <v>1.99177531536971</v>
      </c>
      <c r="H16" s="6"/>
      <c r="I16" s="6"/>
      <c r="J16" s="6"/>
      <c r="K16" s="6"/>
      <c r="L16" s="6"/>
      <c r="M16" s="6" t="e">
        <f t="shared" si="2"/>
        <v>#DIV/0!</v>
      </c>
    </row>
    <row r="17" spans="1:13" x14ac:dyDescent="0.25">
      <c r="A17" s="3" t="s">
        <v>5</v>
      </c>
      <c r="B17" s="4">
        <f t="shared" si="0"/>
        <v>43711</v>
      </c>
      <c r="C17" s="4">
        <v>43711.400694444441</v>
      </c>
      <c r="D17" s="7">
        <v>43711.620138888888</v>
      </c>
      <c r="E17" s="5">
        <f t="shared" si="3"/>
        <v>5.2666666667209938</v>
      </c>
      <c r="F17" s="5">
        <v>228</v>
      </c>
      <c r="G17" s="5">
        <f t="shared" si="1"/>
        <v>3.58708350635297</v>
      </c>
      <c r="H17" s="5"/>
      <c r="I17" s="5"/>
      <c r="J17" s="5"/>
      <c r="K17" s="5"/>
      <c r="L17" s="5"/>
      <c r="M17" s="5" t="e">
        <f t="shared" si="2"/>
        <v>#DIV/0!</v>
      </c>
    </row>
    <row r="18" spans="1:13" x14ac:dyDescent="0.25">
      <c r="A18" s="1" t="s">
        <v>5</v>
      </c>
      <c r="B18" s="2">
        <f t="shared" si="0"/>
        <v>43712</v>
      </c>
      <c r="C18" s="2">
        <v>43712.392361111109</v>
      </c>
      <c r="D18" s="8">
        <v>43712.59375</v>
      </c>
      <c r="E18" s="6">
        <f>(D18-C18)*24</f>
        <v>4.8333333333721384</v>
      </c>
      <c r="F18" s="6">
        <v>205.39999999999782</v>
      </c>
      <c r="G18" s="6">
        <f t="shared" si="1"/>
        <v>3.2315217201968953</v>
      </c>
      <c r="H18" s="6"/>
      <c r="I18" s="6"/>
      <c r="J18" s="6"/>
      <c r="K18" s="6"/>
      <c r="L18" s="6"/>
      <c r="M18" s="6" t="e">
        <f t="shared" si="2"/>
        <v>#DIV/0!</v>
      </c>
    </row>
    <row r="19" spans="1:13" x14ac:dyDescent="0.25">
      <c r="A19" s="3" t="s">
        <v>5</v>
      </c>
      <c r="B19" s="4">
        <f>INT(C19)</f>
        <v>43713</v>
      </c>
      <c r="C19" s="4">
        <v>43713.394444444442</v>
      </c>
      <c r="D19" s="7">
        <v>43713.612500000003</v>
      </c>
      <c r="E19" s="5">
        <f>(D19-C19)*24</f>
        <v>5.2333333334536292</v>
      </c>
      <c r="F19" s="5">
        <v>160.30000000000291</v>
      </c>
      <c r="G19" s="5">
        <f t="shared" si="1"/>
        <v>2.5219714301245242</v>
      </c>
      <c r="H19" s="5"/>
      <c r="I19" s="5"/>
      <c r="J19" s="5"/>
      <c r="K19" s="5"/>
      <c r="L19" s="5"/>
      <c r="M19" s="5" t="e">
        <f t="shared" si="2"/>
        <v>#DIV/0!</v>
      </c>
    </row>
    <row r="20" spans="1:13" x14ac:dyDescent="0.25">
      <c r="A20" s="1" t="s">
        <v>5</v>
      </c>
      <c r="B20" s="2">
        <f t="shared" si="0"/>
        <v>43725</v>
      </c>
      <c r="C20" s="2">
        <v>43725.433333333334</v>
      </c>
      <c r="D20" s="8">
        <v>43725.646527777775</v>
      </c>
      <c r="E20" s="6">
        <f>(D20-C20)*24</f>
        <v>5.1166666665812954</v>
      </c>
      <c r="F20" s="6">
        <v>168.5</v>
      </c>
      <c r="G20" s="6">
        <f t="shared" si="1"/>
        <v>2.6509805737740151</v>
      </c>
      <c r="H20" s="6"/>
      <c r="I20" s="6"/>
      <c r="J20" s="6"/>
      <c r="K20" s="6"/>
      <c r="L20" s="6"/>
      <c r="M20" s="6" t="e">
        <f t="shared" si="2"/>
        <v>#DIV/0!</v>
      </c>
    </row>
    <row r="21" spans="1:13" x14ac:dyDescent="0.25">
      <c r="A21" s="3" t="s">
        <v>5</v>
      </c>
      <c r="B21" s="4">
        <f t="shared" si="0"/>
        <v>43726</v>
      </c>
      <c r="C21" s="4">
        <v>43726.40902777778</v>
      </c>
      <c r="D21" s="7">
        <v>43726.618750000001</v>
      </c>
      <c r="E21" s="5">
        <f>(D21-C21)*24</f>
        <v>5.0333333333255723</v>
      </c>
      <c r="F21" s="5">
        <v>85.200000000000728</v>
      </c>
      <c r="G21" s="5">
        <f t="shared" si="1"/>
        <v>1.3404364681634897</v>
      </c>
      <c r="H21" s="5"/>
      <c r="I21" s="5"/>
      <c r="J21" s="5"/>
      <c r="K21" s="5"/>
      <c r="L21" s="5"/>
      <c r="M21" s="5" t="e">
        <f t="shared" si="2"/>
        <v>#DIV/0!</v>
      </c>
    </row>
    <row r="22" spans="1:13" x14ac:dyDescent="0.25">
      <c r="A22" s="1" t="s">
        <v>5</v>
      </c>
      <c r="B22" s="2">
        <f t="shared" si="0"/>
        <v>43727</v>
      </c>
      <c r="C22" s="2">
        <v>43727.412499999999</v>
      </c>
      <c r="D22" s="8">
        <v>43727.618750000001</v>
      </c>
      <c r="E22" s="6">
        <f t="shared" si="3"/>
        <v>4.9500000000698492</v>
      </c>
      <c r="F22" s="6">
        <v>190.60000000000218</v>
      </c>
      <c r="G22" s="6">
        <f t="shared" si="1"/>
        <v>2.9986759487319468</v>
      </c>
      <c r="H22" s="6"/>
      <c r="I22" s="6"/>
      <c r="J22" s="6"/>
      <c r="K22" s="6"/>
      <c r="L22" s="6"/>
      <c r="M22" s="6" t="e">
        <f t="shared" si="2"/>
        <v>#DIV/0!</v>
      </c>
    </row>
    <row r="23" spans="1:13" x14ac:dyDescent="0.25">
      <c r="A23" s="3" t="s">
        <v>5</v>
      </c>
      <c r="B23" s="4">
        <f t="shared" si="0"/>
        <v>43732</v>
      </c>
      <c r="C23" s="4">
        <v>43732.412499999999</v>
      </c>
      <c r="D23" s="7">
        <v>43732.635416666664</v>
      </c>
      <c r="E23" s="5">
        <f t="shared" si="3"/>
        <v>5.3499999999767169</v>
      </c>
      <c r="F23" s="5">
        <v>40.700000000000728</v>
      </c>
      <c r="G23" s="5">
        <f t="shared" si="1"/>
        <v>0.64032587152880915</v>
      </c>
      <c r="H23" s="5"/>
      <c r="I23" s="5"/>
      <c r="J23" s="5"/>
      <c r="K23" s="5"/>
      <c r="L23" s="5"/>
      <c r="M23" s="5" t="e">
        <f t="shared" si="2"/>
        <v>#DIV/0!</v>
      </c>
    </row>
    <row r="24" spans="1:13" x14ac:dyDescent="0.25">
      <c r="A24" s="3" t="s">
        <v>5</v>
      </c>
      <c r="B24" s="4">
        <f t="shared" si="0"/>
        <v>43734</v>
      </c>
      <c r="C24" s="4">
        <v>43734.424305555556</v>
      </c>
      <c r="D24" s="7">
        <v>43734.640277777777</v>
      </c>
      <c r="E24" s="5">
        <f t="shared" si="3"/>
        <v>5.1833333332906477</v>
      </c>
      <c r="F24" s="5">
        <v>135.09999999999854</v>
      </c>
      <c r="G24" s="5">
        <f t="shared" si="1"/>
        <v>2.1255043057380747</v>
      </c>
      <c r="H24" s="5"/>
      <c r="I24" s="5"/>
      <c r="J24" s="5"/>
      <c r="K24" s="5"/>
      <c r="L24" s="5"/>
      <c r="M24" s="5" t="e">
        <f t="shared" si="2"/>
        <v>#DIV/0!</v>
      </c>
    </row>
    <row r="25" spans="1:13" x14ac:dyDescent="0.25">
      <c r="A25" s="1" t="s">
        <v>5</v>
      </c>
      <c r="B25" s="2">
        <f t="shared" si="0"/>
        <v>43739</v>
      </c>
      <c r="C25" s="2">
        <v>43739.423611111109</v>
      </c>
      <c r="D25" s="8">
        <v>43739.638888888891</v>
      </c>
      <c r="E25" s="6">
        <f t="shared" si="3"/>
        <v>5.1666666667442769</v>
      </c>
      <c r="F25" s="6">
        <v>157.90000000000146</v>
      </c>
      <c r="G25" s="6">
        <f t="shared" si="1"/>
        <v>2.4842126563734173</v>
      </c>
      <c r="H25" s="6"/>
      <c r="I25" s="6"/>
      <c r="J25" s="6"/>
      <c r="K25" s="6"/>
      <c r="L25" s="6"/>
      <c r="M25" s="6" t="e">
        <f t="shared" si="2"/>
        <v>#DIV/0!</v>
      </c>
    </row>
    <row r="26" spans="1:13" x14ac:dyDescent="0.25">
      <c r="A26" s="3" t="s">
        <v>5</v>
      </c>
      <c r="B26" s="4">
        <f t="shared" si="0"/>
        <v>43742</v>
      </c>
      <c r="C26" s="4">
        <v>43742.374305555553</v>
      </c>
      <c r="D26" s="7">
        <v>43742.57708333333</v>
      </c>
      <c r="E26" s="5">
        <f t="shared" si="3"/>
        <v>4.8666666666395031</v>
      </c>
      <c r="F26" s="5">
        <v>151.70000000000073</v>
      </c>
      <c r="G26" s="5">
        <f t="shared" si="1"/>
        <v>2.3866691575164394</v>
      </c>
      <c r="H26" s="5"/>
      <c r="I26" s="5"/>
      <c r="J26" s="5"/>
      <c r="K26" s="5"/>
      <c r="L26" s="5"/>
      <c r="M26" s="5" t="e">
        <f t="shared" si="2"/>
        <v>#DIV/0!</v>
      </c>
    </row>
    <row r="27" spans="1:13" x14ac:dyDescent="0.25">
      <c r="A27" s="1" t="s">
        <v>6</v>
      </c>
      <c r="B27" s="2">
        <f>INT(C27)</f>
        <v>43663</v>
      </c>
      <c r="C27" s="2">
        <v>43663.443749999999</v>
      </c>
      <c r="D27" s="8">
        <v>43663.640277777777</v>
      </c>
      <c r="E27" s="6">
        <f t="shared" si="3"/>
        <v>4.7166666666744277</v>
      </c>
      <c r="F27" s="6">
        <v>-29578</v>
      </c>
      <c r="G27" s="6">
        <f t="shared" si="1"/>
        <v>-465.34542083731645</v>
      </c>
      <c r="H27" s="6"/>
      <c r="I27" s="6"/>
      <c r="J27" s="6"/>
      <c r="K27" s="6"/>
      <c r="L27" s="6"/>
      <c r="M27" s="6" t="e">
        <f t="shared" si="2"/>
        <v>#DIV/0!</v>
      </c>
    </row>
    <row r="28" spans="1:13" x14ac:dyDescent="0.25">
      <c r="A28" s="3" t="s">
        <v>6</v>
      </c>
      <c r="B28" s="4">
        <f t="shared" si="0"/>
        <v>43665</v>
      </c>
      <c r="C28" s="4">
        <v>43665.414583333331</v>
      </c>
      <c r="D28" s="7">
        <v>43665.637499999997</v>
      </c>
      <c r="E28" s="5">
        <f t="shared" si="3"/>
        <v>5.3499999999767169</v>
      </c>
      <c r="F28" s="5">
        <v>297.09999999999854</v>
      </c>
      <c r="G28" s="5">
        <f t="shared" si="1"/>
        <v>4.6742215339362376</v>
      </c>
      <c r="H28" s="5"/>
      <c r="I28" s="5"/>
      <c r="J28" s="5"/>
      <c r="K28" s="5"/>
      <c r="L28" s="5"/>
      <c r="M28" s="5" t="e">
        <f t="shared" si="2"/>
        <v>#DIV/0!</v>
      </c>
    </row>
    <row r="29" spans="1:13" x14ac:dyDescent="0.25">
      <c r="A29" s="1" t="s">
        <v>6</v>
      </c>
      <c r="B29" s="2">
        <f>INT(D29)</f>
        <v>43670</v>
      </c>
      <c r="C29" s="2"/>
      <c r="D29" s="8">
        <v>43670.643750000003</v>
      </c>
      <c r="E29" s="6">
        <f t="shared" si="3"/>
        <v>1048095.4500000001</v>
      </c>
      <c r="F29" s="6">
        <v>-29564.3</v>
      </c>
      <c r="G29" s="6">
        <f t="shared" si="1"/>
        <v>-465.12988117048735</v>
      </c>
      <c r="H29" s="6"/>
      <c r="I29" s="6"/>
      <c r="J29" s="6"/>
      <c r="K29" s="6"/>
      <c r="L29" s="6"/>
      <c r="M29" s="6" t="e">
        <f t="shared" si="2"/>
        <v>#DIV/0!</v>
      </c>
    </row>
    <row r="30" spans="1:13" x14ac:dyDescent="0.25">
      <c r="A30" s="3" t="s">
        <v>6</v>
      </c>
      <c r="B30" s="4">
        <f t="shared" si="0"/>
        <v>43671</v>
      </c>
      <c r="C30" s="4">
        <v>43671.477777777778</v>
      </c>
      <c r="D30" s="7">
        <v>43671.701388888891</v>
      </c>
      <c r="E30" s="5">
        <f t="shared" si="3"/>
        <v>5.3666666666977108</v>
      </c>
      <c r="F30" s="5">
        <v>113.20000000000073</v>
      </c>
      <c r="G30" s="5">
        <f t="shared" si="1"/>
        <v>1.7809554952594686</v>
      </c>
      <c r="H30" s="5"/>
      <c r="I30" s="5"/>
      <c r="J30" s="5"/>
      <c r="K30" s="5"/>
      <c r="L30" s="5"/>
      <c r="M30" s="5" t="e">
        <f t="shared" si="2"/>
        <v>#DIV/0!</v>
      </c>
    </row>
    <row r="31" spans="1:13" x14ac:dyDescent="0.25">
      <c r="A31" s="1" t="s">
        <v>6</v>
      </c>
      <c r="B31" s="2">
        <f t="shared" si="0"/>
        <v>43672</v>
      </c>
      <c r="C31" s="2">
        <v>43672.414583333331</v>
      </c>
      <c r="D31" s="8">
        <v>43672.631944444445</v>
      </c>
      <c r="E31" s="6">
        <f t="shared" si="3"/>
        <v>5.2166666667326353</v>
      </c>
      <c r="F31" s="6">
        <v>90.5</v>
      </c>
      <c r="G31" s="6">
        <f t="shared" si="1"/>
        <v>1.4238204268637886</v>
      </c>
      <c r="H31" s="6"/>
      <c r="I31" s="6"/>
      <c r="J31" s="6"/>
      <c r="K31" s="6"/>
      <c r="L31" s="6"/>
      <c r="M31" s="6" t="e">
        <f t="shared" si="2"/>
        <v>#DIV/0!</v>
      </c>
    </row>
    <row r="32" spans="1:13" x14ac:dyDescent="0.25">
      <c r="A32" s="3" t="s">
        <v>6</v>
      </c>
      <c r="B32" s="4">
        <f t="shared" si="0"/>
        <v>43675</v>
      </c>
      <c r="C32" s="4">
        <v>43675.447222222225</v>
      </c>
      <c r="D32" s="7">
        <v>43675.644444444442</v>
      </c>
      <c r="E32" s="5">
        <f t="shared" si="3"/>
        <v>4.7333333332207985</v>
      </c>
      <c r="F32" s="5">
        <v>67.299999999999272</v>
      </c>
      <c r="G32" s="5">
        <f t="shared" si="1"/>
        <v>1.0588189472699661</v>
      </c>
      <c r="H32" s="5"/>
      <c r="I32" s="5"/>
      <c r="J32" s="5"/>
      <c r="K32" s="5"/>
      <c r="L32" s="5"/>
      <c r="M32" s="5" t="e">
        <f t="shared" si="2"/>
        <v>#DIV/0!</v>
      </c>
    </row>
    <row r="33" spans="1:13" x14ac:dyDescent="0.25">
      <c r="A33" s="1" t="s">
        <v>6</v>
      </c>
      <c r="B33" s="2">
        <f t="shared" si="0"/>
        <v>43676</v>
      </c>
      <c r="C33" s="2">
        <v>43676.40902777778</v>
      </c>
      <c r="D33" s="8">
        <v>43676.638194444444</v>
      </c>
      <c r="E33" s="6">
        <f t="shared" si="3"/>
        <v>5.4999999999417923</v>
      </c>
      <c r="F33" s="6">
        <v>238.90000000000146</v>
      </c>
      <c r="G33" s="6">
        <f t="shared" si="1"/>
        <v>3.7585712704724989</v>
      </c>
      <c r="H33" s="6"/>
      <c r="I33" s="6"/>
      <c r="J33" s="6"/>
      <c r="K33" s="6"/>
      <c r="L33" s="6"/>
      <c r="M33" s="6" t="e">
        <f t="shared" si="2"/>
        <v>#DIV/0!</v>
      </c>
    </row>
    <row r="34" spans="1:13" x14ac:dyDescent="0.25">
      <c r="A34" s="3" t="s">
        <v>6</v>
      </c>
      <c r="B34" s="4">
        <f t="shared" si="0"/>
        <v>43677</v>
      </c>
      <c r="C34" s="4">
        <v>43677.432638888888</v>
      </c>
      <c r="D34" s="7"/>
      <c r="E34" s="5">
        <f t="shared" si="3"/>
        <v>-1048258.3833333333</v>
      </c>
      <c r="F34" s="5">
        <v>287.30000000000291</v>
      </c>
      <c r="G34" s="5">
        <f t="shared" si="1"/>
        <v>4.5200398744527135</v>
      </c>
      <c r="H34" s="5"/>
      <c r="I34" s="5"/>
      <c r="J34" s="5"/>
      <c r="K34" s="5"/>
      <c r="L34" s="5"/>
      <c r="M34" s="5" t="e">
        <f t="shared" si="2"/>
        <v>#DIV/0!</v>
      </c>
    </row>
    <row r="35" spans="1:13" x14ac:dyDescent="0.25">
      <c r="A35" s="3" t="s">
        <v>6</v>
      </c>
      <c r="B35" s="4">
        <f t="shared" si="0"/>
        <v>43678</v>
      </c>
      <c r="C35" s="4">
        <v>43678.395833333336</v>
      </c>
      <c r="D35" s="7">
        <v>43678.59375</v>
      </c>
      <c r="E35" s="5">
        <f t="shared" si="3"/>
        <v>4.7499999999417923</v>
      </c>
      <c r="F35" s="5">
        <v>174.70000000000073</v>
      </c>
      <c r="G35" s="5">
        <f t="shared" si="1"/>
        <v>2.7485240726309934</v>
      </c>
      <c r="H35" s="5"/>
      <c r="I35" s="5"/>
      <c r="J35" s="5"/>
      <c r="K35" s="5"/>
      <c r="L35" s="5"/>
      <c r="M35" s="5" t="e">
        <f t="shared" si="2"/>
        <v>#DIV/0!</v>
      </c>
    </row>
    <row r="36" spans="1:13" x14ac:dyDescent="0.25">
      <c r="A36" s="1" t="s">
        <v>6</v>
      </c>
      <c r="B36" s="2">
        <f t="shared" si="0"/>
        <v>43682</v>
      </c>
      <c r="C36" s="2">
        <v>43682.407638888886</v>
      </c>
      <c r="D36" s="8"/>
      <c r="E36" s="6">
        <f t="shared" si="3"/>
        <v>-1048377.7833333332</v>
      </c>
      <c r="F36" s="6">
        <v>28699.5</v>
      </c>
      <c r="G36" s="6">
        <f t="shared" si="1"/>
        <v>451.52413636218006</v>
      </c>
      <c r="H36" s="6"/>
      <c r="I36" s="6"/>
      <c r="J36" s="6"/>
      <c r="K36" s="6"/>
      <c r="L36" s="6"/>
      <c r="M36" s="6" t="e">
        <f t="shared" si="2"/>
        <v>#DIV/0!</v>
      </c>
    </row>
    <row r="37" spans="1:13" x14ac:dyDescent="0.25">
      <c r="A37" s="3" t="s">
        <v>6</v>
      </c>
      <c r="B37" s="4">
        <f t="shared" si="0"/>
        <v>43684</v>
      </c>
      <c r="C37" s="4">
        <v>43684.42083333333</v>
      </c>
      <c r="D37" s="7"/>
      <c r="E37" s="5">
        <f t="shared" si="3"/>
        <v>-1048426.0999999999</v>
      </c>
      <c r="F37" s="5">
        <v>29292.5</v>
      </c>
      <c r="G37" s="5">
        <f t="shared" si="1"/>
        <v>460.85370004317713</v>
      </c>
      <c r="H37" s="5"/>
      <c r="I37" s="5"/>
      <c r="J37" s="5"/>
      <c r="K37" s="5"/>
      <c r="L37" s="5"/>
      <c r="M37" s="5" t="e">
        <f t="shared" si="2"/>
        <v>#DIV/0!</v>
      </c>
    </row>
    <row r="38" spans="1:13" x14ac:dyDescent="0.25">
      <c r="A38" s="1" t="s">
        <v>6</v>
      </c>
      <c r="B38" s="2">
        <f t="shared" si="0"/>
        <v>43685</v>
      </c>
      <c r="C38" s="2">
        <v>43685.338194444441</v>
      </c>
      <c r="D38" s="8">
        <v>43685.5625</v>
      </c>
      <c r="E38" s="6">
        <f t="shared" si="3"/>
        <v>5.3833333334187046</v>
      </c>
      <c r="F38" s="6">
        <v>170.70000000000073</v>
      </c>
      <c r="G38" s="6">
        <f t="shared" si="1"/>
        <v>2.6855927830458537</v>
      </c>
      <c r="H38" s="6"/>
      <c r="I38" s="6"/>
      <c r="J38" s="6"/>
      <c r="K38" s="6"/>
      <c r="L38" s="6"/>
      <c r="M38" s="6" t="e">
        <f t="shared" si="2"/>
        <v>#DIV/0!</v>
      </c>
    </row>
    <row r="39" spans="1:13" x14ac:dyDescent="0.25">
      <c r="A39" s="3" t="s">
        <v>6</v>
      </c>
      <c r="B39" s="4">
        <f t="shared" si="0"/>
        <v>43698</v>
      </c>
      <c r="C39" s="4">
        <v>43698</v>
      </c>
      <c r="D39" s="7">
        <v>43698.672222222223</v>
      </c>
      <c r="E39" s="5">
        <f t="shared" si="3"/>
        <v>16.133333333360497</v>
      </c>
      <c r="F39" s="5">
        <v>0</v>
      </c>
      <c r="G39" s="5">
        <f t="shared" si="1"/>
        <v>0</v>
      </c>
      <c r="H39" s="5"/>
      <c r="I39" s="5"/>
      <c r="J39" s="5"/>
      <c r="K39" s="5"/>
      <c r="L39" s="5"/>
      <c r="M39" s="5" t="e">
        <f t="shared" si="2"/>
        <v>#DIV/0!</v>
      </c>
    </row>
    <row r="40" spans="1:13" x14ac:dyDescent="0.25">
      <c r="A40" s="1" t="s">
        <v>6</v>
      </c>
      <c r="B40" s="2">
        <f t="shared" si="0"/>
        <v>43706</v>
      </c>
      <c r="C40" s="2">
        <v>43706.431944444441</v>
      </c>
      <c r="D40" s="8">
        <v>43706.635416666664</v>
      </c>
      <c r="E40" s="6">
        <f t="shared" si="3"/>
        <v>4.8833333333604969</v>
      </c>
      <c r="F40" s="6">
        <v>252.40000000000146</v>
      </c>
      <c r="G40" s="6">
        <f t="shared" si="1"/>
        <v>3.9709643728223458</v>
      </c>
      <c r="H40" s="6"/>
      <c r="I40" s="6"/>
      <c r="J40" s="6"/>
      <c r="K40" s="6"/>
      <c r="L40" s="6"/>
      <c r="M40" s="6" t="e">
        <f t="shared" si="2"/>
        <v>#DIV/0!</v>
      </c>
    </row>
    <row r="41" spans="1:13" x14ac:dyDescent="0.25">
      <c r="A41" s="3" t="s">
        <v>6</v>
      </c>
      <c r="B41" s="4">
        <f t="shared" si="0"/>
        <v>43707</v>
      </c>
      <c r="C41" s="4">
        <v>43707.365277777775</v>
      </c>
      <c r="D41" s="7">
        <v>43707.586805555555</v>
      </c>
      <c r="E41" s="5">
        <f t="shared" si="3"/>
        <v>5.3166666667093523</v>
      </c>
      <c r="F41" s="5">
        <v>121.09999999999854</v>
      </c>
      <c r="G41" s="5">
        <f t="shared" si="1"/>
        <v>1.9052447921900852</v>
      </c>
      <c r="H41" s="5"/>
      <c r="I41" s="5"/>
      <c r="J41" s="5"/>
      <c r="K41" s="5"/>
      <c r="L41" s="5"/>
      <c r="M41" s="5" t="e">
        <f t="shared" si="2"/>
        <v>#DIV/0!</v>
      </c>
    </row>
    <row r="42" spans="1:13" x14ac:dyDescent="0.25">
      <c r="A42" s="1" t="s">
        <v>6</v>
      </c>
      <c r="B42" s="2">
        <f t="shared" si="0"/>
        <v>43711</v>
      </c>
      <c r="C42" s="2">
        <v>43711.400694444441</v>
      </c>
      <c r="D42" s="8">
        <v>43711.620138888888</v>
      </c>
      <c r="E42" s="6">
        <f t="shared" si="3"/>
        <v>5.2666666667209938</v>
      </c>
      <c r="F42" s="6">
        <v>230.60000000000218</v>
      </c>
      <c r="G42" s="6">
        <f t="shared" si="1"/>
        <v>3.6279888445833453</v>
      </c>
      <c r="H42" s="6"/>
      <c r="I42" s="6"/>
      <c r="J42" s="6"/>
      <c r="K42" s="6"/>
      <c r="L42" s="6"/>
      <c r="M42" s="6" t="e">
        <f t="shared" si="2"/>
        <v>#DIV/0!</v>
      </c>
    </row>
    <row r="43" spans="1:13" x14ac:dyDescent="0.25">
      <c r="A43" s="3" t="s">
        <v>6</v>
      </c>
      <c r="B43" s="4">
        <f t="shared" si="0"/>
        <v>43712</v>
      </c>
      <c r="C43" s="4">
        <v>43712.392361111109</v>
      </c>
      <c r="D43" s="7">
        <v>43712.59375</v>
      </c>
      <c r="E43" s="5">
        <f t="shared" si="3"/>
        <v>4.8333333333721384</v>
      </c>
      <c r="F43" s="5">
        <v>218.5</v>
      </c>
      <c r="G43" s="5">
        <f t="shared" si="1"/>
        <v>3.4376216935882633</v>
      </c>
      <c r="H43" s="5"/>
      <c r="I43" s="5"/>
      <c r="J43" s="5"/>
      <c r="K43" s="5"/>
      <c r="L43" s="5"/>
      <c r="M43" s="5" t="e">
        <f t="shared" si="2"/>
        <v>#DIV/0!</v>
      </c>
    </row>
    <row r="44" spans="1:13" x14ac:dyDescent="0.25">
      <c r="A44" s="1" t="s">
        <v>6</v>
      </c>
      <c r="B44" s="2">
        <f>INT(C44)</f>
        <v>43713</v>
      </c>
      <c r="C44" s="2">
        <v>43713.394444444442</v>
      </c>
      <c r="D44" s="8">
        <v>43713.612500000003</v>
      </c>
      <c r="E44" s="6">
        <f t="shared" si="3"/>
        <v>5.2333333334536292</v>
      </c>
      <c r="F44" s="6">
        <v>150.29999999999927</v>
      </c>
      <c r="G44" s="6">
        <f t="shared" si="1"/>
        <v>2.3646432061616176</v>
      </c>
      <c r="H44" s="6"/>
      <c r="I44" s="6"/>
      <c r="J44" s="6"/>
      <c r="K44" s="6"/>
      <c r="L44" s="6"/>
      <c r="M44" s="6" t="e">
        <f t="shared" si="2"/>
        <v>#DIV/0!</v>
      </c>
    </row>
    <row r="45" spans="1:13" x14ac:dyDescent="0.25">
      <c r="A45" s="3" t="s">
        <v>6</v>
      </c>
      <c r="B45" s="4">
        <f t="shared" si="0"/>
        <v>43725</v>
      </c>
      <c r="C45" s="4">
        <v>43725.433333333334</v>
      </c>
      <c r="D45" s="7">
        <v>43725.646527777775</v>
      </c>
      <c r="E45" s="5">
        <f t="shared" si="3"/>
        <v>5.1166666665812954</v>
      </c>
      <c r="F45" s="5">
        <v>157.79999999999927</v>
      </c>
      <c r="G45" s="5">
        <f t="shared" si="1"/>
        <v>2.4826393741337545</v>
      </c>
      <c r="H45" s="5"/>
      <c r="I45" s="5"/>
      <c r="J45" s="5"/>
      <c r="K45" s="5"/>
      <c r="L45" s="5"/>
      <c r="M45" s="5" t="e">
        <f t="shared" si="2"/>
        <v>#DIV/0!</v>
      </c>
    </row>
    <row r="46" spans="1:13" x14ac:dyDescent="0.25">
      <c r="A46" s="3" t="s">
        <v>6</v>
      </c>
      <c r="B46" s="4">
        <f t="shared" si="0"/>
        <v>43726</v>
      </c>
      <c r="C46" s="4">
        <v>43726.40902777778</v>
      </c>
      <c r="D46" s="7">
        <v>43726.618750000001</v>
      </c>
      <c r="E46" s="5">
        <f t="shared" si="3"/>
        <v>5.0333333333255723</v>
      </c>
      <c r="F46" s="5">
        <v>70.799999999999272</v>
      </c>
      <c r="G46" s="5">
        <f t="shared" si="1"/>
        <v>1.1138838256569634</v>
      </c>
      <c r="H46" s="5"/>
      <c r="I46" s="5"/>
      <c r="J46" s="5"/>
      <c r="K46" s="5"/>
      <c r="L46" s="5"/>
      <c r="M46" s="5" t="e">
        <f t="shared" si="2"/>
        <v>#DIV/0!</v>
      </c>
    </row>
    <row r="47" spans="1:13" x14ac:dyDescent="0.25">
      <c r="A47" s="1" t="s">
        <v>6</v>
      </c>
      <c r="B47" s="2">
        <f t="shared" si="0"/>
        <v>43727</v>
      </c>
      <c r="C47" s="2">
        <v>43727.412499999999</v>
      </c>
      <c r="D47" s="8">
        <v>43727.618750000001</v>
      </c>
      <c r="E47" s="6">
        <f t="shared" si="3"/>
        <v>4.9500000000698492</v>
      </c>
      <c r="F47" s="6">
        <v>200.20000000000073</v>
      </c>
      <c r="G47" s="6">
        <f t="shared" si="1"/>
        <v>3.1497110437362599</v>
      </c>
      <c r="H47" s="6"/>
      <c r="I47" s="6"/>
      <c r="J47" s="6"/>
      <c r="K47" s="6"/>
      <c r="L47" s="6"/>
      <c r="M47" s="6" t="e">
        <f t="shared" si="2"/>
        <v>#DIV/0!</v>
      </c>
    </row>
    <row r="48" spans="1:13" x14ac:dyDescent="0.25">
      <c r="A48" s="3" t="s">
        <v>6</v>
      </c>
      <c r="B48" s="4">
        <f t="shared" si="0"/>
        <v>43732</v>
      </c>
      <c r="C48" s="4">
        <v>43732.412499999999</v>
      </c>
      <c r="D48" s="7">
        <v>43732.635416666664</v>
      </c>
      <c r="E48" s="5">
        <f t="shared" si="3"/>
        <v>5.3499999999767169</v>
      </c>
      <c r="F48" s="5">
        <v>48.5</v>
      </c>
      <c r="G48" s="5">
        <f t="shared" si="1"/>
        <v>0.7630418862198205</v>
      </c>
      <c r="H48" s="5"/>
      <c r="I48" s="5"/>
      <c r="J48" s="5"/>
      <c r="K48" s="5"/>
      <c r="L48" s="5"/>
      <c r="M48" s="5" t="e">
        <f t="shared" si="2"/>
        <v>#DIV/0!</v>
      </c>
    </row>
    <row r="49" spans="1:13" x14ac:dyDescent="0.25">
      <c r="A49" s="1" t="s">
        <v>6</v>
      </c>
      <c r="B49" s="2">
        <f t="shared" si="0"/>
        <v>43734</v>
      </c>
      <c r="C49" s="2">
        <v>43734.424305555556</v>
      </c>
      <c r="D49" s="8">
        <v>43734.640277777777</v>
      </c>
      <c r="E49" s="6">
        <f t="shared" si="3"/>
        <v>5.1833333332906477</v>
      </c>
      <c r="F49" s="6">
        <v>158.70000000000073</v>
      </c>
      <c r="G49" s="6">
        <f t="shared" si="1"/>
        <v>2.4967989142904341</v>
      </c>
      <c r="H49" s="6"/>
      <c r="I49" s="6"/>
      <c r="J49" s="6"/>
      <c r="K49" s="6"/>
      <c r="L49" s="6"/>
      <c r="M49" s="6" t="e">
        <f t="shared" si="2"/>
        <v>#DIV/0!</v>
      </c>
    </row>
    <row r="50" spans="1:13" x14ac:dyDescent="0.25">
      <c r="A50" s="3" t="s">
        <v>6</v>
      </c>
      <c r="B50" s="4">
        <f t="shared" si="0"/>
        <v>43739</v>
      </c>
      <c r="C50" s="4">
        <v>43739.423611111109</v>
      </c>
      <c r="D50" s="7">
        <v>43739.638888888891</v>
      </c>
      <c r="E50" s="5">
        <f t="shared" si="3"/>
        <v>5.1666666667442769</v>
      </c>
      <c r="F50" s="5">
        <v>160.39999999999782</v>
      </c>
      <c r="G50" s="5">
        <f t="shared" si="1"/>
        <v>2.5235447123640724</v>
      </c>
      <c r="H50" s="5"/>
      <c r="I50" s="5"/>
      <c r="J50" s="5"/>
      <c r="K50" s="5"/>
      <c r="L50" s="5"/>
      <c r="M50" s="5" t="e">
        <f t="shared" si="2"/>
        <v>#DIV/0!</v>
      </c>
    </row>
    <row r="51" spans="1:13" x14ac:dyDescent="0.25">
      <c r="A51" s="1" t="s">
        <v>6</v>
      </c>
      <c r="B51" s="2">
        <f t="shared" si="0"/>
        <v>43742</v>
      </c>
      <c r="C51" s="2">
        <v>43742.374305555553</v>
      </c>
      <c r="D51" s="8">
        <v>43742.57708333333</v>
      </c>
      <c r="E51" s="6">
        <f t="shared" si="3"/>
        <v>4.8666666666395031</v>
      </c>
      <c r="F51" s="6">
        <v>150.20000000000073</v>
      </c>
      <c r="G51" s="6">
        <f t="shared" si="1"/>
        <v>2.3630699239220117</v>
      </c>
      <c r="H51" s="6"/>
      <c r="I51" s="6"/>
      <c r="J51" s="6"/>
      <c r="K51" s="6"/>
      <c r="L51" s="6"/>
      <c r="M51" s="6" t="e">
        <f t="shared" si="2"/>
        <v>#DIV/0!</v>
      </c>
    </row>
    <row r="52" spans="1:13" x14ac:dyDescent="0.25">
      <c r="A52" s="3" t="s">
        <v>7</v>
      </c>
      <c r="B52" s="4">
        <f>INT(C52)</f>
        <v>43663</v>
      </c>
      <c r="C52" s="4">
        <v>43663.443749999999</v>
      </c>
      <c r="D52" s="7">
        <v>43663.640277777777</v>
      </c>
      <c r="E52" s="5">
        <f t="shared" si="3"/>
        <v>4.7166666666744277</v>
      </c>
      <c r="F52" s="5">
        <v>-30069.4</v>
      </c>
      <c r="G52" s="5">
        <f t="shared" si="1"/>
        <v>-473.0765297628509</v>
      </c>
      <c r="H52" s="5"/>
      <c r="I52" s="5"/>
      <c r="J52" s="5"/>
      <c r="K52" s="5"/>
      <c r="L52" s="5"/>
      <c r="M52" s="5" t="e">
        <f t="shared" si="2"/>
        <v>#DIV/0!</v>
      </c>
    </row>
    <row r="53" spans="1:13" x14ac:dyDescent="0.25">
      <c r="A53" s="1" t="s">
        <v>7</v>
      </c>
      <c r="B53" s="2">
        <f t="shared" si="0"/>
        <v>43665</v>
      </c>
      <c r="C53" s="2">
        <v>43665.414583333331</v>
      </c>
      <c r="D53" s="8">
        <v>43665.637499999997</v>
      </c>
      <c r="E53" s="6">
        <f t="shared" si="3"/>
        <v>5.3499999999767169</v>
      </c>
      <c r="F53" s="6">
        <v>289.90000000000146</v>
      </c>
      <c r="G53" s="6">
        <f t="shared" si="1"/>
        <v>4.5609452126830323</v>
      </c>
      <c r="H53" s="6"/>
      <c r="I53" s="6"/>
      <c r="J53" s="6"/>
      <c r="K53" s="6"/>
      <c r="L53" s="6"/>
      <c r="M53" s="6" t="e">
        <f t="shared" si="2"/>
        <v>#DIV/0!</v>
      </c>
    </row>
    <row r="54" spans="1:13" x14ac:dyDescent="0.25">
      <c r="A54" s="3" t="s">
        <v>7</v>
      </c>
      <c r="B54" s="4">
        <f>INT(D54)</f>
        <v>43670</v>
      </c>
      <c r="C54" s="4"/>
      <c r="D54" s="7">
        <v>43670.643750000003</v>
      </c>
      <c r="E54" s="5">
        <f t="shared" si="3"/>
        <v>1048095.4500000001</v>
      </c>
      <c r="F54" s="5">
        <v>-30237.200000000001</v>
      </c>
      <c r="G54" s="5">
        <f t="shared" si="1"/>
        <v>-475.71649736094747</v>
      </c>
      <c r="H54" s="5"/>
      <c r="I54" s="5"/>
      <c r="J54" s="5"/>
      <c r="K54" s="5"/>
      <c r="L54" s="5"/>
      <c r="M54" s="5" t="e">
        <f t="shared" si="2"/>
        <v>#DIV/0!</v>
      </c>
    </row>
    <row r="55" spans="1:13" x14ac:dyDescent="0.25">
      <c r="A55" s="1" t="s">
        <v>7</v>
      </c>
      <c r="B55" s="2">
        <f t="shared" si="0"/>
        <v>43671</v>
      </c>
      <c r="C55" s="2">
        <v>43671.477777777778</v>
      </c>
      <c r="D55" s="8">
        <v>43671.701388888891</v>
      </c>
      <c r="E55" s="6">
        <f t="shared" si="3"/>
        <v>5.3666666666977108</v>
      </c>
      <c r="F55" s="6">
        <v>112.29999999999927</v>
      </c>
      <c r="G55" s="6">
        <f t="shared" si="1"/>
        <v>1.7667959551027892</v>
      </c>
      <c r="H55" s="6"/>
      <c r="I55" s="6"/>
      <c r="J55" s="6"/>
      <c r="K55" s="6"/>
      <c r="L55" s="6"/>
      <c r="M55" s="6" t="e">
        <f t="shared" si="2"/>
        <v>#DIV/0!</v>
      </c>
    </row>
    <row r="56" spans="1:13" x14ac:dyDescent="0.25">
      <c r="A56" s="3" t="s">
        <v>7</v>
      </c>
      <c r="B56" s="4">
        <f t="shared" si="0"/>
        <v>43672</v>
      </c>
      <c r="C56" s="4">
        <v>43672.414583333331</v>
      </c>
      <c r="D56" s="7">
        <v>43672.631944444445</v>
      </c>
      <c r="E56" s="5">
        <f t="shared" si="3"/>
        <v>5.2166666667326353</v>
      </c>
      <c r="F56" s="5">
        <v>96.900000000001455</v>
      </c>
      <c r="G56" s="5">
        <f t="shared" si="1"/>
        <v>1.524510490200035</v>
      </c>
      <c r="H56" s="5"/>
      <c r="I56" s="5"/>
      <c r="J56" s="5"/>
      <c r="K56" s="5"/>
      <c r="L56" s="5"/>
      <c r="M56" s="5" t="e">
        <f t="shared" si="2"/>
        <v>#DIV/0!</v>
      </c>
    </row>
    <row r="57" spans="1:13" x14ac:dyDescent="0.25">
      <c r="A57" s="3" t="s">
        <v>7</v>
      </c>
      <c r="B57" s="4">
        <f t="shared" si="0"/>
        <v>43675</v>
      </c>
      <c r="C57" s="4">
        <v>43675.447222222225</v>
      </c>
      <c r="D57" s="7">
        <v>43675.644444444442</v>
      </c>
      <c r="E57" s="5">
        <f t="shared" si="3"/>
        <v>4.7333333332207985</v>
      </c>
      <c r="F57" s="5">
        <v>76.5</v>
      </c>
      <c r="G57" s="5">
        <f t="shared" si="1"/>
        <v>1.2035609133157992</v>
      </c>
      <c r="H57" s="5"/>
      <c r="I57" s="5"/>
      <c r="J57" s="5"/>
      <c r="K57" s="5"/>
      <c r="L57" s="5"/>
      <c r="M57" s="5" t="e">
        <f t="shared" si="2"/>
        <v>#DIV/0!</v>
      </c>
    </row>
    <row r="58" spans="1:13" x14ac:dyDescent="0.25">
      <c r="A58" s="1" t="s">
        <v>7</v>
      </c>
      <c r="B58" s="2">
        <f t="shared" si="0"/>
        <v>43676</v>
      </c>
      <c r="C58" s="2">
        <v>43676.40902777778</v>
      </c>
      <c r="D58" s="8">
        <v>43676.638194444444</v>
      </c>
      <c r="E58" s="6">
        <f t="shared" si="3"/>
        <v>5.4999999999417923</v>
      </c>
      <c r="F58" s="6">
        <v>248.5</v>
      </c>
      <c r="G58" s="6">
        <f t="shared" si="1"/>
        <v>3.9096063654768116</v>
      </c>
      <c r="H58" s="6"/>
      <c r="I58" s="6"/>
      <c r="J58" s="6"/>
      <c r="K58" s="6"/>
      <c r="L58" s="6"/>
      <c r="M58" s="6" t="e">
        <f t="shared" si="2"/>
        <v>#DIV/0!</v>
      </c>
    </row>
    <row r="59" spans="1:13" x14ac:dyDescent="0.25">
      <c r="A59" s="3" t="s">
        <v>7</v>
      </c>
      <c r="B59" s="4">
        <f t="shared" si="0"/>
        <v>43677</v>
      </c>
      <c r="C59" s="4">
        <v>43677.432638888888</v>
      </c>
      <c r="D59" s="7"/>
      <c r="E59" s="5">
        <f t="shared" si="3"/>
        <v>-1048258.3833333333</v>
      </c>
      <c r="F59" s="5">
        <v>167.89999999999782</v>
      </c>
      <c r="G59" s="5">
        <f t="shared" si="1"/>
        <v>2.6415408803362102</v>
      </c>
      <c r="H59" s="5"/>
      <c r="I59" s="5"/>
      <c r="J59" s="5"/>
      <c r="K59" s="5"/>
      <c r="L59" s="5"/>
      <c r="M59" s="5" t="e">
        <f t="shared" si="2"/>
        <v>#DIV/0!</v>
      </c>
    </row>
    <row r="60" spans="1:13" x14ac:dyDescent="0.25">
      <c r="A60" s="1" t="s">
        <v>7</v>
      </c>
      <c r="B60" s="2">
        <f t="shared" si="0"/>
        <v>43678</v>
      </c>
      <c r="C60" s="2">
        <v>43678.395833333336</v>
      </c>
      <c r="D60" s="8">
        <v>43678.59375</v>
      </c>
      <c r="E60" s="6">
        <f t="shared" si="3"/>
        <v>4.7499999999417923</v>
      </c>
      <c r="F60" s="6">
        <v>169.29999999999927</v>
      </c>
      <c r="G60" s="6">
        <f t="shared" si="1"/>
        <v>2.6635668316910315</v>
      </c>
      <c r="H60" s="6"/>
      <c r="I60" s="6"/>
      <c r="J60" s="6"/>
      <c r="K60" s="6"/>
      <c r="L60" s="6"/>
      <c r="M60" s="6" t="e">
        <f t="shared" si="2"/>
        <v>#DIV/0!</v>
      </c>
    </row>
    <row r="61" spans="1:13" x14ac:dyDescent="0.25">
      <c r="A61" s="3" t="s">
        <v>7</v>
      </c>
      <c r="B61" s="4">
        <f t="shared" si="0"/>
        <v>43682</v>
      </c>
      <c r="C61" s="4">
        <v>43682.407638888886</v>
      </c>
      <c r="D61" s="7"/>
      <c r="E61" s="5">
        <f t="shared" si="3"/>
        <v>-1048377.7833333332</v>
      </c>
      <c r="F61" s="5">
        <v>29152.6</v>
      </c>
      <c r="G61" s="5">
        <f t="shared" si="1"/>
        <v>458.65267818993681</v>
      </c>
      <c r="H61" s="5"/>
      <c r="I61" s="5"/>
      <c r="J61" s="5"/>
      <c r="K61" s="5"/>
      <c r="L61" s="5"/>
      <c r="M61" s="5" t="e">
        <f t="shared" si="2"/>
        <v>#DIV/0!</v>
      </c>
    </row>
    <row r="62" spans="1:13" x14ac:dyDescent="0.25">
      <c r="A62" s="1" t="s">
        <v>7</v>
      </c>
      <c r="B62" s="2">
        <f t="shared" si="0"/>
        <v>43684</v>
      </c>
      <c r="C62" s="2">
        <v>43684.42083333333</v>
      </c>
      <c r="D62" s="8"/>
      <c r="E62" s="6">
        <f t="shared" si="3"/>
        <v>-1048426.0999999999</v>
      </c>
      <c r="F62" s="6">
        <v>29722.1</v>
      </c>
      <c r="G62" s="6">
        <f t="shared" si="1"/>
        <v>467.61252054462102</v>
      </c>
      <c r="H62" s="6"/>
      <c r="I62" s="6"/>
      <c r="J62" s="6"/>
      <c r="K62" s="6"/>
      <c r="L62" s="6"/>
      <c r="M62" s="6" t="e">
        <f t="shared" si="2"/>
        <v>#DIV/0!</v>
      </c>
    </row>
    <row r="63" spans="1:13" x14ac:dyDescent="0.25">
      <c r="A63" s="3" t="s">
        <v>7</v>
      </c>
      <c r="B63" s="4">
        <f t="shared" si="0"/>
        <v>43685</v>
      </c>
      <c r="C63" s="4">
        <v>43685.338194444441</v>
      </c>
      <c r="D63" s="7">
        <v>43685.5625</v>
      </c>
      <c r="E63" s="5">
        <f t="shared" si="3"/>
        <v>5.3833333334187046</v>
      </c>
      <c r="F63" s="5">
        <v>164.59999999999854</v>
      </c>
      <c r="G63" s="5">
        <f t="shared" si="1"/>
        <v>2.5896225664284813</v>
      </c>
      <c r="H63" s="5"/>
      <c r="I63" s="5"/>
      <c r="J63" s="5"/>
      <c r="K63" s="5"/>
      <c r="L63" s="5"/>
      <c r="M63" s="5" t="e">
        <f t="shared" si="2"/>
        <v>#DIV/0!</v>
      </c>
    </row>
    <row r="64" spans="1:13" x14ac:dyDescent="0.25">
      <c r="A64" s="1" t="s">
        <v>7</v>
      </c>
      <c r="B64" s="2">
        <f t="shared" si="0"/>
        <v>43698</v>
      </c>
      <c r="C64" s="2">
        <v>43698</v>
      </c>
      <c r="D64" s="8">
        <v>43698.672222222223</v>
      </c>
      <c r="E64" s="6">
        <f t="shared" si="3"/>
        <v>16.133333333360497</v>
      </c>
      <c r="F64" s="6">
        <v>0</v>
      </c>
      <c r="G64" s="6">
        <f t="shared" si="1"/>
        <v>0</v>
      </c>
      <c r="H64" s="6"/>
      <c r="I64" s="6"/>
      <c r="J64" s="6"/>
      <c r="K64" s="6"/>
      <c r="L64" s="6"/>
      <c r="M64" s="6" t="e">
        <f t="shared" si="2"/>
        <v>#DIV/0!</v>
      </c>
    </row>
    <row r="65" spans="1:13" x14ac:dyDescent="0.25">
      <c r="A65" s="3" t="s">
        <v>7</v>
      </c>
      <c r="B65" s="4">
        <f t="shared" ref="B65:B76" si="4">INT(C65)</f>
        <v>43706</v>
      </c>
      <c r="C65" s="4">
        <v>43706.431944444441</v>
      </c>
      <c r="D65" s="7">
        <v>43706.635416666664</v>
      </c>
      <c r="E65" s="5">
        <f t="shared" si="3"/>
        <v>4.8833333333604969</v>
      </c>
      <c r="F65" s="5">
        <v>235.20000000000073</v>
      </c>
      <c r="G65" s="5">
        <f t="shared" ref="G65:G125" si="5">F65/(CONVERT(11.2,"in","cm")^2*(PI()/4))*10</f>
        <v>3.7003598276062331</v>
      </c>
      <c r="H65" s="5"/>
      <c r="I65" s="5"/>
      <c r="J65" s="5"/>
      <c r="K65" s="5"/>
      <c r="L65" s="5"/>
      <c r="M65" s="5" t="e">
        <f t="shared" ref="M65:M125" si="6">AVERAGE(J65:L65)</f>
        <v>#DIV/0!</v>
      </c>
    </row>
    <row r="66" spans="1:13" x14ac:dyDescent="0.25">
      <c r="A66" s="1" t="s">
        <v>7</v>
      </c>
      <c r="B66" s="2">
        <f t="shared" si="4"/>
        <v>43707</v>
      </c>
      <c r="C66" s="2">
        <v>43707.365277777775</v>
      </c>
      <c r="D66" s="8">
        <v>43707.586805555555</v>
      </c>
      <c r="E66" s="6">
        <f t="shared" ref="E66:E126" si="7">(D66-C66)*24</f>
        <v>5.3166666667093523</v>
      </c>
      <c r="F66" s="6">
        <v>132</v>
      </c>
      <c r="G66" s="6">
        <f t="shared" si="5"/>
        <v>2.0767325563096142</v>
      </c>
      <c r="H66" s="6"/>
      <c r="I66" s="6"/>
      <c r="J66" s="6"/>
      <c r="K66" s="6"/>
      <c r="L66" s="6"/>
      <c r="M66" s="6" t="e">
        <f t="shared" si="6"/>
        <v>#DIV/0!</v>
      </c>
    </row>
    <row r="67" spans="1:13" x14ac:dyDescent="0.25">
      <c r="A67" s="3" t="s">
        <v>7</v>
      </c>
      <c r="B67" s="4">
        <f t="shared" si="4"/>
        <v>43711</v>
      </c>
      <c r="C67" s="4">
        <v>43711.400694444441</v>
      </c>
      <c r="D67" s="7">
        <v>43711.620138888888</v>
      </c>
      <c r="E67" s="5">
        <f t="shared" si="7"/>
        <v>5.2666666667209938</v>
      </c>
      <c r="F67" s="5">
        <v>214.5</v>
      </c>
      <c r="G67" s="5">
        <f t="shared" si="5"/>
        <v>3.3746904040031236</v>
      </c>
      <c r="H67" s="5"/>
      <c r="I67" s="5"/>
      <c r="J67" s="5"/>
      <c r="K67" s="5"/>
      <c r="L67" s="5"/>
      <c r="M67" s="5" t="e">
        <f t="shared" si="6"/>
        <v>#DIV/0!</v>
      </c>
    </row>
    <row r="68" spans="1:13" x14ac:dyDescent="0.25">
      <c r="A68" s="3" t="s">
        <v>7</v>
      </c>
      <c r="B68" s="4">
        <f t="shared" si="4"/>
        <v>43712</v>
      </c>
      <c r="C68" s="4">
        <v>43712.392361111109</v>
      </c>
      <c r="D68" s="7">
        <v>43712.59375</v>
      </c>
      <c r="E68" s="5">
        <f t="shared" si="7"/>
        <v>4.8333333333721384</v>
      </c>
      <c r="F68" s="5">
        <v>195.79999999999927</v>
      </c>
      <c r="G68" s="5">
        <f t="shared" si="5"/>
        <v>3.0804866251925827</v>
      </c>
      <c r="H68" s="5"/>
      <c r="I68" s="5"/>
      <c r="J68" s="5"/>
      <c r="K68" s="5"/>
      <c r="L68" s="5"/>
      <c r="M68" s="5" t="e">
        <f t="shared" si="6"/>
        <v>#DIV/0!</v>
      </c>
    </row>
    <row r="69" spans="1:13" x14ac:dyDescent="0.25">
      <c r="A69" s="1" t="s">
        <v>7</v>
      </c>
      <c r="B69" s="2">
        <f>INT(C69)</f>
        <v>43713</v>
      </c>
      <c r="C69" s="2">
        <v>43713.394444444442</v>
      </c>
      <c r="D69" s="8">
        <v>43713.612500000003</v>
      </c>
      <c r="E69" s="6">
        <f>(D69-C69)*24</f>
        <v>5.2333333334536292</v>
      </c>
      <c r="F69" s="6">
        <v>155.90000000000146</v>
      </c>
      <c r="G69" s="6">
        <f t="shared" si="5"/>
        <v>2.4527470115808474</v>
      </c>
      <c r="H69" s="6"/>
      <c r="I69" s="6"/>
      <c r="J69" s="6"/>
      <c r="K69" s="6"/>
      <c r="L69" s="6"/>
      <c r="M69" s="6" t="e">
        <f t="shared" si="6"/>
        <v>#DIV/0!</v>
      </c>
    </row>
    <row r="70" spans="1:13" x14ac:dyDescent="0.25">
      <c r="A70" s="3" t="s">
        <v>7</v>
      </c>
      <c r="B70" s="4">
        <f t="shared" si="4"/>
        <v>43725</v>
      </c>
      <c r="C70" s="4">
        <v>43725.433333333334</v>
      </c>
      <c r="D70" s="7">
        <v>43725.646527777775</v>
      </c>
      <c r="E70" s="5">
        <f t="shared" si="7"/>
        <v>5.1166666665812954</v>
      </c>
      <c r="F70" s="5">
        <v>157.60000000000218</v>
      </c>
      <c r="G70" s="5">
        <f t="shared" si="5"/>
        <v>2.4794928096545434</v>
      </c>
      <c r="H70" s="5"/>
      <c r="I70" s="5"/>
      <c r="J70" s="5"/>
      <c r="K70" s="5"/>
      <c r="L70" s="5"/>
      <c r="M70" s="5" t="e">
        <f t="shared" si="6"/>
        <v>#DIV/0!</v>
      </c>
    </row>
    <row r="71" spans="1:13" x14ac:dyDescent="0.25">
      <c r="A71" s="1" t="s">
        <v>7</v>
      </c>
      <c r="B71" s="2">
        <f t="shared" si="4"/>
        <v>43726</v>
      </c>
      <c r="C71" s="2">
        <v>43726.40902777778</v>
      </c>
      <c r="D71" s="8">
        <v>43726.618750000001</v>
      </c>
      <c r="E71" s="6">
        <f t="shared" si="7"/>
        <v>5.0333333333255723</v>
      </c>
      <c r="F71" s="6">
        <v>82</v>
      </c>
      <c r="G71" s="6">
        <f t="shared" si="5"/>
        <v>1.2900914364953664</v>
      </c>
      <c r="H71" s="6"/>
      <c r="I71" s="6"/>
      <c r="J71" s="6"/>
      <c r="K71" s="6"/>
      <c r="L71" s="6"/>
      <c r="M71" s="6" t="e">
        <f t="shared" si="6"/>
        <v>#DIV/0!</v>
      </c>
    </row>
    <row r="72" spans="1:13" x14ac:dyDescent="0.25">
      <c r="A72" s="3" t="s">
        <v>7</v>
      </c>
      <c r="B72" s="4">
        <f t="shared" si="4"/>
        <v>43727</v>
      </c>
      <c r="C72" s="4">
        <v>43727.412499999999</v>
      </c>
      <c r="D72" s="7">
        <v>43727.618750000001</v>
      </c>
      <c r="E72" s="5">
        <f t="shared" si="7"/>
        <v>4.9500000000698492</v>
      </c>
      <c r="F72" s="5">
        <v>184.79999999999927</v>
      </c>
      <c r="G72" s="5">
        <f t="shared" si="5"/>
        <v>2.9074255788334487</v>
      </c>
      <c r="H72" s="5"/>
      <c r="I72" s="5"/>
      <c r="J72" s="5"/>
      <c r="K72" s="5"/>
      <c r="L72" s="5"/>
      <c r="M72" s="5" t="e">
        <f t="shared" si="6"/>
        <v>#DIV/0!</v>
      </c>
    </row>
    <row r="73" spans="1:13" x14ac:dyDescent="0.25">
      <c r="A73" s="1" t="s">
        <v>7</v>
      </c>
      <c r="B73" s="2">
        <f t="shared" si="4"/>
        <v>43732</v>
      </c>
      <c r="C73" s="2">
        <v>43732.412499999999</v>
      </c>
      <c r="D73" s="8">
        <v>43732.635416666664</v>
      </c>
      <c r="E73" s="6">
        <f t="shared" si="7"/>
        <v>5.3499999999767169</v>
      </c>
      <c r="F73" s="6">
        <v>54.599999999998545</v>
      </c>
      <c r="G73" s="6">
        <f t="shared" si="5"/>
        <v>0.85901210283713569</v>
      </c>
      <c r="H73" s="6"/>
      <c r="I73" s="6"/>
      <c r="J73" s="6"/>
      <c r="K73" s="6"/>
      <c r="L73" s="6"/>
      <c r="M73" s="6" t="e">
        <f t="shared" si="6"/>
        <v>#DIV/0!</v>
      </c>
    </row>
    <row r="74" spans="1:13" x14ac:dyDescent="0.25">
      <c r="A74" s="3" t="s">
        <v>7</v>
      </c>
      <c r="B74" s="4">
        <f t="shared" si="4"/>
        <v>43734</v>
      </c>
      <c r="C74" s="4">
        <v>43734.424305555556</v>
      </c>
      <c r="D74" s="7">
        <v>43734.640277777777</v>
      </c>
      <c r="E74" s="5">
        <f t="shared" si="7"/>
        <v>5.1833333332906477</v>
      </c>
      <c r="F74" s="5">
        <v>114.10000000000218</v>
      </c>
      <c r="G74" s="5">
        <f t="shared" si="5"/>
        <v>1.795115035416148</v>
      </c>
      <c r="H74" s="5"/>
      <c r="I74" s="5"/>
      <c r="J74" s="5"/>
      <c r="K74" s="5"/>
      <c r="L74" s="5"/>
      <c r="M74" s="5" t="e">
        <f t="shared" si="6"/>
        <v>#DIV/0!</v>
      </c>
    </row>
    <row r="75" spans="1:13" x14ac:dyDescent="0.25">
      <c r="A75" s="1" t="s">
        <v>7</v>
      </c>
      <c r="B75" s="2">
        <f t="shared" si="4"/>
        <v>43739</v>
      </c>
      <c r="C75" s="2">
        <v>43739.423611111109</v>
      </c>
      <c r="D75" s="8">
        <v>43739.638888888891</v>
      </c>
      <c r="E75" s="6">
        <f t="shared" si="7"/>
        <v>5.1666666667442769</v>
      </c>
      <c r="F75" s="6">
        <v>162.70000000000073</v>
      </c>
      <c r="G75" s="6">
        <f t="shared" si="5"/>
        <v>2.5597302038755738</v>
      </c>
      <c r="H75" s="6"/>
      <c r="I75" s="6"/>
      <c r="J75" s="6"/>
      <c r="K75" s="6"/>
      <c r="L75" s="6"/>
      <c r="M75" s="6" t="e">
        <f t="shared" si="6"/>
        <v>#DIV/0!</v>
      </c>
    </row>
    <row r="76" spans="1:13" x14ac:dyDescent="0.25">
      <c r="A76" s="3" t="s">
        <v>7</v>
      </c>
      <c r="B76" s="4">
        <f t="shared" si="4"/>
        <v>43742</v>
      </c>
      <c r="C76" s="4">
        <v>43742.374305555553</v>
      </c>
      <c r="D76" s="7">
        <v>43742.57708333333</v>
      </c>
      <c r="E76" s="5">
        <f t="shared" si="7"/>
        <v>4.8666666666395031</v>
      </c>
      <c r="F76" s="5">
        <v>148.5</v>
      </c>
      <c r="G76" s="5">
        <f t="shared" si="5"/>
        <v>2.3363241258483161</v>
      </c>
      <c r="H76" s="5"/>
      <c r="I76" s="5"/>
      <c r="J76" s="5"/>
      <c r="K76" s="5"/>
      <c r="L76" s="5"/>
      <c r="M76" s="5" t="e">
        <f t="shared" si="6"/>
        <v>#DIV/0!</v>
      </c>
    </row>
    <row r="77" spans="1:13" x14ac:dyDescent="0.25">
      <c r="A77" s="1" t="s">
        <v>10</v>
      </c>
      <c r="B77" s="2">
        <f>INT(C77)</f>
        <v>43663</v>
      </c>
      <c r="C77" s="2">
        <v>43663.443749999999</v>
      </c>
      <c r="D77" s="8">
        <v>43663.640277777777</v>
      </c>
      <c r="E77" s="6">
        <f t="shared" si="7"/>
        <v>4.7166666666744277</v>
      </c>
      <c r="F77" s="6">
        <v>-29632.2</v>
      </c>
      <c r="G77" s="6">
        <f t="shared" si="5"/>
        <v>-466.19813981119506</v>
      </c>
      <c r="H77" s="6"/>
      <c r="I77" s="6"/>
      <c r="J77" s="6"/>
      <c r="K77" s="6"/>
      <c r="L77" s="6"/>
      <c r="M77" s="6" t="e">
        <f t="shared" si="6"/>
        <v>#DIV/0!</v>
      </c>
    </row>
    <row r="78" spans="1:13" x14ac:dyDescent="0.25">
      <c r="A78" s="3" t="s">
        <v>10</v>
      </c>
      <c r="B78" s="4">
        <f t="shared" ref="B78:B101" si="8">INT(C78)</f>
        <v>43665</v>
      </c>
      <c r="C78" s="4">
        <v>43665.414583333331</v>
      </c>
      <c r="D78" s="7">
        <v>43665.637499999997</v>
      </c>
      <c r="E78" s="5">
        <f t="shared" si="7"/>
        <v>5.3499999999767169</v>
      </c>
      <c r="F78" s="5">
        <v>267.90000000000146</v>
      </c>
      <c r="G78" s="5">
        <f t="shared" si="5"/>
        <v>4.2148231199647626</v>
      </c>
      <c r="H78" s="5"/>
      <c r="I78" s="5"/>
      <c r="J78" s="5"/>
      <c r="K78" s="5"/>
      <c r="L78" s="5"/>
      <c r="M78" s="5" t="e">
        <f t="shared" si="6"/>
        <v>#DIV/0!</v>
      </c>
    </row>
    <row r="79" spans="1:13" x14ac:dyDescent="0.25">
      <c r="A79" s="3" t="s">
        <v>10</v>
      </c>
      <c r="B79" s="4">
        <f>INT(D79)</f>
        <v>43670</v>
      </c>
      <c r="C79" s="4"/>
      <c r="D79" s="7">
        <v>43670.643750000003</v>
      </c>
      <c r="E79" s="5">
        <f t="shared" si="7"/>
        <v>1048095.4500000001</v>
      </c>
      <c r="F79" s="5">
        <v>-29652.6</v>
      </c>
      <c r="G79" s="5">
        <f t="shared" si="5"/>
        <v>-466.51908938807929</v>
      </c>
      <c r="H79" s="5"/>
      <c r="I79" s="5"/>
      <c r="J79" s="5"/>
      <c r="K79" s="5"/>
      <c r="L79" s="5"/>
      <c r="M79" s="5" t="e">
        <f t="shared" si="6"/>
        <v>#DIV/0!</v>
      </c>
    </row>
    <row r="80" spans="1:13" x14ac:dyDescent="0.25">
      <c r="A80" s="1" t="s">
        <v>10</v>
      </c>
      <c r="B80" s="2">
        <f t="shared" si="8"/>
        <v>43671</v>
      </c>
      <c r="C80" s="2">
        <v>43671.477777777778</v>
      </c>
      <c r="D80" s="8">
        <v>43671.701388888891</v>
      </c>
      <c r="E80" s="6">
        <f t="shared" si="7"/>
        <v>5.3666666666977108</v>
      </c>
      <c r="F80" s="6">
        <v>256.20000000000073</v>
      </c>
      <c r="G80" s="6">
        <f t="shared" si="5"/>
        <v>4.0307490979282177</v>
      </c>
      <c r="H80" s="6"/>
      <c r="I80" s="6"/>
      <c r="J80" s="6"/>
      <c r="K80" s="6"/>
      <c r="L80" s="6"/>
      <c r="M80" s="6" t="e">
        <f t="shared" si="6"/>
        <v>#DIV/0!</v>
      </c>
    </row>
    <row r="81" spans="1:13" x14ac:dyDescent="0.25">
      <c r="A81" s="3" t="s">
        <v>10</v>
      </c>
      <c r="B81" s="4">
        <f t="shared" si="8"/>
        <v>43672</v>
      </c>
      <c r="C81" s="4">
        <v>43672.414583333331</v>
      </c>
      <c r="D81" s="7">
        <v>43672.631944444445</v>
      </c>
      <c r="E81" s="5">
        <f t="shared" si="7"/>
        <v>5.2166666667326353</v>
      </c>
      <c r="F81" s="5">
        <v>270.69999999999709</v>
      </c>
      <c r="G81" s="5">
        <f t="shared" si="5"/>
        <v>4.2588750226742915</v>
      </c>
      <c r="H81" s="5"/>
      <c r="I81" s="5"/>
      <c r="J81" s="5"/>
      <c r="K81" s="5"/>
      <c r="L81" s="5"/>
      <c r="M81" s="5" t="e">
        <f t="shared" si="6"/>
        <v>#DIV/0!</v>
      </c>
    </row>
    <row r="82" spans="1:13" x14ac:dyDescent="0.25">
      <c r="A82" s="1" t="s">
        <v>10</v>
      </c>
      <c r="B82" s="2">
        <f t="shared" si="8"/>
        <v>43675</v>
      </c>
      <c r="C82" s="2">
        <v>43675.447222222225</v>
      </c>
      <c r="D82" s="8">
        <v>43675.644444444442</v>
      </c>
      <c r="E82" s="6">
        <f t="shared" si="7"/>
        <v>4.7333333332207985</v>
      </c>
      <c r="F82" s="6">
        <v>394.70000000000073</v>
      </c>
      <c r="G82" s="6">
        <f t="shared" si="5"/>
        <v>6.2097449998136831</v>
      </c>
      <c r="H82" s="6"/>
      <c r="I82" s="6"/>
      <c r="J82" s="6" t="s">
        <v>22</v>
      </c>
      <c r="K82" s="6" t="s">
        <v>22</v>
      </c>
      <c r="L82" s="6" t="s">
        <v>22</v>
      </c>
      <c r="M82" s="6" t="e">
        <f t="shared" si="6"/>
        <v>#DIV/0!</v>
      </c>
    </row>
    <row r="83" spans="1:13" x14ac:dyDescent="0.25">
      <c r="A83" s="3" t="s">
        <v>10</v>
      </c>
      <c r="B83" s="4">
        <f t="shared" si="8"/>
        <v>43676</v>
      </c>
      <c r="C83" s="4">
        <v>43676.40902777778</v>
      </c>
      <c r="D83" s="7">
        <v>43676.638194444444</v>
      </c>
      <c r="E83" s="5">
        <f t="shared" si="7"/>
        <v>5.4999999999417923</v>
      </c>
      <c r="F83" s="5">
        <v>552.70000000000073</v>
      </c>
      <c r="G83" s="5">
        <f t="shared" si="5"/>
        <v>8.6955309384267068</v>
      </c>
      <c r="H83" s="5"/>
      <c r="I83" s="5"/>
      <c r="J83" s="5"/>
      <c r="K83" s="5"/>
      <c r="L83" s="5"/>
      <c r="M83" s="5" t="e">
        <f t="shared" si="6"/>
        <v>#DIV/0!</v>
      </c>
    </row>
    <row r="84" spans="1:13" x14ac:dyDescent="0.25">
      <c r="A84" s="1" t="s">
        <v>10</v>
      </c>
      <c r="B84" s="2">
        <f t="shared" si="8"/>
        <v>43677</v>
      </c>
      <c r="C84" s="2">
        <v>43677.432638888888</v>
      </c>
      <c r="D84" s="8"/>
      <c r="E84" s="6">
        <f t="shared" si="7"/>
        <v>-1048258.3833333333</v>
      </c>
      <c r="F84" s="6">
        <v>403.30000000000291</v>
      </c>
      <c r="G84" s="6">
        <f t="shared" si="5"/>
        <v>6.3450472724217688</v>
      </c>
      <c r="H84" s="6"/>
      <c r="I84" s="6"/>
      <c r="J84" s="6"/>
      <c r="K84" s="6"/>
      <c r="L84" s="6"/>
      <c r="M84" s="6" t="e">
        <f t="shared" si="6"/>
        <v>#DIV/0!</v>
      </c>
    </row>
    <row r="85" spans="1:13" x14ac:dyDescent="0.25">
      <c r="A85" s="3" t="s">
        <v>10</v>
      </c>
      <c r="B85" s="4">
        <f t="shared" si="8"/>
        <v>43678</v>
      </c>
      <c r="C85" s="4">
        <v>43678.395833333336</v>
      </c>
      <c r="D85" s="7">
        <v>43678.59375</v>
      </c>
      <c r="E85" s="5">
        <f t="shared" si="7"/>
        <v>4.7499999999417923</v>
      </c>
      <c r="F85" s="5">
        <v>402.30000000000291</v>
      </c>
      <c r="G85" s="5">
        <f t="shared" si="5"/>
        <v>6.3293144500254837</v>
      </c>
      <c r="H85" s="5"/>
      <c r="I85" s="5"/>
      <c r="J85" s="5" t="s">
        <v>22</v>
      </c>
      <c r="K85" s="5" t="s">
        <v>22</v>
      </c>
      <c r="L85" s="5" t="s">
        <v>22</v>
      </c>
      <c r="M85" s="5" t="e">
        <f t="shared" si="6"/>
        <v>#DIV/0!</v>
      </c>
    </row>
    <row r="86" spans="1:13" x14ac:dyDescent="0.25">
      <c r="A86" s="6" t="s">
        <v>10</v>
      </c>
      <c r="B86" s="2">
        <f t="shared" si="8"/>
        <v>43682</v>
      </c>
      <c r="C86" s="2">
        <v>43682.407638888886</v>
      </c>
      <c r="D86" s="8"/>
      <c r="E86" s="6">
        <f t="shared" si="7"/>
        <v>-1048377.7833333332</v>
      </c>
      <c r="F86" s="6">
        <v>25326.1</v>
      </c>
      <c r="G86" s="6">
        <f t="shared" si="5"/>
        <v>398.4510332905524</v>
      </c>
      <c r="H86" s="6"/>
      <c r="I86" s="6"/>
      <c r="J86" s="6"/>
      <c r="K86" s="6"/>
      <c r="L86" s="6"/>
      <c r="M86" s="6" t="e">
        <f t="shared" si="6"/>
        <v>#DIV/0!</v>
      </c>
    </row>
    <row r="87" spans="1:13" x14ac:dyDescent="0.25">
      <c r="A87" s="5" t="s">
        <v>10</v>
      </c>
      <c r="B87" s="4">
        <f t="shared" si="8"/>
        <v>43684</v>
      </c>
      <c r="C87" s="4">
        <v>43684.42083333333</v>
      </c>
      <c r="D87" s="7"/>
      <c r="E87" s="5">
        <f t="shared" si="7"/>
        <v>-1048426.0999999999</v>
      </c>
      <c r="F87" s="5">
        <v>25574.6</v>
      </c>
      <c r="G87" s="5">
        <f t="shared" si="5"/>
        <v>402.36063965602921</v>
      </c>
      <c r="H87" s="5"/>
      <c r="I87" s="5"/>
      <c r="J87" s="5"/>
      <c r="K87" s="5"/>
      <c r="L87" s="5"/>
      <c r="M87" s="5" t="e">
        <f t="shared" si="6"/>
        <v>#DIV/0!</v>
      </c>
    </row>
    <row r="88" spans="1:13" x14ac:dyDescent="0.25">
      <c r="A88" s="6" t="s">
        <v>10</v>
      </c>
      <c r="B88" s="2">
        <f t="shared" si="8"/>
        <v>43685</v>
      </c>
      <c r="C88" s="2">
        <v>43685.338194444441</v>
      </c>
      <c r="D88" s="8">
        <v>43685.5625</v>
      </c>
      <c r="E88" s="6">
        <f t="shared" si="7"/>
        <v>5.3833333334187046</v>
      </c>
      <c r="F88" s="6">
        <v>292.09999999999854</v>
      </c>
      <c r="G88" s="6">
        <f t="shared" si="5"/>
        <v>4.5955574219548128</v>
      </c>
      <c r="H88" s="6"/>
      <c r="I88" s="6"/>
      <c r="J88" s="6" t="s">
        <v>24</v>
      </c>
      <c r="K88" s="6"/>
      <c r="L88" s="6">
        <v>157.54000000000002</v>
      </c>
      <c r="M88" s="6">
        <f t="shared" si="6"/>
        <v>157.54000000000002</v>
      </c>
    </row>
    <row r="89" spans="1:13" x14ac:dyDescent="0.25">
      <c r="A89" s="5" t="s">
        <v>10</v>
      </c>
      <c r="B89" s="4">
        <f t="shared" si="8"/>
        <v>43698</v>
      </c>
      <c r="C89" s="4">
        <v>43698</v>
      </c>
      <c r="D89" s="7">
        <v>43698.672222222223</v>
      </c>
      <c r="E89" s="5">
        <f t="shared" si="7"/>
        <v>16.133333333360497</v>
      </c>
      <c r="F89" s="5">
        <v>-30120.1</v>
      </c>
      <c r="G89" s="5">
        <f t="shared" si="5"/>
        <v>-473.87418385834252</v>
      </c>
      <c r="H89" s="5"/>
      <c r="I89" s="5"/>
      <c r="J89" s="5" t="s">
        <v>23</v>
      </c>
      <c r="K89" s="5"/>
      <c r="L89" s="5">
        <v>75.86</v>
      </c>
      <c r="M89" s="5">
        <f t="shared" si="6"/>
        <v>75.86</v>
      </c>
    </row>
    <row r="90" spans="1:13" x14ac:dyDescent="0.25">
      <c r="A90" s="5" t="s">
        <v>10</v>
      </c>
      <c r="B90" s="4">
        <f t="shared" si="8"/>
        <v>43706</v>
      </c>
      <c r="C90" s="4">
        <v>43706.431944444441</v>
      </c>
      <c r="D90" s="7">
        <v>43706.635416666664</v>
      </c>
      <c r="E90" s="5">
        <f t="shared" si="7"/>
        <v>4.8833333333604969</v>
      </c>
      <c r="F90" s="5">
        <v>276.29999999999927</v>
      </c>
      <c r="G90" s="5">
        <f t="shared" si="5"/>
        <v>4.3469788280935218</v>
      </c>
      <c r="H90" s="5"/>
      <c r="I90" s="5"/>
      <c r="J90" s="5">
        <v>141.5</v>
      </c>
      <c r="K90" s="5"/>
      <c r="L90" s="5">
        <v>68.599999999999994</v>
      </c>
      <c r="M90" s="5">
        <f t="shared" si="6"/>
        <v>105.05</v>
      </c>
    </row>
    <row r="91" spans="1:13" x14ac:dyDescent="0.25">
      <c r="A91" s="6" t="s">
        <v>10</v>
      </c>
      <c r="B91" s="2">
        <f t="shared" si="8"/>
        <v>43707</v>
      </c>
      <c r="C91" s="2">
        <v>43707.365277777775</v>
      </c>
      <c r="D91" s="8">
        <v>43707.586805555555</v>
      </c>
      <c r="E91" s="6">
        <f t="shared" si="7"/>
        <v>5.3166666667093523</v>
      </c>
      <c r="F91" s="6">
        <v>267</v>
      </c>
      <c r="G91" s="6">
        <f t="shared" si="5"/>
        <v>4.2006635798080829</v>
      </c>
      <c r="H91" s="6"/>
      <c r="I91" s="6"/>
      <c r="J91" s="6"/>
      <c r="K91" s="6"/>
      <c r="L91" s="6"/>
      <c r="M91" s="6" t="e">
        <f t="shared" si="6"/>
        <v>#DIV/0!</v>
      </c>
    </row>
    <row r="92" spans="1:13" x14ac:dyDescent="0.25">
      <c r="A92" s="5" t="s">
        <v>10</v>
      </c>
      <c r="B92" s="4">
        <f t="shared" si="8"/>
        <v>43711</v>
      </c>
      <c r="C92" s="4">
        <v>43711.400694444441</v>
      </c>
      <c r="D92" s="7">
        <v>43711.620138888888</v>
      </c>
      <c r="E92" s="5">
        <f t="shared" si="7"/>
        <v>5.2666666667209938</v>
      </c>
      <c r="F92" s="5">
        <v>215.20000000000073</v>
      </c>
      <c r="G92" s="5">
        <f t="shared" si="5"/>
        <v>3.385703379680534</v>
      </c>
      <c r="H92" s="5"/>
      <c r="I92" s="5"/>
      <c r="J92" s="5"/>
      <c r="K92" s="5"/>
      <c r="L92" s="5"/>
      <c r="M92" s="5" t="e">
        <f t="shared" si="6"/>
        <v>#DIV/0!</v>
      </c>
    </row>
    <row r="93" spans="1:13" x14ac:dyDescent="0.25">
      <c r="A93" s="6" t="s">
        <v>10</v>
      </c>
      <c r="B93" s="2">
        <f t="shared" si="8"/>
        <v>43712</v>
      </c>
      <c r="C93" s="2">
        <v>43712.392361111109</v>
      </c>
      <c r="D93" s="8">
        <v>43712.59375</v>
      </c>
      <c r="E93" s="6">
        <f t="shared" si="7"/>
        <v>4.8333333333721384</v>
      </c>
      <c r="F93" s="6">
        <v>219.40000000000146</v>
      </c>
      <c r="G93" s="6">
        <f t="shared" si="5"/>
        <v>3.4517812337449421</v>
      </c>
      <c r="H93" s="6"/>
      <c r="I93" s="6"/>
      <c r="J93" s="6">
        <v>126.72</v>
      </c>
      <c r="K93" s="6"/>
      <c r="L93" s="6">
        <v>69.98</v>
      </c>
      <c r="M93" s="6">
        <f t="shared" si="6"/>
        <v>98.35</v>
      </c>
    </row>
    <row r="94" spans="1:13" x14ac:dyDescent="0.25">
      <c r="A94" s="5" t="s">
        <v>10</v>
      </c>
      <c r="B94" s="4">
        <f>INT(C94)</f>
        <v>43713</v>
      </c>
      <c r="C94" s="4">
        <v>43713.394444444442</v>
      </c>
      <c r="D94" s="7">
        <v>43713.612500000003</v>
      </c>
      <c r="E94" s="5">
        <f t="shared" si="7"/>
        <v>5.2333333334536292</v>
      </c>
      <c r="F94" s="5">
        <v>157.80000000000291</v>
      </c>
      <c r="G94" s="5">
        <f t="shared" si="5"/>
        <v>2.4826393741338117</v>
      </c>
      <c r="H94" s="5"/>
      <c r="I94" s="5"/>
      <c r="J94" s="5"/>
      <c r="K94" s="5"/>
      <c r="L94" s="5"/>
      <c r="M94" s="5" t="e">
        <f t="shared" si="6"/>
        <v>#DIV/0!</v>
      </c>
    </row>
    <row r="95" spans="1:13" x14ac:dyDescent="0.25">
      <c r="A95" s="6" t="s">
        <v>10</v>
      </c>
      <c r="B95" s="2">
        <f t="shared" si="8"/>
        <v>43725</v>
      </c>
      <c r="C95" s="2">
        <v>43725.433333333334</v>
      </c>
      <c r="D95" s="8">
        <v>43725.646527777775</v>
      </c>
      <c r="E95" s="6">
        <f t="shared" si="7"/>
        <v>5.1166666665812954</v>
      </c>
      <c r="F95" s="6">
        <v>208.10000000000218</v>
      </c>
      <c r="G95" s="6">
        <f t="shared" si="5"/>
        <v>3.2740003406669338</v>
      </c>
      <c r="H95" s="6"/>
      <c r="I95" s="6"/>
      <c r="J95" s="6"/>
      <c r="K95" s="6"/>
      <c r="L95" s="6"/>
      <c r="M95" s="6" t="e">
        <f t="shared" si="6"/>
        <v>#DIV/0!</v>
      </c>
    </row>
    <row r="96" spans="1:13" x14ac:dyDescent="0.25">
      <c r="A96" s="5" t="s">
        <v>10</v>
      </c>
      <c r="B96" s="4">
        <f t="shared" si="8"/>
        <v>43726</v>
      </c>
      <c r="C96" s="4">
        <v>43726.40902777778</v>
      </c>
      <c r="D96" s="7">
        <v>43726.618750000001</v>
      </c>
      <c r="E96" s="5">
        <f t="shared" si="7"/>
        <v>5.0333333333255723</v>
      </c>
      <c r="F96" s="5">
        <v>113.5</v>
      </c>
      <c r="G96" s="5">
        <f t="shared" si="5"/>
        <v>1.7856753419783424</v>
      </c>
      <c r="H96" s="5"/>
      <c r="I96" s="5"/>
      <c r="J96" s="5">
        <v>112.94000000000001</v>
      </c>
      <c r="K96" s="5"/>
      <c r="L96" s="5">
        <v>118.46000000000001</v>
      </c>
      <c r="M96" s="5">
        <f t="shared" si="6"/>
        <v>115.70000000000002</v>
      </c>
    </row>
    <row r="97" spans="1:13" x14ac:dyDescent="0.25">
      <c r="A97" s="6" t="s">
        <v>10</v>
      </c>
      <c r="B97" s="2">
        <f t="shared" si="8"/>
        <v>43727</v>
      </c>
      <c r="C97" s="2">
        <v>43727.412499999999</v>
      </c>
      <c r="D97" s="8">
        <v>43727.618750000001</v>
      </c>
      <c r="E97" s="6">
        <f t="shared" si="7"/>
        <v>4.9500000000698492</v>
      </c>
      <c r="F97" s="6">
        <v>124.19999999999709</v>
      </c>
      <c r="G97" s="6">
        <f t="shared" si="5"/>
        <v>1.9540165416185458</v>
      </c>
      <c r="H97" s="6"/>
      <c r="I97" s="6"/>
      <c r="J97" s="6"/>
      <c r="K97" s="6"/>
      <c r="L97" s="6"/>
      <c r="M97" s="6" t="e">
        <f t="shared" si="6"/>
        <v>#DIV/0!</v>
      </c>
    </row>
    <row r="98" spans="1:13" x14ac:dyDescent="0.25">
      <c r="A98" s="5" t="s">
        <v>10</v>
      </c>
      <c r="B98" s="4">
        <f t="shared" si="8"/>
        <v>43732</v>
      </c>
      <c r="C98" s="4">
        <v>43732.412499999999</v>
      </c>
      <c r="D98" s="7">
        <v>43732.635416666664</v>
      </c>
      <c r="E98" s="5">
        <f t="shared" si="7"/>
        <v>5.3499999999767169</v>
      </c>
      <c r="F98" s="5">
        <v>128.69999999999709</v>
      </c>
      <c r="G98" s="5">
        <f t="shared" si="5"/>
        <v>2.0248142424018281</v>
      </c>
      <c r="H98" s="5"/>
      <c r="I98" s="5"/>
      <c r="J98" s="5"/>
      <c r="K98" s="5"/>
      <c r="L98" s="5"/>
      <c r="M98" s="5" t="e">
        <f t="shared" si="6"/>
        <v>#DIV/0!</v>
      </c>
    </row>
    <row r="99" spans="1:13" x14ac:dyDescent="0.25">
      <c r="A99" s="6" t="s">
        <v>10</v>
      </c>
      <c r="B99" s="2">
        <f t="shared" si="8"/>
        <v>43734</v>
      </c>
      <c r="C99" s="2">
        <v>43734.424305555556</v>
      </c>
      <c r="D99" s="8">
        <v>43734.640277777777</v>
      </c>
      <c r="E99" s="6">
        <f t="shared" si="7"/>
        <v>5.1833333332906477</v>
      </c>
      <c r="F99" s="6">
        <v>110.29999999999927</v>
      </c>
      <c r="G99" s="6">
        <f t="shared" si="5"/>
        <v>1.7353303103102191</v>
      </c>
      <c r="H99" s="6"/>
      <c r="I99" s="6"/>
      <c r="J99" s="6">
        <v>156.97999999999999</v>
      </c>
      <c r="K99" s="6"/>
      <c r="L99" s="6" t="s">
        <v>14</v>
      </c>
      <c r="M99" s="6">
        <f t="shared" si="6"/>
        <v>156.97999999999999</v>
      </c>
    </row>
    <row r="100" spans="1:13" x14ac:dyDescent="0.25">
      <c r="A100" s="5" t="s">
        <v>10</v>
      </c>
      <c r="B100" s="4">
        <f t="shared" si="8"/>
        <v>43739</v>
      </c>
      <c r="C100" s="4">
        <v>43739.423611111109</v>
      </c>
      <c r="D100" s="7">
        <v>43739.638888888891</v>
      </c>
      <c r="E100" s="5">
        <f t="shared" si="7"/>
        <v>5.1666666667442769</v>
      </c>
      <c r="F100" s="5">
        <v>124.40000000000146</v>
      </c>
      <c r="G100" s="5">
        <f t="shared" si="5"/>
        <v>1.9571631060978714</v>
      </c>
      <c r="H100" s="5"/>
      <c r="I100" s="5"/>
      <c r="J100" s="5"/>
      <c r="K100" s="5"/>
      <c r="L100" s="5"/>
      <c r="M100" s="5" t="e">
        <f t="shared" si="6"/>
        <v>#DIV/0!</v>
      </c>
    </row>
    <row r="101" spans="1:13" x14ac:dyDescent="0.25">
      <c r="A101" s="5" t="s">
        <v>10</v>
      </c>
      <c r="B101" s="4">
        <f t="shared" si="8"/>
        <v>43742</v>
      </c>
      <c r="C101" s="4">
        <v>43742.374305555553</v>
      </c>
      <c r="D101" s="7">
        <v>43742.57708333333</v>
      </c>
      <c r="E101" s="5">
        <f t="shared" si="7"/>
        <v>4.8666666666395031</v>
      </c>
      <c r="F101" s="5">
        <v>132.89999999999782</v>
      </c>
      <c r="G101" s="5">
        <f t="shared" si="5"/>
        <v>2.0908920964662365</v>
      </c>
      <c r="H101" s="5"/>
      <c r="I101" s="5"/>
      <c r="J101" s="5"/>
      <c r="K101" s="5"/>
      <c r="L101" s="5"/>
      <c r="M101" s="5" t="e">
        <f t="shared" si="6"/>
        <v>#DIV/0!</v>
      </c>
    </row>
    <row r="102" spans="1:13" x14ac:dyDescent="0.25">
      <c r="A102" s="6" t="s">
        <v>8</v>
      </c>
      <c r="B102" s="2">
        <f>INT(C102)</f>
        <v>43663</v>
      </c>
      <c r="C102" s="2">
        <v>43663.443749999999</v>
      </c>
      <c r="D102" s="8">
        <v>43663.640277777777</v>
      </c>
      <c r="E102" s="6">
        <f t="shared" si="7"/>
        <v>4.7166666666744277</v>
      </c>
      <c r="F102" s="6">
        <v>-31191.9</v>
      </c>
      <c r="G102" s="6">
        <f t="shared" si="5"/>
        <v>-490.73662290268078</v>
      </c>
      <c r="H102" s="6"/>
      <c r="I102" s="6"/>
      <c r="J102" s="6"/>
      <c r="K102" s="6"/>
      <c r="L102" s="6"/>
      <c r="M102" s="6" t="e">
        <f t="shared" si="6"/>
        <v>#DIV/0!</v>
      </c>
    </row>
    <row r="103" spans="1:13" x14ac:dyDescent="0.25">
      <c r="A103" s="5" t="s">
        <v>8</v>
      </c>
      <c r="B103" s="4">
        <f t="shared" ref="B103:B126" si="9">INT(C103)</f>
        <v>43665</v>
      </c>
      <c r="C103" s="4">
        <v>43665.414583333331</v>
      </c>
      <c r="D103" s="7">
        <v>43665.637499999997</v>
      </c>
      <c r="E103" s="5">
        <f t="shared" si="7"/>
        <v>5.3499999999767169</v>
      </c>
      <c r="F103" s="5">
        <v>396.90000000000146</v>
      </c>
      <c r="G103" s="5">
        <f t="shared" si="5"/>
        <v>6.2443572090855231</v>
      </c>
      <c r="H103" s="5"/>
      <c r="I103" s="5"/>
      <c r="J103" s="5">
        <v>395.49999999999994</v>
      </c>
      <c r="K103" s="5"/>
      <c r="L103" s="5">
        <v>211.6</v>
      </c>
      <c r="M103" s="5">
        <f t="shared" si="6"/>
        <v>303.54999999999995</v>
      </c>
    </row>
    <row r="104" spans="1:13" x14ac:dyDescent="0.25">
      <c r="A104" s="6" t="s">
        <v>8</v>
      </c>
      <c r="B104" s="2">
        <f>INT(D104)</f>
        <v>43670</v>
      </c>
      <c r="C104" s="2"/>
      <c r="D104" s="8">
        <v>43670.643750000003</v>
      </c>
      <c r="E104" s="6">
        <f t="shared" si="7"/>
        <v>1048095.4500000001</v>
      </c>
      <c r="F104" s="6">
        <v>-30453.8</v>
      </c>
      <c r="G104" s="6">
        <f t="shared" si="5"/>
        <v>-479.12422669198281</v>
      </c>
      <c r="H104" s="6"/>
      <c r="I104" s="6"/>
      <c r="J104" s="6"/>
      <c r="K104" s="6"/>
      <c r="L104" s="6"/>
      <c r="M104" s="6" t="e">
        <f t="shared" si="6"/>
        <v>#DIV/0!</v>
      </c>
    </row>
    <row r="105" spans="1:13" x14ac:dyDescent="0.25">
      <c r="A105" s="5" t="s">
        <v>8</v>
      </c>
      <c r="B105" s="4">
        <f t="shared" si="9"/>
        <v>43671</v>
      </c>
      <c r="C105" s="4">
        <v>43671.477777777778</v>
      </c>
      <c r="D105" s="7">
        <v>43671.701388888891</v>
      </c>
      <c r="E105" s="5">
        <f t="shared" si="7"/>
        <v>5.3666666666977108</v>
      </c>
      <c r="F105" s="5">
        <v>529.90000000000146</v>
      </c>
      <c r="G105" s="5">
        <f t="shared" si="5"/>
        <v>8.3368225877914206</v>
      </c>
      <c r="H105" s="5"/>
      <c r="I105" s="5"/>
      <c r="J105" s="5">
        <v>283.90000000000003</v>
      </c>
      <c r="K105" s="5"/>
      <c r="L105" s="5">
        <v>265.12</v>
      </c>
      <c r="M105" s="5">
        <f t="shared" si="6"/>
        <v>274.51</v>
      </c>
    </row>
    <row r="106" spans="1:13" x14ac:dyDescent="0.25">
      <c r="A106" s="6" t="s">
        <v>8</v>
      </c>
      <c r="B106" s="2">
        <f t="shared" si="9"/>
        <v>43672</v>
      </c>
      <c r="C106" s="2">
        <v>43672.414583333331</v>
      </c>
      <c r="D106" s="8">
        <v>43672.631944444445</v>
      </c>
      <c r="E106" s="6">
        <f t="shared" si="7"/>
        <v>5.2166666667326353</v>
      </c>
      <c r="F106" s="6">
        <v>457.70000000000073</v>
      </c>
      <c r="G106" s="6">
        <f t="shared" si="5"/>
        <v>7.2009128107796361</v>
      </c>
      <c r="H106" s="6"/>
      <c r="I106" s="6"/>
      <c r="J106" s="6"/>
      <c r="K106" s="6"/>
      <c r="L106" s="6"/>
      <c r="M106" s="6" t="e">
        <f t="shared" si="6"/>
        <v>#DIV/0!</v>
      </c>
    </row>
    <row r="107" spans="1:13" x14ac:dyDescent="0.25">
      <c r="A107" s="5" t="s">
        <v>8</v>
      </c>
      <c r="B107" s="4">
        <f t="shared" si="9"/>
        <v>43675</v>
      </c>
      <c r="C107" s="4">
        <v>43675.447222222225</v>
      </c>
      <c r="D107" s="7">
        <v>43675.644444444442</v>
      </c>
      <c r="E107" s="5">
        <f t="shared" si="7"/>
        <v>4.7333333332207985</v>
      </c>
      <c r="F107" s="5">
        <v>138.59999999999854</v>
      </c>
      <c r="G107" s="5">
        <f t="shared" si="5"/>
        <v>2.1805691841250723</v>
      </c>
      <c r="H107" s="5"/>
      <c r="I107" s="5"/>
      <c r="J107" s="5"/>
      <c r="K107" s="5"/>
      <c r="L107" s="5"/>
      <c r="M107" s="5" t="e">
        <f t="shared" si="6"/>
        <v>#DIV/0!</v>
      </c>
    </row>
    <row r="108" spans="1:13" x14ac:dyDescent="0.25">
      <c r="A108" s="6" t="s">
        <v>8</v>
      </c>
      <c r="B108" s="2">
        <f t="shared" si="9"/>
        <v>43676</v>
      </c>
      <c r="C108" s="2">
        <v>43676.40902777778</v>
      </c>
      <c r="D108" s="8">
        <v>43676.638194444444</v>
      </c>
      <c r="E108" s="6">
        <f t="shared" si="7"/>
        <v>5.4999999999417923</v>
      </c>
      <c r="F108" s="6">
        <v>610.09999999999854</v>
      </c>
      <c r="G108" s="6">
        <f t="shared" si="5"/>
        <v>9.5985949439734277</v>
      </c>
      <c r="H108" s="6"/>
      <c r="I108" s="6"/>
      <c r="J108" s="6">
        <v>150.73999999999998</v>
      </c>
      <c r="K108" s="6"/>
      <c r="L108" s="6">
        <v>148.01999999999998</v>
      </c>
      <c r="M108" s="6">
        <f t="shared" si="6"/>
        <v>149.38</v>
      </c>
    </row>
    <row r="109" spans="1:13" x14ac:dyDescent="0.25">
      <c r="A109" s="5" t="s">
        <v>8</v>
      </c>
      <c r="B109" s="4">
        <f t="shared" si="9"/>
        <v>43677</v>
      </c>
      <c r="C109" s="4">
        <v>43677.432638888888</v>
      </c>
      <c r="D109" s="7"/>
      <c r="E109" s="5">
        <f t="shared" si="7"/>
        <v>-1048258.3833333333</v>
      </c>
      <c r="F109" s="5">
        <v>333.69999999999709</v>
      </c>
      <c r="G109" s="5">
        <f t="shared" si="5"/>
        <v>5.2500428336402436</v>
      </c>
      <c r="H109" s="5"/>
      <c r="I109" s="5"/>
      <c r="J109" s="5"/>
      <c r="K109" s="5"/>
      <c r="L109" s="5"/>
      <c r="M109" s="5" t="e">
        <f t="shared" si="6"/>
        <v>#DIV/0!</v>
      </c>
    </row>
    <row r="110" spans="1:13" x14ac:dyDescent="0.25">
      <c r="A110" s="6" t="s">
        <v>8</v>
      </c>
      <c r="B110" s="2">
        <f t="shared" si="9"/>
        <v>43678</v>
      </c>
      <c r="C110" s="2">
        <v>43678.395833333336</v>
      </c>
      <c r="D110" s="8">
        <v>43678.59375</v>
      </c>
      <c r="E110" s="6">
        <f t="shared" si="7"/>
        <v>4.7499999999417923</v>
      </c>
      <c r="F110" s="6">
        <v>234.29999999999927</v>
      </c>
      <c r="G110" s="6">
        <f t="shared" si="5"/>
        <v>3.6862002874495534</v>
      </c>
      <c r="H110" s="6"/>
      <c r="I110" s="6"/>
      <c r="J110" s="6"/>
      <c r="K110" s="6"/>
      <c r="L110" s="6"/>
      <c r="M110" s="6" t="e">
        <f t="shared" si="6"/>
        <v>#DIV/0!</v>
      </c>
    </row>
    <row r="111" spans="1:13" x14ac:dyDescent="0.25">
      <c r="A111" s="5" t="s">
        <v>8</v>
      </c>
      <c r="B111" s="4">
        <f t="shared" si="9"/>
        <v>43682</v>
      </c>
      <c r="C111" s="4">
        <v>43682.407638888886</v>
      </c>
      <c r="D111" s="7"/>
      <c r="E111" s="5">
        <f t="shared" si="7"/>
        <v>-1048377.7833333332</v>
      </c>
      <c r="F111" s="5">
        <v>218</v>
      </c>
      <c r="G111" s="5">
        <f t="shared" si="5"/>
        <v>3.4297552823901207</v>
      </c>
      <c r="H111" s="5"/>
      <c r="I111" s="5"/>
      <c r="J111" s="5">
        <v>45.379999999999995</v>
      </c>
      <c r="K111" s="5"/>
      <c r="L111" s="5" t="s">
        <v>23</v>
      </c>
      <c r="M111" s="5">
        <f t="shared" si="6"/>
        <v>45.379999999999995</v>
      </c>
    </row>
    <row r="112" spans="1:13" x14ac:dyDescent="0.25">
      <c r="A112" s="5" t="s">
        <v>8</v>
      </c>
      <c r="B112" s="4">
        <f t="shared" si="9"/>
        <v>43684</v>
      </c>
      <c r="C112" s="4">
        <v>43684.42083333333</v>
      </c>
      <c r="D112" s="7"/>
      <c r="E112" s="5">
        <f t="shared" si="7"/>
        <v>-1048426.0999999999</v>
      </c>
      <c r="F112" s="5">
        <v>26918.5</v>
      </c>
      <c r="G112" s="5">
        <f t="shared" si="5"/>
        <v>423.50397967439665</v>
      </c>
      <c r="H112" s="5"/>
      <c r="I112" s="5"/>
      <c r="J112" s="5"/>
      <c r="K112" s="5"/>
      <c r="L112" s="5"/>
      <c r="M112" s="5" t="e">
        <f t="shared" si="6"/>
        <v>#DIV/0!</v>
      </c>
    </row>
    <row r="113" spans="1:13" x14ac:dyDescent="0.25">
      <c r="A113" s="6" t="s">
        <v>8</v>
      </c>
      <c r="B113" s="2">
        <f t="shared" si="9"/>
        <v>43685</v>
      </c>
      <c r="C113" s="2">
        <v>43685.338194444441</v>
      </c>
      <c r="D113" s="8">
        <v>43685.5625</v>
      </c>
      <c r="E113" s="6">
        <f t="shared" si="7"/>
        <v>5.3833333334187046</v>
      </c>
      <c r="F113" s="6">
        <v>318</v>
      </c>
      <c r="G113" s="6">
        <f t="shared" si="5"/>
        <v>5.0030375220186158</v>
      </c>
      <c r="H113" s="6"/>
      <c r="I113" s="6"/>
      <c r="J113" s="6"/>
      <c r="K113" s="6"/>
      <c r="L113" s="6"/>
      <c r="M113" s="6" t="e">
        <f t="shared" si="6"/>
        <v>#DIV/0!</v>
      </c>
    </row>
    <row r="114" spans="1:13" x14ac:dyDescent="0.25">
      <c r="A114" s="5" t="s">
        <v>8</v>
      </c>
      <c r="B114" s="4">
        <f t="shared" si="9"/>
        <v>43698</v>
      </c>
      <c r="C114" s="4">
        <v>43698</v>
      </c>
      <c r="D114" s="7">
        <v>43698.672222222223</v>
      </c>
      <c r="E114" s="5">
        <f t="shared" si="7"/>
        <v>16.133333333360497</v>
      </c>
      <c r="F114" s="5">
        <v>0</v>
      </c>
      <c r="G114" s="5">
        <f t="shared" si="5"/>
        <v>0</v>
      </c>
      <c r="H114" s="5"/>
      <c r="I114" s="5"/>
      <c r="J114" s="5"/>
      <c r="K114" s="5"/>
      <c r="L114" s="5"/>
      <c r="M114" s="5" t="e">
        <f t="shared" si="6"/>
        <v>#DIV/0!</v>
      </c>
    </row>
    <row r="115" spans="1:13" x14ac:dyDescent="0.25">
      <c r="A115" s="6" t="s">
        <v>8</v>
      </c>
      <c r="B115" s="2">
        <f t="shared" si="9"/>
        <v>43706</v>
      </c>
      <c r="C115" s="2">
        <v>43706.431944444441</v>
      </c>
      <c r="D115" s="8">
        <v>43706.635416666664</v>
      </c>
      <c r="E115" s="6">
        <f t="shared" si="7"/>
        <v>4.8833333333604969</v>
      </c>
      <c r="F115" s="6">
        <v>300.20000000000073</v>
      </c>
      <c r="G115" s="6">
        <f t="shared" si="5"/>
        <v>4.7229932833647554</v>
      </c>
      <c r="H115" s="6"/>
      <c r="I115" s="6"/>
      <c r="J115" s="6"/>
      <c r="K115" s="6"/>
      <c r="L115" s="6"/>
      <c r="M115" s="6" t="e">
        <f t="shared" si="6"/>
        <v>#DIV/0!</v>
      </c>
    </row>
    <row r="116" spans="1:13" x14ac:dyDescent="0.25">
      <c r="A116" s="5" t="s">
        <v>8</v>
      </c>
      <c r="B116" s="4">
        <f t="shared" si="9"/>
        <v>43707</v>
      </c>
      <c r="C116" s="4">
        <v>43707.365277777775</v>
      </c>
      <c r="D116" s="7">
        <v>43707.586805555555</v>
      </c>
      <c r="E116" s="5">
        <f t="shared" si="7"/>
        <v>5.3166666667093523</v>
      </c>
      <c r="F116" s="5">
        <v>258.60000000000218</v>
      </c>
      <c r="G116" s="5">
        <f t="shared" si="5"/>
        <v>4.0685078716793237</v>
      </c>
      <c r="H116" s="5"/>
      <c r="I116" s="5"/>
      <c r="J116" s="5">
        <v>159.98000000000002</v>
      </c>
      <c r="K116" s="5"/>
      <c r="L116" s="5">
        <v>140.30000000000001</v>
      </c>
      <c r="M116" s="5">
        <f t="shared" si="6"/>
        <v>150.14000000000001</v>
      </c>
    </row>
    <row r="117" spans="1:13" x14ac:dyDescent="0.25">
      <c r="A117" s="6" t="s">
        <v>8</v>
      </c>
      <c r="B117" s="2">
        <f t="shared" si="9"/>
        <v>43711</v>
      </c>
      <c r="C117" s="2">
        <v>43711.400694444441</v>
      </c>
      <c r="D117" s="8">
        <v>43711.620138888888</v>
      </c>
      <c r="E117" s="6">
        <f t="shared" si="7"/>
        <v>5.2666666667209938</v>
      </c>
      <c r="F117" s="6">
        <v>302.60000000000218</v>
      </c>
      <c r="G117" s="6">
        <f t="shared" si="5"/>
        <v>4.7607520571158624</v>
      </c>
      <c r="H117" s="6"/>
      <c r="I117" s="6"/>
      <c r="J117" s="6"/>
      <c r="K117" s="6"/>
      <c r="L117" s="6"/>
      <c r="M117" s="6" t="e">
        <f t="shared" si="6"/>
        <v>#DIV/0!</v>
      </c>
    </row>
    <row r="118" spans="1:13" x14ac:dyDescent="0.25">
      <c r="A118" s="5" t="s">
        <v>8</v>
      </c>
      <c r="B118" s="4">
        <f t="shared" si="9"/>
        <v>43712</v>
      </c>
      <c r="C118" s="4">
        <v>43712.392361111109</v>
      </c>
      <c r="D118" s="7">
        <v>43712.59375</v>
      </c>
      <c r="E118" s="5">
        <f t="shared" si="7"/>
        <v>4.8333333333721384</v>
      </c>
      <c r="F118" s="5">
        <v>246.29999999999927</v>
      </c>
      <c r="G118" s="5">
        <f t="shared" si="5"/>
        <v>3.8749941562049735</v>
      </c>
      <c r="H118" s="5"/>
      <c r="I118" s="5"/>
      <c r="J118" s="5"/>
      <c r="K118" s="5"/>
      <c r="L118" s="5"/>
      <c r="M118" s="5" t="e">
        <f t="shared" si="6"/>
        <v>#DIV/0!</v>
      </c>
    </row>
    <row r="119" spans="1:13" x14ac:dyDescent="0.25">
      <c r="A119" s="6" t="s">
        <v>8</v>
      </c>
      <c r="B119" s="2">
        <f>INT(C119)</f>
        <v>43713</v>
      </c>
      <c r="C119" s="2">
        <v>43713.394444444442</v>
      </c>
      <c r="D119" s="8">
        <v>43713.612500000003</v>
      </c>
      <c r="E119" s="6">
        <f t="shared" si="7"/>
        <v>5.2333333334536292</v>
      </c>
      <c r="F119" s="6">
        <v>188.70000000000073</v>
      </c>
      <c r="G119" s="6">
        <f t="shared" si="5"/>
        <v>2.9687835861789829</v>
      </c>
      <c r="H119" s="6"/>
      <c r="I119" s="6"/>
      <c r="J119" s="6">
        <v>182.14000000000001</v>
      </c>
      <c r="K119" s="6"/>
      <c r="L119" s="6">
        <v>249.26</v>
      </c>
      <c r="M119" s="6">
        <f t="shared" si="6"/>
        <v>215.7</v>
      </c>
    </row>
    <row r="120" spans="1:13" x14ac:dyDescent="0.25">
      <c r="A120" s="5" t="s">
        <v>8</v>
      </c>
      <c r="B120" s="4">
        <f t="shared" si="9"/>
        <v>43725</v>
      </c>
      <c r="C120" s="4">
        <v>43725.433333333334</v>
      </c>
      <c r="D120" s="7">
        <v>43725.646527777775</v>
      </c>
      <c r="E120" s="5">
        <f t="shared" si="7"/>
        <v>5.1166666665812954</v>
      </c>
      <c r="F120" s="5">
        <v>228</v>
      </c>
      <c r="G120" s="5">
        <f t="shared" si="5"/>
        <v>3.58708350635297</v>
      </c>
      <c r="H120" s="5"/>
      <c r="I120" s="5"/>
      <c r="J120" s="5"/>
      <c r="K120" s="5"/>
      <c r="L120" s="5"/>
      <c r="M120" s="5" t="e">
        <f t="shared" si="6"/>
        <v>#DIV/0!</v>
      </c>
    </row>
    <row r="121" spans="1:13" x14ac:dyDescent="0.25">
      <c r="A121" s="6" t="s">
        <v>8</v>
      </c>
      <c r="B121" s="2">
        <f t="shared" si="9"/>
        <v>43726</v>
      </c>
      <c r="C121" s="2">
        <v>43726.40902777778</v>
      </c>
      <c r="D121" s="8">
        <v>43726.618750000001</v>
      </c>
      <c r="E121" s="6">
        <f t="shared" si="7"/>
        <v>5.0333333333255723</v>
      </c>
      <c r="F121" s="6">
        <v>126.59999999999854</v>
      </c>
      <c r="G121" s="6">
        <f t="shared" si="5"/>
        <v>1.9917753153696527</v>
      </c>
      <c r="H121" s="6"/>
      <c r="I121" s="6"/>
      <c r="J121" s="6"/>
      <c r="K121" s="6"/>
      <c r="L121" s="6"/>
      <c r="M121" s="6" t="e">
        <f t="shared" si="6"/>
        <v>#DIV/0!</v>
      </c>
    </row>
    <row r="122" spans="1:13" x14ac:dyDescent="0.25">
      <c r="A122" s="5" t="s">
        <v>8</v>
      </c>
      <c r="B122" s="4">
        <f t="shared" si="9"/>
        <v>43727</v>
      </c>
      <c r="C122" s="4">
        <v>43727.412499999999</v>
      </c>
      <c r="D122" s="7">
        <v>43727.618750000001</v>
      </c>
      <c r="E122" s="5">
        <f t="shared" si="7"/>
        <v>4.9500000000698492</v>
      </c>
      <c r="F122" s="5">
        <v>176.90000000000146</v>
      </c>
      <c r="G122" s="5">
        <f t="shared" si="5"/>
        <v>2.7831362819028316</v>
      </c>
      <c r="H122" s="5"/>
      <c r="I122" s="5"/>
      <c r="J122" s="5">
        <v>137.71999999999997</v>
      </c>
      <c r="K122" s="5"/>
      <c r="L122" s="5">
        <v>93.34</v>
      </c>
      <c r="M122" s="5">
        <f t="shared" si="6"/>
        <v>115.52999999999999</v>
      </c>
    </row>
    <row r="123" spans="1:13" x14ac:dyDescent="0.25">
      <c r="A123" s="5" t="s">
        <v>8</v>
      </c>
      <c r="B123" s="4">
        <f t="shared" si="9"/>
        <v>43732</v>
      </c>
      <c r="C123" s="4">
        <v>43732.412499999999</v>
      </c>
      <c r="D123" s="7">
        <v>43732.635416666664</v>
      </c>
      <c r="E123" s="5">
        <f t="shared" si="7"/>
        <v>5.3499999999767169</v>
      </c>
      <c r="F123" s="5">
        <v>164.20000000000073</v>
      </c>
      <c r="G123" s="5">
        <f t="shared" si="5"/>
        <v>2.5833294374700011</v>
      </c>
      <c r="H123" s="5"/>
      <c r="I123" s="5"/>
      <c r="J123" s="5"/>
      <c r="K123" s="5"/>
      <c r="L123" s="5"/>
      <c r="M123" s="5" t="e">
        <f t="shared" si="6"/>
        <v>#DIV/0!</v>
      </c>
    </row>
    <row r="124" spans="1:13" x14ac:dyDescent="0.25">
      <c r="A124" s="6" t="s">
        <v>8</v>
      </c>
      <c r="B124" s="2">
        <f t="shared" si="9"/>
        <v>43734</v>
      </c>
      <c r="C124" s="2">
        <v>43734.424305555556</v>
      </c>
      <c r="D124" s="8">
        <v>43734.640277777777</v>
      </c>
      <c r="E124" s="6">
        <f t="shared" si="7"/>
        <v>5.1833333332906477</v>
      </c>
      <c r="F124" s="6">
        <v>134.5</v>
      </c>
      <c r="G124" s="6">
        <f t="shared" si="5"/>
        <v>2.1160646123003266</v>
      </c>
      <c r="H124" s="6"/>
      <c r="I124" s="6"/>
      <c r="J124" s="6"/>
      <c r="K124" s="6"/>
      <c r="L124" s="6"/>
      <c r="M124" s="6" t="e">
        <f t="shared" si="6"/>
        <v>#DIV/0!</v>
      </c>
    </row>
    <row r="125" spans="1:13" x14ac:dyDescent="0.25">
      <c r="A125" s="5" t="s">
        <v>8</v>
      </c>
      <c r="B125" s="4">
        <f t="shared" si="9"/>
        <v>43739</v>
      </c>
      <c r="C125" s="4">
        <v>43739.423611111109</v>
      </c>
      <c r="D125" s="7">
        <v>43739.638888888891</v>
      </c>
      <c r="E125" s="5">
        <f t="shared" si="7"/>
        <v>5.1666666667442769</v>
      </c>
      <c r="F125" s="5">
        <v>150.39999999999782</v>
      </c>
      <c r="G125" s="5">
        <f t="shared" si="5"/>
        <v>2.3662164884012231</v>
      </c>
      <c r="H125" s="5"/>
      <c r="I125" s="5"/>
      <c r="J125" s="5">
        <v>185.85999999999999</v>
      </c>
      <c r="K125" s="5"/>
      <c r="L125" s="5">
        <v>113.66000000000001</v>
      </c>
      <c r="M125" s="5">
        <f t="shared" si="6"/>
        <v>149.76</v>
      </c>
    </row>
    <row r="126" spans="1:13" x14ac:dyDescent="0.25">
      <c r="A126" s="6" t="s">
        <v>8</v>
      </c>
      <c r="B126" s="2">
        <f t="shared" si="9"/>
        <v>43742</v>
      </c>
      <c r="C126" s="2">
        <v>43742.374305555553</v>
      </c>
      <c r="D126" s="8">
        <v>43742.57708333333</v>
      </c>
      <c r="E126" s="6">
        <f t="shared" si="7"/>
        <v>4.8666666666395031</v>
      </c>
      <c r="F126" s="6">
        <v>135.80000000000291</v>
      </c>
      <c r="G126" s="6">
        <f t="shared" ref="G126:G151" si="10">F126/(CONVERT(11.2,"in","cm")^2*(PI()/4))*10</f>
        <v>2.1365172814155429</v>
      </c>
      <c r="H126" s="6"/>
      <c r="I126" s="6"/>
      <c r="J126" s="6"/>
      <c r="K126" s="6"/>
      <c r="L126" s="6"/>
      <c r="M126" s="6" t="e">
        <f t="shared" ref="M126:M189" si="11">AVERAGE(J126:L126)</f>
        <v>#DIV/0!</v>
      </c>
    </row>
    <row r="127" spans="1:13" x14ac:dyDescent="0.25">
      <c r="A127" s="5" t="s">
        <v>9</v>
      </c>
      <c r="B127" s="4">
        <f>INT(C127)</f>
        <v>43663</v>
      </c>
      <c r="C127" s="4">
        <v>43663.443749999999</v>
      </c>
      <c r="D127" s="7">
        <v>43663.640277777777</v>
      </c>
      <c r="E127" s="5">
        <f t="shared" ref="E127:E151" si="12">(D127-C127)*24</f>
        <v>4.7166666666744277</v>
      </c>
      <c r="F127" s="5">
        <v>-30013.4</v>
      </c>
      <c r="G127" s="5">
        <f t="shared" si="10"/>
        <v>-472.19549170865895</v>
      </c>
      <c r="H127" s="5"/>
      <c r="I127" s="5"/>
      <c r="J127" s="9">
        <v>309.08000000000004</v>
      </c>
      <c r="K127" s="5"/>
      <c r="L127" s="5">
        <v>123.32000000000001</v>
      </c>
      <c r="M127" s="5">
        <f t="shared" si="11"/>
        <v>216.20000000000002</v>
      </c>
    </row>
    <row r="128" spans="1:13" x14ac:dyDescent="0.25">
      <c r="A128" s="6" t="s">
        <v>9</v>
      </c>
      <c r="B128" s="2">
        <f t="shared" ref="B128:B192" si="13">INT(C128)</f>
        <v>43665</v>
      </c>
      <c r="C128" s="2">
        <v>43665.414583333331</v>
      </c>
      <c r="D128" s="8">
        <v>43665.637499999997</v>
      </c>
      <c r="E128" s="6">
        <f t="shared" si="12"/>
        <v>5.3499999999767169</v>
      </c>
      <c r="F128" s="6">
        <v>348</v>
      </c>
      <c r="G128" s="6">
        <f t="shared" si="10"/>
        <v>5.475022193907165</v>
      </c>
      <c r="H128" s="6"/>
      <c r="I128" s="6"/>
      <c r="J128" s="6"/>
      <c r="K128" s="6"/>
      <c r="L128" s="6"/>
      <c r="M128" s="6" t="e">
        <f t="shared" si="11"/>
        <v>#DIV/0!</v>
      </c>
    </row>
    <row r="129" spans="1:13" x14ac:dyDescent="0.25">
      <c r="A129" s="5" t="s">
        <v>9</v>
      </c>
      <c r="B129" s="4">
        <f>INT(D129)</f>
        <v>43670</v>
      </c>
      <c r="C129" s="4"/>
      <c r="D129" s="7">
        <v>43670.643750000003</v>
      </c>
      <c r="E129" s="5">
        <f t="shared" si="12"/>
        <v>1048095.4500000001</v>
      </c>
      <c r="F129" s="5">
        <v>-30093.7</v>
      </c>
      <c r="G129" s="5">
        <f t="shared" si="10"/>
        <v>-473.45883734708059</v>
      </c>
      <c r="H129" s="5"/>
      <c r="I129" s="5"/>
      <c r="J129" s="5"/>
      <c r="K129" s="5"/>
      <c r="L129" s="5"/>
      <c r="M129" s="5" t="e">
        <f t="shared" si="11"/>
        <v>#DIV/0!</v>
      </c>
    </row>
    <row r="130" spans="1:13" x14ac:dyDescent="0.25">
      <c r="A130" s="6" t="s">
        <v>9</v>
      </c>
      <c r="B130" s="2">
        <f t="shared" si="13"/>
        <v>43671</v>
      </c>
      <c r="C130" s="2">
        <v>43671.477777777778</v>
      </c>
      <c r="D130" s="8">
        <v>43671.701388888891</v>
      </c>
      <c r="E130" s="6">
        <f t="shared" si="12"/>
        <v>5.3666666666977108</v>
      </c>
      <c r="F130" s="6">
        <v>425.59999999999854</v>
      </c>
      <c r="G130" s="6">
        <f t="shared" si="10"/>
        <v>6.6958892118588542</v>
      </c>
      <c r="H130" s="6"/>
      <c r="I130" s="6"/>
      <c r="J130" s="6"/>
      <c r="K130" s="6"/>
      <c r="L130" s="6"/>
      <c r="M130" s="6" t="e">
        <f t="shared" si="11"/>
        <v>#DIV/0!</v>
      </c>
    </row>
    <row r="131" spans="1:13" x14ac:dyDescent="0.25">
      <c r="A131" s="5" t="s">
        <v>9</v>
      </c>
      <c r="B131" s="4">
        <f t="shared" si="13"/>
        <v>43672</v>
      </c>
      <c r="C131" s="4">
        <v>43672.414583333331</v>
      </c>
      <c r="D131" s="7">
        <v>43672.631944444445</v>
      </c>
      <c r="E131" s="5">
        <f t="shared" si="12"/>
        <v>5.2166666667326353</v>
      </c>
      <c r="F131" s="5">
        <v>461.09999999999854</v>
      </c>
      <c r="G131" s="5">
        <f t="shared" si="10"/>
        <v>7.2544044069269713</v>
      </c>
      <c r="H131" s="5"/>
      <c r="I131" s="5"/>
      <c r="J131" s="5">
        <v>210.54000000000002</v>
      </c>
      <c r="K131" s="5"/>
      <c r="L131" s="5">
        <v>166</v>
      </c>
      <c r="M131" s="5">
        <f t="shared" si="11"/>
        <v>188.27</v>
      </c>
    </row>
    <row r="132" spans="1:13" x14ac:dyDescent="0.25">
      <c r="A132" s="6" t="s">
        <v>9</v>
      </c>
      <c r="B132" s="2">
        <f t="shared" si="13"/>
        <v>43675</v>
      </c>
      <c r="C132" s="2">
        <v>43675.447222222225</v>
      </c>
      <c r="D132" s="8">
        <v>43675.644444444442</v>
      </c>
      <c r="E132" s="6">
        <f t="shared" si="12"/>
        <v>4.7333333332207985</v>
      </c>
      <c r="F132" s="6">
        <v>214.5</v>
      </c>
      <c r="G132" s="6">
        <f t="shared" si="10"/>
        <v>3.3746904040031236</v>
      </c>
      <c r="H132" s="6"/>
      <c r="I132" s="6"/>
      <c r="J132" s="6"/>
      <c r="K132" s="6"/>
      <c r="L132" s="6"/>
      <c r="M132" s="6" t="e">
        <f t="shared" si="11"/>
        <v>#DIV/0!</v>
      </c>
    </row>
    <row r="133" spans="1:13" x14ac:dyDescent="0.25">
      <c r="A133" s="5" t="s">
        <v>9</v>
      </c>
      <c r="B133" s="4">
        <f t="shared" si="13"/>
        <v>43676</v>
      </c>
      <c r="C133" s="4">
        <v>43676.40902777778</v>
      </c>
      <c r="D133" s="7">
        <v>43676.638194444444</v>
      </c>
      <c r="E133" s="5">
        <f t="shared" si="12"/>
        <v>5.4999999999417923</v>
      </c>
      <c r="F133" s="5">
        <v>569</v>
      </c>
      <c r="G133" s="5">
        <f t="shared" si="10"/>
        <v>8.9519759434861399</v>
      </c>
      <c r="H133" s="5"/>
      <c r="I133" s="5"/>
      <c r="J133" s="5"/>
      <c r="K133" s="5"/>
      <c r="L133" s="5"/>
      <c r="M133" s="5" t="e">
        <f t="shared" si="11"/>
        <v>#DIV/0!</v>
      </c>
    </row>
    <row r="134" spans="1:13" x14ac:dyDescent="0.25">
      <c r="A134" s="5" t="s">
        <v>9</v>
      </c>
      <c r="B134" s="4">
        <f t="shared" si="13"/>
        <v>43677</v>
      </c>
      <c r="C134" s="4">
        <v>43677.432638888888</v>
      </c>
      <c r="D134" s="7"/>
      <c r="E134" s="5">
        <f t="shared" si="12"/>
        <v>-1048258.3833333333</v>
      </c>
      <c r="F134" s="5">
        <v>365.20000000000073</v>
      </c>
      <c r="G134" s="5">
        <f t="shared" si="10"/>
        <v>5.7456267391232778</v>
      </c>
      <c r="H134" s="5"/>
      <c r="I134" s="5"/>
      <c r="J134" s="5">
        <v>153.85999999999999</v>
      </c>
      <c r="K134" s="5"/>
      <c r="L134" s="5">
        <v>48.219999999999992</v>
      </c>
      <c r="M134" s="5">
        <f t="shared" si="11"/>
        <v>101.03999999999999</v>
      </c>
    </row>
    <row r="135" spans="1:13" x14ac:dyDescent="0.25">
      <c r="A135" s="6" t="s">
        <v>9</v>
      </c>
      <c r="B135" s="2">
        <f t="shared" si="13"/>
        <v>43678</v>
      </c>
      <c r="C135" s="2">
        <v>43678.395833333336</v>
      </c>
      <c r="D135" s="8">
        <v>43678.59375</v>
      </c>
      <c r="E135" s="6">
        <f t="shared" si="12"/>
        <v>4.7499999999417923</v>
      </c>
      <c r="F135" s="6">
        <v>265.20000000000073</v>
      </c>
      <c r="G135" s="6">
        <f t="shared" si="10"/>
        <v>4.1723444994947814</v>
      </c>
      <c r="H135" s="6"/>
      <c r="I135" s="6"/>
      <c r="J135" s="6"/>
      <c r="K135" s="6"/>
      <c r="L135" s="6"/>
      <c r="M135" s="6" t="e">
        <f t="shared" si="11"/>
        <v>#DIV/0!</v>
      </c>
    </row>
    <row r="136" spans="1:13" x14ac:dyDescent="0.25">
      <c r="A136" s="5" t="s">
        <v>9</v>
      </c>
      <c r="B136" s="4">
        <f t="shared" si="13"/>
        <v>43682</v>
      </c>
      <c r="C136" s="4">
        <v>43682.407638888886</v>
      </c>
      <c r="D136" s="7"/>
      <c r="E136" s="5">
        <f t="shared" si="12"/>
        <v>-1048377.7833333332</v>
      </c>
      <c r="F136" s="5">
        <v>25710.1</v>
      </c>
      <c r="G136" s="5">
        <f t="shared" si="10"/>
        <v>404.49243709072584</v>
      </c>
      <c r="H136" s="5"/>
      <c r="I136" s="5"/>
      <c r="J136" s="5"/>
      <c r="K136" s="5"/>
      <c r="L136" s="5"/>
      <c r="M136" s="5" t="e">
        <f t="shared" si="11"/>
        <v>#DIV/0!</v>
      </c>
    </row>
    <row r="137" spans="1:13" x14ac:dyDescent="0.25">
      <c r="A137" s="6" t="s">
        <v>9</v>
      </c>
      <c r="B137" s="2">
        <f t="shared" si="13"/>
        <v>43684</v>
      </c>
      <c r="C137" s="2">
        <v>43684.42083333333</v>
      </c>
      <c r="D137" s="8"/>
      <c r="E137" s="6">
        <f t="shared" si="12"/>
        <v>-1048426.0999999999</v>
      </c>
      <c r="F137" s="6">
        <v>230.79999999999927</v>
      </c>
      <c r="G137" s="6">
        <f t="shared" si="10"/>
        <v>3.6311354090625563</v>
      </c>
      <c r="H137" s="6"/>
      <c r="I137" s="6"/>
      <c r="J137" s="6">
        <v>137.57999999999998</v>
      </c>
      <c r="K137" s="6"/>
      <c r="L137" s="6" t="s">
        <v>23</v>
      </c>
      <c r="M137" s="6">
        <f t="shared" si="11"/>
        <v>137.57999999999998</v>
      </c>
    </row>
    <row r="138" spans="1:13" x14ac:dyDescent="0.25">
      <c r="A138" s="5" t="s">
        <v>9</v>
      </c>
      <c r="B138" s="4">
        <f t="shared" si="13"/>
        <v>43685</v>
      </c>
      <c r="C138" s="4">
        <v>43685.338194444441</v>
      </c>
      <c r="D138" s="7">
        <v>43685.5625</v>
      </c>
      <c r="E138" s="5">
        <f t="shared" si="12"/>
        <v>5.3833333334187046</v>
      </c>
      <c r="F138" s="5">
        <v>316.60000000000218</v>
      </c>
      <c r="G138" s="5">
        <f t="shared" si="10"/>
        <v>4.9810115706638509</v>
      </c>
      <c r="H138" s="5"/>
      <c r="I138" s="5"/>
      <c r="J138" s="5"/>
      <c r="K138" s="5"/>
      <c r="L138" s="5"/>
      <c r="M138" s="5" t="e">
        <f t="shared" si="11"/>
        <v>#DIV/0!</v>
      </c>
    </row>
    <row r="139" spans="1:13" x14ac:dyDescent="0.25">
      <c r="A139" s="6" t="s">
        <v>9</v>
      </c>
      <c r="B139" s="2">
        <f t="shared" si="13"/>
        <v>43698</v>
      </c>
      <c r="C139" s="2">
        <v>43698</v>
      </c>
      <c r="D139" s="8">
        <v>43698.672222222223</v>
      </c>
      <c r="E139" s="6">
        <f t="shared" si="12"/>
        <v>16.133333333360497</v>
      </c>
      <c r="F139" s="6">
        <v>0</v>
      </c>
      <c r="G139" s="6">
        <f t="shared" si="10"/>
        <v>0</v>
      </c>
      <c r="H139" s="6"/>
      <c r="I139" s="6"/>
      <c r="J139" s="6"/>
      <c r="K139" s="6"/>
      <c r="L139" s="6"/>
      <c r="M139" s="6" t="e">
        <f t="shared" si="11"/>
        <v>#DIV/0!</v>
      </c>
    </row>
    <row r="140" spans="1:13" x14ac:dyDescent="0.25">
      <c r="A140" s="5" t="s">
        <v>9</v>
      </c>
      <c r="B140" s="4">
        <f t="shared" si="13"/>
        <v>43706</v>
      </c>
      <c r="C140" s="4">
        <v>43706.431944444441</v>
      </c>
      <c r="D140" s="7">
        <v>43706.635416666664</v>
      </c>
      <c r="E140" s="5">
        <f t="shared" si="12"/>
        <v>4.8833333333604969</v>
      </c>
      <c r="F140" s="5">
        <v>324.20000000000073</v>
      </c>
      <c r="G140" s="5">
        <f t="shared" si="10"/>
        <v>5.1005810208755946</v>
      </c>
      <c r="H140" s="5"/>
      <c r="I140" s="5"/>
      <c r="J140" s="5"/>
      <c r="K140" s="5"/>
      <c r="L140" s="5"/>
      <c r="M140" s="5" t="e">
        <f t="shared" si="11"/>
        <v>#DIV/0!</v>
      </c>
    </row>
    <row r="141" spans="1:13" x14ac:dyDescent="0.25">
      <c r="A141" s="6" t="s">
        <v>9</v>
      </c>
      <c r="B141" s="2">
        <f t="shared" si="13"/>
        <v>43707</v>
      </c>
      <c r="C141" s="2">
        <v>43707.365277777775</v>
      </c>
      <c r="D141" s="8">
        <v>43707.586805555555</v>
      </c>
      <c r="E141" s="6">
        <f t="shared" si="12"/>
        <v>5.3166666667093523</v>
      </c>
      <c r="F141" s="6">
        <v>323.59999999999854</v>
      </c>
      <c r="G141" s="6">
        <f t="shared" si="10"/>
        <v>5.0911413274377892</v>
      </c>
      <c r="H141" s="6"/>
      <c r="I141" s="6"/>
      <c r="J141" s="6"/>
      <c r="K141" s="6"/>
      <c r="L141" s="6"/>
      <c r="M141" s="6" t="e">
        <f t="shared" si="11"/>
        <v>#DIV/0!</v>
      </c>
    </row>
    <row r="142" spans="1:13" x14ac:dyDescent="0.25">
      <c r="A142" s="5" t="s">
        <v>9</v>
      </c>
      <c r="B142" s="4">
        <f t="shared" si="13"/>
        <v>43711</v>
      </c>
      <c r="C142" s="4">
        <v>43711.400694444441</v>
      </c>
      <c r="D142" s="7">
        <v>43711.620138888888</v>
      </c>
      <c r="E142" s="5">
        <f t="shared" si="12"/>
        <v>5.2666666667209938</v>
      </c>
      <c r="F142" s="5">
        <v>319.39999999999782</v>
      </c>
      <c r="G142" s="5">
        <f t="shared" si="10"/>
        <v>5.0250634733733808</v>
      </c>
      <c r="H142" s="5"/>
      <c r="I142" s="5"/>
      <c r="J142" s="5">
        <v>135.82</v>
      </c>
      <c r="K142" s="5"/>
      <c r="L142" s="5">
        <v>154.58000000000001</v>
      </c>
      <c r="M142" s="5">
        <f t="shared" si="11"/>
        <v>145.19999999999999</v>
      </c>
    </row>
    <row r="143" spans="1:13" x14ac:dyDescent="0.25">
      <c r="A143" s="6" t="s">
        <v>9</v>
      </c>
      <c r="B143" s="2">
        <f t="shared" si="13"/>
        <v>43712</v>
      </c>
      <c r="C143" s="2">
        <v>43712.392361111109</v>
      </c>
      <c r="D143" s="8">
        <v>43712.59375</v>
      </c>
      <c r="E143" s="6">
        <f t="shared" si="12"/>
        <v>4.8333333333721384</v>
      </c>
      <c r="F143" s="6">
        <v>274.10000000000218</v>
      </c>
      <c r="G143" s="6">
        <f t="shared" si="10"/>
        <v>4.3123666188217404</v>
      </c>
      <c r="H143" s="6"/>
      <c r="I143" s="6"/>
      <c r="J143" s="6"/>
      <c r="K143" s="6"/>
      <c r="L143" s="6"/>
      <c r="M143" s="6" t="e">
        <f t="shared" si="11"/>
        <v>#DIV/0!</v>
      </c>
    </row>
    <row r="144" spans="1:13" x14ac:dyDescent="0.25">
      <c r="A144" s="5" t="s">
        <v>9</v>
      </c>
      <c r="B144" s="4">
        <f>INT(C144)</f>
        <v>43713</v>
      </c>
      <c r="C144" s="4">
        <v>43713.394444444442</v>
      </c>
      <c r="D144" s="7">
        <v>43713.612500000003</v>
      </c>
      <c r="E144" s="5">
        <f t="shared" si="12"/>
        <v>5.2333333334536292</v>
      </c>
      <c r="F144" s="5">
        <v>205.19999999999709</v>
      </c>
      <c r="G144" s="5">
        <f t="shared" si="10"/>
        <v>3.228375155717627</v>
      </c>
      <c r="H144" s="5"/>
      <c r="I144" s="5"/>
      <c r="J144" s="5"/>
      <c r="K144" s="5"/>
      <c r="L144" s="5"/>
      <c r="M144" s="5" t="e">
        <f t="shared" si="11"/>
        <v>#DIV/0!</v>
      </c>
    </row>
    <row r="145" spans="1:13" x14ac:dyDescent="0.25">
      <c r="A145" s="5" t="s">
        <v>9</v>
      </c>
      <c r="B145" s="4">
        <f t="shared" si="13"/>
        <v>43725</v>
      </c>
      <c r="C145" s="4">
        <v>43725.433333333334</v>
      </c>
      <c r="D145" s="7">
        <v>43725.646527777775</v>
      </c>
      <c r="E145" s="5">
        <f t="shared" si="12"/>
        <v>5.1166666665812954</v>
      </c>
      <c r="F145" s="5">
        <v>260.39999999999782</v>
      </c>
      <c r="G145" s="5">
        <f t="shared" si="10"/>
        <v>4.0968269519925684</v>
      </c>
      <c r="H145" s="5"/>
      <c r="I145" s="5"/>
      <c r="J145" s="5">
        <v>169.72</v>
      </c>
      <c r="K145" s="5"/>
      <c r="L145" s="5">
        <v>181.2</v>
      </c>
      <c r="M145" s="5">
        <f t="shared" si="11"/>
        <v>175.45999999999998</v>
      </c>
    </row>
    <row r="146" spans="1:13" x14ac:dyDescent="0.25">
      <c r="A146" s="6" t="s">
        <v>9</v>
      </c>
      <c r="B146" s="2">
        <f t="shared" si="13"/>
        <v>43726</v>
      </c>
      <c r="C146" s="2">
        <v>43726.40902777778</v>
      </c>
      <c r="D146" s="8">
        <v>43726.618750000001</v>
      </c>
      <c r="E146" s="6">
        <f t="shared" si="12"/>
        <v>5.0333333333255723</v>
      </c>
      <c r="F146" s="6">
        <v>151.20000000000073</v>
      </c>
      <c r="G146" s="6">
        <f t="shared" si="10"/>
        <v>2.3788027463182968</v>
      </c>
      <c r="H146" s="6"/>
      <c r="I146" s="6"/>
      <c r="J146" s="6"/>
      <c r="K146" s="6"/>
      <c r="L146" s="6"/>
      <c r="M146" s="6" t="e">
        <f t="shared" si="11"/>
        <v>#DIV/0!</v>
      </c>
    </row>
    <row r="147" spans="1:13" x14ac:dyDescent="0.25">
      <c r="A147" s="5" t="s">
        <v>9</v>
      </c>
      <c r="B147" s="4">
        <f t="shared" si="13"/>
        <v>43727</v>
      </c>
      <c r="C147" s="4">
        <v>43727.412499999999</v>
      </c>
      <c r="D147" s="7">
        <v>43727.618750000001</v>
      </c>
      <c r="E147" s="5">
        <f t="shared" si="12"/>
        <v>4.9500000000698492</v>
      </c>
      <c r="F147" s="5">
        <v>169.29999999999927</v>
      </c>
      <c r="G147" s="5">
        <f t="shared" si="10"/>
        <v>2.6635668316910315</v>
      </c>
      <c r="H147" s="5"/>
      <c r="I147" s="5"/>
      <c r="J147" s="5"/>
      <c r="K147" s="5"/>
      <c r="L147" s="5"/>
      <c r="M147" s="5" t="e">
        <f t="shared" si="11"/>
        <v>#DIV/0!</v>
      </c>
    </row>
    <row r="148" spans="1:13" x14ac:dyDescent="0.25">
      <c r="A148" s="6" t="s">
        <v>9</v>
      </c>
      <c r="B148" s="2">
        <f t="shared" si="13"/>
        <v>43732</v>
      </c>
      <c r="C148" s="2">
        <v>43732.412499999999</v>
      </c>
      <c r="D148" s="8">
        <v>43732.635416666664</v>
      </c>
      <c r="E148" s="6">
        <f t="shared" si="12"/>
        <v>5.3499999999767169</v>
      </c>
      <c r="F148" s="6">
        <v>160.20000000000073</v>
      </c>
      <c r="G148" s="6">
        <f t="shared" si="10"/>
        <v>2.5203981478848614</v>
      </c>
      <c r="H148" s="6"/>
      <c r="I148" s="6"/>
      <c r="J148" s="6">
        <v>200.14000000000001</v>
      </c>
      <c r="K148" s="6"/>
      <c r="L148" s="6">
        <v>165.73999999999998</v>
      </c>
      <c r="M148" s="6">
        <f t="shared" si="11"/>
        <v>182.94</v>
      </c>
    </row>
    <row r="149" spans="1:13" x14ac:dyDescent="0.25">
      <c r="A149" s="5" t="s">
        <v>9</v>
      </c>
      <c r="B149" s="4">
        <f t="shared" si="13"/>
        <v>43734</v>
      </c>
      <c r="C149" s="4">
        <v>43734.424305555556</v>
      </c>
      <c r="D149" s="7">
        <v>43734.640277777777</v>
      </c>
      <c r="E149" s="5">
        <f t="shared" si="12"/>
        <v>5.1833333332906477</v>
      </c>
      <c r="F149" s="5">
        <v>162.59999999999854</v>
      </c>
      <c r="G149" s="5">
        <f t="shared" si="10"/>
        <v>2.558156921635911</v>
      </c>
      <c r="H149" s="5"/>
      <c r="I149" s="5"/>
      <c r="J149" s="5"/>
      <c r="K149" s="5"/>
      <c r="L149" s="5"/>
      <c r="M149" s="5" t="e">
        <f t="shared" si="11"/>
        <v>#DIV/0!</v>
      </c>
    </row>
    <row r="150" spans="1:13" x14ac:dyDescent="0.25">
      <c r="A150" s="6" t="s">
        <v>9</v>
      </c>
      <c r="B150" s="2">
        <f t="shared" si="13"/>
        <v>43739</v>
      </c>
      <c r="C150" s="2">
        <v>43739.423611111109</v>
      </c>
      <c r="D150" s="8">
        <v>43739.638888888891</v>
      </c>
      <c r="E150" s="6">
        <f t="shared" si="12"/>
        <v>5.1666666667442769</v>
      </c>
      <c r="F150" s="6">
        <v>200.29999999999927</v>
      </c>
      <c r="G150" s="6">
        <f t="shared" si="10"/>
        <v>3.1512843259758654</v>
      </c>
      <c r="H150" s="6"/>
      <c r="I150" s="6"/>
      <c r="J150" s="6"/>
      <c r="K150" s="6"/>
      <c r="L150" s="6"/>
      <c r="M150" s="6" t="e">
        <f t="shared" si="11"/>
        <v>#DIV/0!</v>
      </c>
    </row>
    <row r="151" spans="1:13" x14ac:dyDescent="0.25">
      <c r="A151" s="5" t="s">
        <v>9</v>
      </c>
      <c r="B151" s="4">
        <f t="shared" si="13"/>
        <v>43742</v>
      </c>
      <c r="C151" s="4">
        <v>43742.374305555553</v>
      </c>
      <c r="D151" s="7">
        <v>43742.57708333333</v>
      </c>
      <c r="E151" s="5">
        <f t="shared" si="12"/>
        <v>4.8666666666395031</v>
      </c>
      <c r="F151" s="5">
        <v>178.40000000000146</v>
      </c>
      <c r="G151" s="5">
        <f t="shared" si="10"/>
        <v>2.8067355154972589</v>
      </c>
      <c r="H151" s="5"/>
      <c r="I151" s="5"/>
      <c r="J151" s="5"/>
      <c r="K151" s="5"/>
      <c r="L151" s="5"/>
      <c r="M151" s="5" t="e">
        <f t="shared" si="11"/>
        <v>#DIV/0!</v>
      </c>
    </row>
    <row r="152" spans="1:13" x14ac:dyDescent="0.25">
      <c r="A152" s="5" t="s">
        <v>12</v>
      </c>
      <c r="B152" s="4">
        <f t="shared" si="13"/>
        <v>43661</v>
      </c>
      <c r="C152" s="4">
        <v>43661.479861111111</v>
      </c>
      <c r="D152" s="7"/>
      <c r="E152" s="5"/>
      <c r="F152" s="5"/>
      <c r="G152" s="5"/>
      <c r="H152" s="5"/>
      <c r="I152" s="5"/>
      <c r="J152" s="5">
        <v>305.77000000000004</v>
      </c>
      <c r="K152" s="5">
        <v>273.37</v>
      </c>
      <c r="L152" s="5"/>
      <c r="M152" s="5">
        <f t="shared" si="11"/>
        <v>289.57000000000005</v>
      </c>
    </row>
    <row r="153" spans="1:13" x14ac:dyDescent="0.25">
      <c r="A153" s="6" t="s">
        <v>12</v>
      </c>
      <c r="B153" s="2">
        <f t="shared" si="13"/>
        <v>43662</v>
      </c>
      <c r="C153" s="2">
        <v>43662.996527777781</v>
      </c>
      <c r="D153" s="8"/>
      <c r="E153" s="6"/>
      <c r="F153" s="6"/>
      <c r="G153" s="6"/>
      <c r="H153" s="6">
        <v>6.1552767750304271</v>
      </c>
      <c r="I153" s="6">
        <v>7.4157346952667007</v>
      </c>
      <c r="J153" s="6">
        <v>208.52000000000004</v>
      </c>
      <c r="K153" s="6"/>
      <c r="L153" s="6">
        <v>295.27</v>
      </c>
      <c r="M153" s="6">
        <f t="shared" si="11"/>
        <v>251.89500000000001</v>
      </c>
    </row>
    <row r="154" spans="1:13" x14ac:dyDescent="0.25">
      <c r="A154" s="5" t="s">
        <v>12</v>
      </c>
      <c r="B154" s="4">
        <f t="shared" si="13"/>
        <v>43663</v>
      </c>
      <c r="C154" s="4">
        <v>43663.996527777781</v>
      </c>
      <c r="D154" s="7"/>
      <c r="E154" s="5"/>
      <c r="F154" s="5"/>
      <c r="G154" s="5"/>
      <c r="H154" s="5">
        <v>5.6790637218531668</v>
      </c>
      <c r="I154" s="5">
        <v>7.3364695734433489</v>
      </c>
      <c r="J154" s="5">
        <v>371.47</v>
      </c>
      <c r="K154" s="5">
        <v>261.45000000000005</v>
      </c>
      <c r="L154" s="5">
        <v>379.60999999999996</v>
      </c>
      <c r="M154" s="5">
        <f t="shared" si="11"/>
        <v>337.51</v>
      </c>
    </row>
    <row r="155" spans="1:13" x14ac:dyDescent="0.25">
      <c r="A155" s="6" t="s">
        <v>12</v>
      </c>
      <c r="B155" s="2">
        <f t="shared" si="13"/>
        <v>43664</v>
      </c>
      <c r="C155" s="2">
        <v>43664.996527777781</v>
      </c>
      <c r="D155" s="8"/>
      <c r="E155" s="6"/>
      <c r="F155" s="6"/>
      <c r="G155" s="6"/>
      <c r="H155" s="6">
        <v>4.1570352415413199</v>
      </c>
      <c r="I155" s="6">
        <v>5.2054184490762099</v>
      </c>
      <c r="J155" s="6"/>
      <c r="K155" s="6"/>
      <c r="L155" s="6"/>
      <c r="M155" s="6" t="e">
        <f t="shared" si="11"/>
        <v>#DIV/0!</v>
      </c>
    </row>
    <row r="156" spans="1:13" x14ac:dyDescent="0.25">
      <c r="A156" s="5" t="s">
        <v>12</v>
      </c>
      <c r="B156" s="4">
        <f t="shared" si="13"/>
        <v>43665</v>
      </c>
      <c r="C156" s="4">
        <v>43665.996527777781</v>
      </c>
      <c r="D156" s="7"/>
      <c r="E156" s="5"/>
      <c r="F156" s="5"/>
      <c r="G156" s="5"/>
      <c r="H156" s="5">
        <v>8.4541250085566517</v>
      </c>
      <c r="I156" s="5">
        <v>8.8523178226305834</v>
      </c>
      <c r="J156" s="5">
        <v>212.05</v>
      </c>
      <c r="K156" s="5">
        <v>191.89000000000001</v>
      </c>
      <c r="L156" s="5">
        <v>156.71</v>
      </c>
      <c r="M156" s="5">
        <f t="shared" si="11"/>
        <v>186.88333333333335</v>
      </c>
    </row>
    <row r="157" spans="1:13" x14ac:dyDescent="0.25">
      <c r="A157" s="5" t="s">
        <v>12</v>
      </c>
      <c r="B157" s="4">
        <f t="shared" si="13"/>
        <v>43666</v>
      </c>
      <c r="C157" s="4">
        <v>43666.996527777781</v>
      </c>
      <c r="D157" s="7"/>
      <c r="E157" s="5"/>
      <c r="F157" s="5"/>
      <c r="G157" s="5"/>
      <c r="H157" s="5">
        <v>4.191787712128221</v>
      </c>
      <c r="I157" s="5">
        <v>4.619711188969454</v>
      </c>
      <c r="J157" s="5"/>
      <c r="K157" s="5"/>
      <c r="L157" s="5"/>
      <c r="M157" s="5" t="e">
        <f t="shared" si="11"/>
        <v>#DIV/0!</v>
      </c>
    </row>
    <row r="158" spans="1:13" x14ac:dyDescent="0.25">
      <c r="A158" s="6" t="s">
        <v>12</v>
      </c>
      <c r="B158" s="2">
        <f t="shared" si="13"/>
        <v>43667</v>
      </c>
      <c r="C158" s="2">
        <v>43667.996527777781</v>
      </c>
      <c r="D158" s="8"/>
      <c r="E158" s="6"/>
      <c r="F158" s="6"/>
      <c r="G158" s="6"/>
      <c r="H158" s="6">
        <v>4.3392903076636804</v>
      </c>
      <c r="I158" s="6">
        <v>5.3997248576511279</v>
      </c>
      <c r="J158" s="6"/>
      <c r="K158" s="6"/>
      <c r="L158" s="6"/>
      <c r="M158" s="6" t="e">
        <f t="shared" si="11"/>
        <v>#DIV/0!</v>
      </c>
    </row>
    <row r="159" spans="1:13" x14ac:dyDescent="0.25">
      <c r="A159" s="5" t="s">
        <v>12</v>
      </c>
      <c r="B159" s="4">
        <f t="shared" si="13"/>
        <v>43668</v>
      </c>
      <c r="C159" s="4">
        <v>43668.996527777781</v>
      </c>
      <c r="D159" s="7"/>
      <c r="E159" s="5"/>
      <c r="F159" s="5"/>
      <c r="G159" s="5"/>
      <c r="H159" s="5">
        <v>5.7785413532768048</v>
      </c>
      <c r="I159" s="5">
        <v>6.1261730496189442</v>
      </c>
      <c r="J159" s="5"/>
      <c r="K159" s="5"/>
      <c r="L159" s="5"/>
      <c r="M159" s="5" t="e">
        <f t="shared" si="11"/>
        <v>#DIV/0!</v>
      </c>
    </row>
    <row r="160" spans="1:13" x14ac:dyDescent="0.25">
      <c r="A160" s="6" t="s">
        <v>12</v>
      </c>
      <c r="B160" s="2">
        <f t="shared" si="13"/>
        <v>43669</v>
      </c>
      <c r="C160" s="2">
        <v>43669.996527777781</v>
      </c>
      <c r="D160" s="8"/>
      <c r="E160" s="6"/>
      <c r="F160" s="6"/>
      <c r="G160" s="6"/>
      <c r="H160" s="6">
        <v>1.5741815135892789</v>
      </c>
      <c r="I160" s="6">
        <v>4.5700601218137429</v>
      </c>
      <c r="J160" s="6"/>
      <c r="K160" s="6"/>
      <c r="L160" s="6"/>
      <c r="M160" s="6" t="e">
        <f t="shared" si="11"/>
        <v>#DIV/0!</v>
      </c>
    </row>
    <row r="161" spans="1:13" x14ac:dyDescent="0.25">
      <c r="A161" s="5" t="s">
        <v>12</v>
      </c>
      <c r="B161" s="4">
        <f t="shared" si="13"/>
        <v>43670</v>
      </c>
      <c r="C161" s="4">
        <v>43670.996527777781</v>
      </c>
      <c r="D161" s="7"/>
      <c r="E161" s="5"/>
      <c r="F161" s="5"/>
      <c r="G161" s="5"/>
      <c r="H161" s="5">
        <v>4.0083907157984466</v>
      </c>
      <c r="I161" s="5">
        <v>5.0300992022288993</v>
      </c>
      <c r="J161" s="5"/>
      <c r="K161" s="5"/>
      <c r="L161" s="5"/>
      <c r="M161" s="5" t="e">
        <f t="shared" si="11"/>
        <v>#DIV/0!</v>
      </c>
    </row>
    <row r="162" spans="1:13" x14ac:dyDescent="0.25">
      <c r="A162" s="6" t="s">
        <v>12</v>
      </c>
      <c r="B162" s="2">
        <f t="shared" si="13"/>
        <v>43671</v>
      </c>
      <c r="C162" s="2">
        <v>43671.996527777781</v>
      </c>
      <c r="D162" s="8"/>
      <c r="E162" s="6"/>
      <c r="F162" s="6"/>
      <c r="G162" s="6"/>
      <c r="H162" s="6">
        <v>4.9326449025716661</v>
      </c>
      <c r="I162" s="6">
        <v>6.0332511319111646</v>
      </c>
      <c r="J162" s="6">
        <v>165.13</v>
      </c>
      <c r="K162" s="6">
        <v>185.49</v>
      </c>
      <c r="L162" s="6">
        <v>125.13999999999999</v>
      </c>
      <c r="M162" s="6">
        <f t="shared" si="11"/>
        <v>158.58666666666667</v>
      </c>
    </row>
    <row r="163" spans="1:13" x14ac:dyDescent="0.25">
      <c r="A163" s="5" t="s">
        <v>12</v>
      </c>
      <c r="B163" s="4">
        <f t="shared" si="13"/>
        <v>43672</v>
      </c>
      <c r="C163" s="4">
        <v>43672.996527777781</v>
      </c>
      <c r="D163" s="7"/>
      <c r="E163" s="5"/>
      <c r="F163" s="5"/>
      <c r="G163" s="5"/>
      <c r="H163" s="5">
        <v>4.6804652903564392</v>
      </c>
      <c r="I163" s="5">
        <v>5.2544644248033254</v>
      </c>
      <c r="J163" s="5">
        <v>171.12</v>
      </c>
      <c r="K163" s="5">
        <v>176.17</v>
      </c>
      <c r="L163" s="5">
        <v>169.08999999999997</v>
      </c>
      <c r="M163" s="5">
        <f t="shared" si="11"/>
        <v>172.12666666666664</v>
      </c>
    </row>
    <row r="164" spans="1:13" x14ac:dyDescent="0.25">
      <c r="A164" s="6" t="s">
        <v>12</v>
      </c>
      <c r="B164" s="2">
        <f t="shared" si="13"/>
        <v>43673</v>
      </c>
      <c r="C164" s="2">
        <v>43673.996527777781</v>
      </c>
      <c r="D164" s="8"/>
      <c r="E164" s="6"/>
      <c r="F164" s="6"/>
      <c r="G164" s="6"/>
      <c r="H164" s="6">
        <v>4.2440098228954284</v>
      </c>
      <c r="I164" s="6">
        <v>4.7456139812346469</v>
      </c>
      <c r="J164" s="6"/>
      <c r="K164" s="6"/>
      <c r="L164" s="6"/>
      <c r="M164" s="6" t="e">
        <f t="shared" si="11"/>
        <v>#DIV/0!</v>
      </c>
    </row>
    <row r="165" spans="1:13" x14ac:dyDescent="0.25">
      <c r="A165" s="5" t="s">
        <v>12</v>
      </c>
      <c r="B165" s="4">
        <f t="shared" si="13"/>
        <v>43674</v>
      </c>
      <c r="C165" s="4">
        <v>43674.996527777781</v>
      </c>
      <c r="D165" s="7"/>
      <c r="E165" s="5"/>
      <c r="F165" s="5"/>
      <c r="G165" s="5"/>
      <c r="H165" s="5">
        <v>4.3161177969827618</v>
      </c>
      <c r="I165" s="5">
        <v>4.6537272024672287</v>
      </c>
      <c r="J165" s="5"/>
      <c r="K165" s="5"/>
      <c r="L165" s="5"/>
      <c r="M165" s="5" t="e">
        <f t="shared" si="11"/>
        <v>#DIV/0!</v>
      </c>
    </row>
    <row r="166" spans="1:13" x14ac:dyDescent="0.25">
      <c r="A166" s="6" t="s">
        <v>12</v>
      </c>
      <c r="B166" s="2">
        <f t="shared" si="13"/>
        <v>43675</v>
      </c>
      <c r="C166" s="2">
        <v>43675.996527777781</v>
      </c>
      <c r="D166" s="8"/>
      <c r="E166" s="6"/>
      <c r="F166" s="6"/>
      <c r="G166" s="6"/>
      <c r="H166" s="6">
        <v>4.4103019470237372</v>
      </c>
      <c r="I166" s="6">
        <v>4.9952608935108476</v>
      </c>
      <c r="J166" s="6">
        <v>213.87999999999997</v>
      </c>
      <c r="K166" s="6"/>
      <c r="L166" s="6">
        <v>141.31</v>
      </c>
      <c r="M166" s="6">
        <f t="shared" si="11"/>
        <v>177.59499999999997</v>
      </c>
    </row>
    <row r="167" spans="1:13" x14ac:dyDescent="0.25">
      <c r="A167" s="5" t="s">
        <v>12</v>
      </c>
      <c r="B167" s="4">
        <f t="shared" si="13"/>
        <v>43676</v>
      </c>
      <c r="C167" s="4">
        <v>43676.996527777781</v>
      </c>
      <c r="D167" s="7"/>
      <c r="E167" s="5"/>
      <c r="F167" s="5"/>
      <c r="G167" s="5"/>
      <c r="H167" s="5">
        <v>4.7503511347313685</v>
      </c>
      <c r="I167" s="5">
        <v>5.5875038343576531</v>
      </c>
      <c r="J167" s="5">
        <v>133.22999999999999</v>
      </c>
      <c r="K167" s="5">
        <v>131.07</v>
      </c>
      <c r="L167" s="5">
        <v>69.91</v>
      </c>
      <c r="M167" s="5">
        <f t="shared" si="11"/>
        <v>111.40333333333331</v>
      </c>
    </row>
    <row r="168" spans="1:13" x14ac:dyDescent="0.25">
      <c r="A168" s="5" t="s">
        <v>12</v>
      </c>
      <c r="B168" s="4">
        <f t="shared" si="13"/>
        <v>43677</v>
      </c>
      <c r="C168" s="4">
        <v>43677.996527777781</v>
      </c>
      <c r="D168" s="7"/>
      <c r="E168" s="5"/>
      <c r="F168" s="5"/>
      <c r="G168" s="5"/>
      <c r="H168" s="5">
        <v>5.810426060854418</v>
      </c>
      <c r="I168" s="5">
        <v>7.0370362490476133</v>
      </c>
      <c r="J168" s="5">
        <v>141.64000000000004</v>
      </c>
      <c r="K168" s="5">
        <v>91.489999999999981</v>
      </c>
      <c r="L168" s="5">
        <v>93.12</v>
      </c>
      <c r="M168" s="5">
        <f t="shared" si="11"/>
        <v>108.75</v>
      </c>
    </row>
    <row r="169" spans="1:13" x14ac:dyDescent="0.25">
      <c r="A169" s="6" t="s">
        <v>12</v>
      </c>
      <c r="B169" s="2">
        <f t="shared" si="13"/>
        <v>43678</v>
      </c>
      <c r="C169" s="2">
        <v>43678.996527777781</v>
      </c>
      <c r="D169" s="8"/>
      <c r="E169" s="6"/>
      <c r="F169" s="6"/>
      <c r="G169" s="6"/>
      <c r="H169" s="6">
        <v>4.3705502533590757</v>
      </c>
      <c r="I169" s="6">
        <v>5.5838466945429026</v>
      </c>
      <c r="J169" s="6">
        <v>77.710000000000008</v>
      </c>
      <c r="K169" s="6">
        <v>85.61</v>
      </c>
      <c r="L169" s="6">
        <v>70.580000000000013</v>
      </c>
      <c r="M169" s="6">
        <f t="shared" si="11"/>
        <v>77.966666666666669</v>
      </c>
    </row>
    <row r="170" spans="1:13" x14ac:dyDescent="0.25">
      <c r="A170" s="5" t="s">
        <v>12</v>
      </c>
      <c r="B170" s="4">
        <f t="shared" si="13"/>
        <v>43679</v>
      </c>
      <c r="C170" s="4">
        <v>43679.996527777781</v>
      </c>
      <c r="D170" s="7"/>
      <c r="E170" s="5"/>
      <c r="F170" s="5"/>
      <c r="G170" s="5"/>
      <c r="H170" s="5">
        <v>3.4873499633852556</v>
      </c>
      <c r="I170" s="5">
        <v>4.8413297710248751</v>
      </c>
      <c r="J170" s="5"/>
      <c r="K170" s="5"/>
      <c r="L170" s="5"/>
      <c r="M170" s="5" t="e">
        <f t="shared" si="11"/>
        <v>#DIV/0!</v>
      </c>
    </row>
    <row r="171" spans="1:13" x14ac:dyDescent="0.25">
      <c r="A171" s="6" t="s">
        <v>12</v>
      </c>
      <c r="B171" s="2">
        <f t="shared" si="13"/>
        <v>43680</v>
      </c>
      <c r="C171" s="2">
        <v>43680.996527777781</v>
      </c>
      <c r="D171" s="8"/>
      <c r="E171" s="6"/>
      <c r="F171" s="6"/>
      <c r="G171" s="6"/>
      <c r="H171" s="6">
        <v>5.013149526790972</v>
      </c>
      <c r="I171" s="6">
        <v>5.8332183889019635</v>
      </c>
      <c r="J171" s="6"/>
      <c r="K171" s="6"/>
      <c r="L171" s="6"/>
      <c r="M171" s="6" t="e">
        <f t="shared" si="11"/>
        <v>#DIV/0!</v>
      </c>
    </row>
    <row r="172" spans="1:13" x14ac:dyDescent="0.25">
      <c r="A172" s="5" t="s">
        <v>12</v>
      </c>
      <c r="B172" s="4">
        <f t="shared" si="13"/>
        <v>43681</v>
      </c>
      <c r="C172" s="4">
        <v>43681.996527777781</v>
      </c>
      <c r="D172" s="7"/>
      <c r="E172" s="5"/>
      <c r="F172" s="5"/>
      <c r="G172" s="5"/>
      <c r="H172" s="5">
        <v>4.9119850588546718</v>
      </c>
      <c r="I172" s="5">
        <v>6.0223901296389233</v>
      </c>
      <c r="J172" s="5"/>
      <c r="K172" s="5"/>
      <c r="L172" s="5"/>
      <c r="M172" s="5" t="e">
        <f t="shared" si="11"/>
        <v>#DIV/0!</v>
      </c>
    </row>
    <row r="173" spans="1:13" x14ac:dyDescent="0.25">
      <c r="A173" s="6" t="s">
        <v>12</v>
      </c>
      <c r="B173" s="2">
        <f t="shared" si="13"/>
        <v>43682</v>
      </c>
      <c r="C173" s="2">
        <v>43682.996527777781</v>
      </c>
      <c r="D173" s="8"/>
      <c r="E173" s="6"/>
      <c r="F173" s="6"/>
      <c r="G173" s="6"/>
      <c r="H173" s="6">
        <v>8.3949756083585996</v>
      </c>
      <c r="I173" s="6">
        <v>9.4397226200918904</v>
      </c>
      <c r="J173" s="6">
        <v>73.75</v>
      </c>
      <c r="K173" s="6">
        <v>53.620000000000005</v>
      </c>
      <c r="L173" s="6">
        <v>63.569999999999993</v>
      </c>
      <c r="M173" s="6">
        <f t="shared" si="11"/>
        <v>63.646666666666668</v>
      </c>
    </row>
    <row r="174" spans="1:13" x14ac:dyDescent="0.25">
      <c r="A174" s="5" t="s">
        <v>12</v>
      </c>
      <c r="B174" s="4">
        <f t="shared" si="13"/>
        <v>43683</v>
      </c>
      <c r="C174" s="4">
        <v>43683.996527777781</v>
      </c>
      <c r="D174" s="7"/>
      <c r="E174" s="5"/>
      <c r="F174" s="5"/>
      <c r="G174" s="5"/>
      <c r="H174" s="5">
        <v>4.6470022462133356</v>
      </c>
      <c r="I174" s="5">
        <v>5.4650524901990662</v>
      </c>
      <c r="J174" s="5"/>
      <c r="K174" s="5"/>
      <c r="L174" s="5"/>
      <c r="M174" s="5" t="e">
        <f t="shared" si="11"/>
        <v>#DIV/0!</v>
      </c>
    </row>
    <row r="175" spans="1:13" x14ac:dyDescent="0.25">
      <c r="A175" s="6" t="s">
        <v>12</v>
      </c>
      <c r="B175" s="2">
        <f t="shared" si="13"/>
        <v>43684</v>
      </c>
      <c r="C175" s="2">
        <v>43684.996527777781</v>
      </c>
      <c r="D175" s="8"/>
      <c r="E175" s="6"/>
      <c r="F175" s="6"/>
      <c r="G175" s="6"/>
      <c r="H175" s="6">
        <v>4.1990016183348446</v>
      </c>
      <c r="I175" s="6">
        <v>4.6360246539164516</v>
      </c>
      <c r="J175" s="6" t="s">
        <v>13</v>
      </c>
      <c r="K175" s="6" t="s">
        <v>13</v>
      </c>
      <c r="L175" s="6" t="s">
        <v>13</v>
      </c>
      <c r="M175" s="6" t="e">
        <f t="shared" si="11"/>
        <v>#DIV/0!</v>
      </c>
    </row>
    <row r="176" spans="1:13" x14ac:dyDescent="0.25">
      <c r="A176" s="5" t="s">
        <v>12</v>
      </c>
      <c r="B176" s="4">
        <f t="shared" si="13"/>
        <v>43685</v>
      </c>
      <c r="C176" s="4">
        <v>43685.996527777781</v>
      </c>
      <c r="D176" s="7"/>
      <c r="E176" s="5"/>
      <c r="F176" s="5"/>
      <c r="G176" s="5"/>
      <c r="H176" s="5">
        <v>3.7601918668114211</v>
      </c>
      <c r="I176" s="5">
        <v>4.4158020220291085</v>
      </c>
      <c r="J176" s="5" t="s">
        <v>14</v>
      </c>
      <c r="K176" s="5">
        <v>154.46</v>
      </c>
      <c r="L176" s="5">
        <v>154.46</v>
      </c>
      <c r="M176" s="5">
        <f t="shared" si="11"/>
        <v>154.46</v>
      </c>
    </row>
    <row r="177" spans="1:13" x14ac:dyDescent="0.25">
      <c r="A177" s="6" t="s">
        <v>12</v>
      </c>
      <c r="B177" s="2">
        <f t="shared" si="13"/>
        <v>43686</v>
      </c>
      <c r="C177" s="2">
        <v>43686.996527777781</v>
      </c>
      <c r="D177" s="8"/>
      <c r="E177" s="6"/>
      <c r="F177" s="6"/>
      <c r="G177" s="6"/>
      <c r="H177" s="6">
        <v>4.7000523675528063</v>
      </c>
      <c r="I177" s="6">
        <v>6.00011969268144</v>
      </c>
      <c r="J177" s="6"/>
      <c r="K177" s="6"/>
      <c r="L177" s="6"/>
      <c r="M177" s="6" t="e">
        <f t="shared" si="11"/>
        <v>#DIV/0!</v>
      </c>
    </row>
    <row r="178" spans="1:13" x14ac:dyDescent="0.25">
      <c r="A178" s="5" t="s">
        <v>12</v>
      </c>
      <c r="B178" s="4">
        <f t="shared" si="13"/>
        <v>43687</v>
      </c>
      <c r="C178" s="4">
        <v>43687.996527777781</v>
      </c>
      <c r="D178" s="7"/>
      <c r="E178" s="5"/>
      <c r="F178" s="5"/>
      <c r="G178" s="5"/>
      <c r="H178" s="5">
        <v>3.5465899244784858</v>
      </c>
      <c r="I178" s="5">
        <v>4.532817927050826</v>
      </c>
      <c r="J178" s="5"/>
      <c r="K178" s="5"/>
      <c r="L178" s="5"/>
      <c r="M178" s="5" t="e">
        <f t="shared" si="11"/>
        <v>#DIV/0!</v>
      </c>
    </row>
    <row r="179" spans="1:13" x14ac:dyDescent="0.25">
      <c r="A179" s="5" t="s">
        <v>12</v>
      </c>
      <c r="B179" s="4">
        <f t="shared" si="13"/>
        <v>43688</v>
      </c>
      <c r="C179" s="4">
        <v>43688.996527777781</v>
      </c>
      <c r="D179" s="7"/>
      <c r="E179" s="5"/>
      <c r="F179" s="5"/>
      <c r="G179" s="5"/>
      <c r="H179" s="5">
        <v>3.8948687814511991</v>
      </c>
      <c r="I179" s="5">
        <v>4.6382031098492593</v>
      </c>
      <c r="J179" s="5"/>
      <c r="K179" s="5"/>
      <c r="L179" s="5"/>
      <c r="M179" s="5" t="e">
        <f t="shared" si="11"/>
        <v>#DIV/0!</v>
      </c>
    </row>
    <row r="180" spans="1:13" x14ac:dyDescent="0.25">
      <c r="A180" s="6" t="s">
        <v>12</v>
      </c>
      <c r="B180" s="2">
        <f t="shared" si="13"/>
        <v>43689</v>
      </c>
      <c r="C180" s="2">
        <v>43689.996527777781</v>
      </c>
      <c r="D180" s="8"/>
      <c r="E180" s="6"/>
      <c r="F180" s="6"/>
      <c r="G180" s="6"/>
      <c r="H180" s="6">
        <v>3.9492847400829154</v>
      </c>
      <c r="I180" s="6">
        <v>4.1455367868931088</v>
      </c>
      <c r="J180" s="6"/>
      <c r="K180" s="6"/>
      <c r="L180" s="6"/>
      <c r="M180" s="6" t="e">
        <f t="shared" si="11"/>
        <v>#DIV/0!</v>
      </c>
    </row>
    <row r="181" spans="1:13" x14ac:dyDescent="0.25">
      <c r="A181" s="5" t="s">
        <v>12</v>
      </c>
      <c r="B181" s="4">
        <f t="shared" si="13"/>
        <v>43690</v>
      </c>
      <c r="C181" s="4">
        <v>43690.996527777781</v>
      </c>
      <c r="D181" s="7"/>
      <c r="E181" s="5"/>
      <c r="F181" s="5"/>
      <c r="G181" s="5"/>
      <c r="H181" s="5">
        <v>2.7264370280655594</v>
      </c>
      <c r="I181" s="5">
        <v>3.4531004341739249</v>
      </c>
      <c r="J181" s="5"/>
      <c r="K181" s="5"/>
      <c r="L181" s="5"/>
      <c r="M181" s="5" t="e">
        <f t="shared" si="11"/>
        <v>#DIV/0!</v>
      </c>
    </row>
    <row r="182" spans="1:13" x14ac:dyDescent="0.25">
      <c r="A182" s="6" t="s">
        <v>12</v>
      </c>
      <c r="B182" s="2">
        <f t="shared" si="13"/>
        <v>43691</v>
      </c>
      <c r="C182" s="2">
        <v>43691.996527777781</v>
      </c>
      <c r="D182" s="8"/>
      <c r="E182" s="6"/>
      <c r="F182" s="6"/>
      <c r="G182" s="6"/>
      <c r="H182" s="6">
        <v>3.1497506152488199</v>
      </c>
      <c r="I182" s="6">
        <v>3.6183364527967758</v>
      </c>
      <c r="J182" s="6"/>
      <c r="K182" s="6"/>
      <c r="L182" s="6"/>
      <c r="M182" s="6" t="e">
        <f t="shared" si="11"/>
        <v>#DIV/0!</v>
      </c>
    </row>
    <row r="183" spans="1:13" x14ac:dyDescent="0.25">
      <c r="A183" s="5" t="s">
        <v>12</v>
      </c>
      <c r="B183" s="4">
        <f t="shared" si="13"/>
        <v>43692</v>
      </c>
      <c r="C183" s="4">
        <v>43692.996527777781</v>
      </c>
      <c r="D183" s="7"/>
      <c r="E183" s="5"/>
      <c r="F183" s="5"/>
      <c r="G183" s="5"/>
      <c r="H183" s="5">
        <v>3.6261852278131346</v>
      </c>
      <c r="I183" s="5">
        <v>4.3622498794747093</v>
      </c>
      <c r="J183" s="5"/>
      <c r="K183" s="5"/>
      <c r="L183" s="5"/>
      <c r="M183" s="5" t="e">
        <f t="shared" si="11"/>
        <v>#DIV/0!</v>
      </c>
    </row>
    <row r="184" spans="1:13" x14ac:dyDescent="0.25">
      <c r="A184" s="6" t="s">
        <v>12</v>
      </c>
      <c r="B184" s="2">
        <f t="shared" si="13"/>
        <v>43693</v>
      </c>
      <c r="C184" s="2">
        <v>43693.996527777781</v>
      </c>
      <c r="D184" s="8"/>
      <c r="E184" s="6"/>
      <c r="F184" s="6"/>
      <c r="G184" s="6"/>
      <c r="H184" s="6">
        <v>4.5176057597694941</v>
      </c>
      <c r="I184" s="6">
        <v>4.9207563712135141</v>
      </c>
      <c r="J184" s="6"/>
      <c r="K184" s="6"/>
      <c r="L184" s="6"/>
      <c r="M184" s="6" t="e">
        <f t="shared" si="11"/>
        <v>#DIV/0!</v>
      </c>
    </row>
    <row r="185" spans="1:13" x14ac:dyDescent="0.25">
      <c r="A185" s="5" t="s">
        <v>12</v>
      </c>
      <c r="B185" s="4">
        <f t="shared" si="13"/>
        <v>43694</v>
      </c>
      <c r="C185" s="4">
        <v>43694.996527777781</v>
      </c>
      <c r="D185" s="7"/>
      <c r="E185" s="5"/>
      <c r="F185" s="5"/>
      <c r="G185" s="5"/>
      <c r="H185" s="5">
        <v>4.155245067442471</v>
      </c>
      <c r="I185" s="5">
        <v>4.3635051228960817</v>
      </c>
      <c r="J185" s="5"/>
      <c r="K185" s="5"/>
      <c r="L185" s="5"/>
      <c r="M185" s="5" t="e">
        <f t="shared" si="11"/>
        <v>#DIV/0!</v>
      </c>
    </row>
    <row r="186" spans="1:13" x14ac:dyDescent="0.25">
      <c r="A186" s="6" t="s">
        <v>12</v>
      </c>
      <c r="B186" s="2">
        <f t="shared" si="13"/>
        <v>43695</v>
      </c>
      <c r="C186" s="2">
        <v>43695.996527777781</v>
      </c>
      <c r="D186" s="8"/>
      <c r="E186" s="6"/>
      <c r="F186" s="6"/>
      <c r="G186" s="6"/>
      <c r="H186" s="6">
        <v>4.296727160911586</v>
      </c>
      <c r="I186" s="6">
        <v>5.0622160748863694</v>
      </c>
      <c r="J186" s="6"/>
      <c r="K186" s="6"/>
      <c r="L186" s="6"/>
      <c r="M186" s="6" t="e">
        <f t="shared" si="11"/>
        <v>#DIV/0!</v>
      </c>
    </row>
    <row r="187" spans="1:13" x14ac:dyDescent="0.25">
      <c r="A187" s="5" t="s">
        <v>12</v>
      </c>
      <c r="B187" s="4">
        <f t="shared" si="13"/>
        <v>43696</v>
      </c>
      <c r="C187" s="4">
        <v>43696.996527777781</v>
      </c>
      <c r="D187" s="7"/>
      <c r="E187" s="5"/>
      <c r="F187" s="5"/>
      <c r="G187" s="5"/>
      <c r="H187" s="5">
        <v>4.5286021025295202</v>
      </c>
      <c r="I187" s="5">
        <v>4.9895075371891338</v>
      </c>
      <c r="J187" s="5"/>
      <c r="K187" s="5"/>
      <c r="L187" s="5"/>
      <c r="M187" s="5" t="e">
        <f t="shared" si="11"/>
        <v>#DIV/0!</v>
      </c>
    </row>
    <row r="188" spans="1:13" x14ac:dyDescent="0.25">
      <c r="A188" s="6" t="s">
        <v>12</v>
      </c>
      <c r="B188" s="2">
        <f t="shared" si="13"/>
        <v>43697</v>
      </c>
      <c r="C188" s="2">
        <v>43697.996527777781</v>
      </c>
      <c r="D188" s="8"/>
      <c r="E188" s="6"/>
      <c r="F188" s="6"/>
      <c r="G188" s="6"/>
      <c r="H188" s="6">
        <v>5.0417506826426655</v>
      </c>
      <c r="I188" s="6">
        <v>5.3840736734173378</v>
      </c>
      <c r="J188" s="6"/>
      <c r="K188" s="6"/>
      <c r="L188" s="6"/>
      <c r="M188" s="6" t="e">
        <f t="shared" si="11"/>
        <v>#DIV/0!</v>
      </c>
    </row>
    <row r="189" spans="1:13" x14ac:dyDescent="0.25">
      <c r="A189" s="5" t="s">
        <v>12</v>
      </c>
      <c r="B189" s="4">
        <f t="shared" si="13"/>
        <v>43698</v>
      </c>
      <c r="C189" s="4">
        <v>43698.996527777781</v>
      </c>
      <c r="D189" s="7"/>
      <c r="E189" s="5"/>
      <c r="F189" s="5"/>
      <c r="G189" s="5"/>
      <c r="H189" s="5">
        <v>4.08</v>
      </c>
      <c r="I189" s="5">
        <v>5</v>
      </c>
      <c r="J189" s="5" t="s">
        <v>13</v>
      </c>
      <c r="K189" s="5" t="s">
        <v>13</v>
      </c>
      <c r="L189" s="5">
        <v>120.71999999999998</v>
      </c>
      <c r="M189" s="5">
        <f t="shared" si="11"/>
        <v>120.71999999999998</v>
      </c>
    </row>
    <row r="190" spans="1:13" x14ac:dyDescent="0.25">
      <c r="A190" s="3" t="s">
        <v>12</v>
      </c>
      <c r="B190" s="4">
        <f t="shared" si="13"/>
        <v>43699</v>
      </c>
      <c r="C190" s="4">
        <v>43699.996527777781</v>
      </c>
      <c r="D190" s="7"/>
      <c r="E190" s="5"/>
      <c r="F190" s="5"/>
      <c r="G190" s="5"/>
      <c r="H190" s="5">
        <v>4.2718159636639488</v>
      </c>
      <c r="I190" s="5">
        <v>5.184718815903878</v>
      </c>
      <c r="J190" s="5"/>
      <c r="K190" s="5"/>
      <c r="L190" s="5"/>
      <c r="M190" s="5" t="e">
        <f t="shared" ref="M190:M253" si="14">AVERAGE(J190:L190)</f>
        <v>#DIV/0!</v>
      </c>
    </row>
    <row r="191" spans="1:13" x14ac:dyDescent="0.25">
      <c r="A191" s="1" t="s">
        <v>12</v>
      </c>
      <c r="B191" s="2">
        <f t="shared" si="13"/>
        <v>43700</v>
      </c>
      <c r="C191" s="2">
        <v>43700.996527777781</v>
      </c>
      <c r="D191" s="8"/>
      <c r="E191" s="6"/>
      <c r="F191" s="6"/>
      <c r="G191" s="6"/>
      <c r="H191" s="6">
        <v>1.5461409460694773</v>
      </c>
      <c r="I191" s="6">
        <v>3.631784747127905</v>
      </c>
      <c r="J191" s="6"/>
      <c r="K191" s="6"/>
      <c r="L191" s="6"/>
      <c r="M191" s="6" t="e">
        <f t="shared" si="14"/>
        <v>#DIV/0!</v>
      </c>
    </row>
    <row r="192" spans="1:13" x14ac:dyDescent="0.25">
      <c r="A192" s="3" t="s">
        <v>12</v>
      </c>
      <c r="B192" s="4">
        <f t="shared" si="13"/>
        <v>43701</v>
      </c>
      <c r="C192" s="4">
        <v>43701.996527777781</v>
      </c>
      <c r="D192" s="7"/>
      <c r="E192" s="5"/>
      <c r="F192" s="5"/>
      <c r="G192" s="5"/>
      <c r="H192" s="5">
        <v>4.0092576139114113</v>
      </c>
      <c r="I192" s="5">
        <v>5.3641984157900966</v>
      </c>
      <c r="J192" s="5"/>
      <c r="K192" s="5"/>
      <c r="L192" s="5"/>
      <c r="M192" s="5" t="e">
        <f t="shared" si="14"/>
        <v>#DIV/0!</v>
      </c>
    </row>
    <row r="193" spans="1:13" x14ac:dyDescent="0.25">
      <c r="A193" s="1" t="s">
        <v>12</v>
      </c>
      <c r="B193" s="2">
        <f t="shared" ref="B193:B257" si="15">INT(C193)</f>
        <v>43702</v>
      </c>
      <c r="C193" s="2">
        <v>43702.996527777781</v>
      </c>
      <c r="D193" s="8"/>
      <c r="E193" s="6"/>
      <c r="F193" s="6"/>
      <c r="G193" s="6"/>
      <c r="H193" s="6">
        <v>3.4074217000275464</v>
      </c>
      <c r="I193" s="6">
        <v>4.7137059683475107</v>
      </c>
      <c r="J193" s="6"/>
      <c r="K193" s="6"/>
      <c r="L193" s="6"/>
      <c r="M193" s="6" t="e">
        <f t="shared" si="14"/>
        <v>#DIV/0!</v>
      </c>
    </row>
    <row r="194" spans="1:13" x14ac:dyDescent="0.25">
      <c r="A194" s="3" t="s">
        <v>12</v>
      </c>
      <c r="B194" s="4">
        <f t="shared" si="15"/>
        <v>43703</v>
      </c>
      <c r="C194" s="4">
        <v>43703.996527777781</v>
      </c>
      <c r="D194" s="7"/>
      <c r="E194" s="5"/>
      <c r="F194" s="5"/>
      <c r="G194" s="5"/>
      <c r="H194" s="5">
        <v>3.3159643342301899</v>
      </c>
      <c r="I194" s="5">
        <v>4.6948258788589721</v>
      </c>
      <c r="J194" s="5"/>
      <c r="K194" s="5"/>
      <c r="L194" s="5"/>
      <c r="M194" s="5" t="e">
        <f t="shared" si="14"/>
        <v>#DIV/0!</v>
      </c>
    </row>
    <row r="195" spans="1:13" x14ac:dyDescent="0.25">
      <c r="A195" s="1" t="s">
        <v>12</v>
      </c>
      <c r="B195" s="2">
        <f t="shared" si="15"/>
        <v>43705</v>
      </c>
      <c r="C195" s="2">
        <v>43705.996527777781</v>
      </c>
      <c r="D195" s="8"/>
      <c r="E195" s="6"/>
      <c r="F195" s="6"/>
      <c r="G195" s="6"/>
      <c r="H195" s="6">
        <v>3.6758135380038515</v>
      </c>
      <c r="I195" s="6">
        <v>4.5817604609193392</v>
      </c>
      <c r="J195" s="6"/>
      <c r="K195" s="6"/>
      <c r="L195" s="6"/>
      <c r="M195" s="6" t="e">
        <f t="shared" si="14"/>
        <v>#DIV/0!</v>
      </c>
    </row>
    <row r="196" spans="1:13" x14ac:dyDescent="0.25">
      <c r="A196" s="3" t="s">
        <v>12</v>
      </c>
      <c r="B196" s="4">
        <f t="shared" si="15"/>
        <v>43706</v>
      </c>
      <c r="C196" s="4">
        <v>43706.996527777781</v>
      </c>
      <c r="D196" s="7"/>
      <c r="E196" s="5"/>
      <c r="F196" s="5"/>
      <c r="G196" s="5"/>
      <c r="H196" s="5">
        <v>3.2757514105167878</v>
      </c>
      <c r="I196" s="5">
        <v>4.4726568609697512</v>
      </c>
      <c r="J196" s="5">
        <v>88.73</v>
      </c>
      <c r="K196" s="5">
        <v>113.84</v>
      </c>
      <c r="L196" s="5">
        <v>83.7</v>
      </c>
      <c r="M196" s="5">
        <f t="shared" si="14"/>
        <v>95.423333333333332</v>
      </c>
    </row>
    <row r="197" spans="1:13" x14ac:dyDescent="0.25">
      <c r="A197" s="1" t="s">
        <v>12</v>
      </c>
      <c r="B197" s="2">
        <f t="shared" si="15"/>
        <v>43707</v>
      </c>
      <c r="C197" s="2">
        <v>43707.996527777781</v>
      </c>
      <c r="D197" s="8"/>
      <c r="E197" s="6"/>
      <c r="F197" s="6"/>
      <c r="G197" s="6"/>
      <c r="H197" s="6">
        <v>6.1250957828197548</v>
      </c>
      <c r="I197" s="6">
        <v>7.2294921356411121</v>
      </c>
      <c r="J197" s="6">
        <v>107.35</v>
      </c>
      <c r="K197" s="6">
        <v>90.539999999999992</v>
      </c>
      <c r="L197" s="6">
        <v>125.97999999999999</v>
      </c>
      <c r="M197" s="6">
        <f t="shared" si="14"/>
        <v>107.95666666666666</v>
      </c>
    </row>
    <row r="198" spans="1:13" x14ac:dyDescent="0.25">
      <c r="A198" s="3" t="s">
        <v>12</v>
      </c>
      <c r="B198" s="4">
        <f t="shared" si="15"/>
        <v>43708</v>
      </c>
      <c r="C198" s="4">
        <v>43708.996527777781</v>
      </c>
      <c r="D198" s="7"/>
      <c r="E198" s="5"/>
      <c r="F198" s="5"/>
      <c r="G198" s="5"/>
      <c r="H198" s="5">
        <v>3.317931102301217</v>
      </c>
      <c r="I198" s="5">
        <v>5.1609460181091231</v>
      </c>
      <c r="J198" s="5"/>
      <c r="K198" s="5"/>
      <c r="L198" s="5"/>
      <c r="M198" s="5" t="e">
        <f t="shared" si="14"/>
        <v>#DIV/0!</v>
      </c>
    </row>
    <row r="199" spans="1:13" x14ac:dyDescent="0.25">
      <c r="A199" s="1" t="s">
        <v>12</v>
      </c>
      <c r="B199" s="2">
        <f t="shared" si="15"/>
        <v>43709</v>
      </c>
      <c r="C199" s="2">
        <v>43709.996527777781</v>
      </c>
      <c r="D199" s="8"/>
      <c r="E199" s="6"/>
      <c r="F199" s="6"/>
      <c r="G199" s="6"/>
      <c r="H199" s="6">
        <v>2.594039083329267</v>
      </c>
      <c r="I199" s="6">
        <v>3.3807906707783002</v>
      </c>
      <c r="J199" s="6"/>
      <c r="K199" s="6"/>
      <c r="L199" s="6"/>
      <c r="M199" s="6" t="e">
        <f t="shared" si="14"/>
        <v>#DIV/0!</v>
      </c>
    </row>
    <row r="200" spans="1:13" x14ac:dyDescent="0.25">
      <c r="A200" s="3" t="s">
        <v>12</v>
      </c>
      <c r="B200" s="4">
        <f t="shared" si="15"/>
        <v>43710</v>
      </c>
      <c r="C200" s="4">
        <v>43710.996527777781</v>
      </c>
      <c r="D200" s="7"/>
      <c r="E200" s="5"/>
      <c r="F200" s="5"/>
      <c r="G200" s="5"/>
      <c r="H200" s="5">
        <v>3.3659653033966572</v>
      </c>
      <c r="I200" s="5">
        <v>4.0247084547906242</v>
      </c>
      <c r="J200" s="5"/>
      <c r="K200" s="5"/>
      <c r="L200" s="5"/>
      <c r="M200" s="5" t="e">
        <f t="shared" si="14"/>
        <v>#DIV/0!</v>
      </c>
    </row>
    <row r="201" spans="1:13" x14ac:dyDescent="0.25">
      <c r="A201" s="3" t="s">
        <v>12</v>
      </c>
      <c r="B201" s="4">
        <f t="shared" si="15"/>
        <v>43711</v>
      </c>
      <c r="C201" s="4">
        <v>43711.996527777781</v>
      </c>
      <c r="D201" s="7"/>
      <c r="E201" s="5"/>
      <c r="F201" s="5"/>
      <c r="G201" s="5"/>
      <c r="H201" s="5">
        <v>3.8509162292004455</v>
      </c>
      <c r="I201" s="5">
        <v>5.8732046906644433</v>
      </c>
      <c r="J201" s="5">
        <v>72.950000000000017</v>
      </c>
      <c r="K201" s="5">
        <v>86.210000000000008</v>
      </c>
      <c r="L201" s="5">
        <v>82.4</v>
      </c>
      <c r="M201" s="5">
        <f t="shared" si="14"/>
        <v>80.52000000000001</v>
      </c>
    </row>
    <row r="202" spans="1:13" x14ac:dyDescent="0.25">
      <c r="A202" s="1" t="s">
        <v>12</v>
      </c>
      <c r="B202" s="2">
        <f t="shared" si="15"/>
        <v>43712</v>
      </c>
      <c r="C202" s="2">
        <v>43712.996527777781</v>
      </c>
      <c r="D202" s="8"/>
      <c r="E202" s="6"/>
      <c r="F202" s="6"/>
      <c r="G202" s="6"/>
      <c r="H202" s="6">
        <v>3.3591496095475732</v>
      </c>
      <c r="I202" s="6">
        <v>3.7137782166791089</v>
      </c>
      <c r="J202" s="6">
        <v>98.570000000000007</v>
      </c>
      <c r="K202" s="6">
        <v>84.179999999999993</v>
      </c>
      <c r="L202" s="6">
        <v>81.960000000000008</v>
      </c>
      <c r="M202" s="6">
        <f t="shared" si="14"/>
        <v>88.236666666666679</v>
      </c>
    </row>
    <row r="203" spans="1:13" x14ac:dyDescent="0.25">
      <c r="A203" s="3" t="s">
        <v>12</v>
      </c>
      <c r="B203" s="4">
        <f t="shared" si="15"/>
        <v>43713</v>
      </c>
      <c r="C203" s="4">
        <v>43713.996527777781</v>
      </c>
      <c r="D203" s="7"/>
      <c r="E203" s="5"/>
      <c r="F203" s="5"/>
      <c r="G203" s="5"/>
      <c r="H203" s="5">
        <v>1.7648288742481126</v>
      </c>
      <c r="I203" s="5">
        <v>2.6861115208294026</v>
      </c>
      <c r="J203" s="5">
        <v>97.65</v>
      </c>
      <c r="K203" s="5">
        <v>88.56</v>
      </c>
      <c r="L203" s="5">
        <v>106.76999999999998</v>
      </c>
      <c r="M203" s="5">
        <f t="shared" si="14"/>
        <v>97.660000000000011</v>
      </c>
    </row>
    <row r="204" spans="1:13" x14ac:dyDescent="0.25">
      <c r="A204" s="1" t="s">
        <v>12</v>
      </c>
      <c r="B204" s="2">
        <f t="shared" si="15"/>
        <v>43714</v>
      </c>
      <c r="C204" s="2">
        <v>43714.996527777781</v>
      </c>
      <c r="D204" s="8"/>
      <c r="E204" s="6"/>
      <c r="F204" s="6"/>
      <c r="G204" s="6"/>
      <c r="H204" s="6">
        <v>0.81316831359558761</v>
      </c>
      <c r="I204" s="6">
        <v>1.5550293788923013</v>
      </c>
      <c r="J204" s="6">
        <v>116.49000000000001</v>
      </c>
      <c r="K204" s="6" t="s">
        <v>14</v>
      </c>
      <c r="L204" s="6" t="s">
        <v>14</v>
      </c>
      <c r="M204" s="6">
        <f t="shared" si="14"/>
        <v>116.49000000000001</v>
      </c>
    </row>
    <row r="205" spans="1:13" x14ac:dyDescent="0.25">
      <c r="A205" s="3" t="s">
        <v>12</v>
      </c>
      <c r="B205" s="4">
        <f t="shared" si="15"/>
        <v>43715</v>
      </c>
      <c r="C205" s="4">
        <v>43715.996527777781</v>
      </c>
      <c r="D205" s="7"/>
      <c r="E205" s="5"/>
      <c r="F205" s="5"/>
      <c r="G205" s="5"/>
      <c r="H205" s="5">
        <v>2.9331718796903998</v>
      </c>
      <c r="I205" s="5">
        <v>3.7852780264253805</v>
      </c>
      <c r="J205" s="5"/>
      <c r="K205" s="5"/>
      <c r="L205" s="5"/>
      <c r="M205" s="5" t="e">
        <f t="shared" si="14"/>
        <v>#DIV/0!</v>
      </c>
    </row>
    <row r="206" spans="1:13" x14ac:dyDescent="0.25">
      <c r="A206" s="1" t="s">
        <v>12</v>
      </c>
      <c r="B206" s="2">
        <f t="shared" si="15"/>
        <v>43716</v>
      </c>
      <c r="C206" s="2">
        <v>43716.996527777781</v>
      </c>
      <c r="D206" s="8"/>
      <c r="E206" s="6"/>
      <c r="F206" s="6"/>
      <c r="G206" s="6"/>
      <c r="H206" s="6">
        <v>3.5906177182906496</v>
      </c>
      <c r="I206" s="6">
        <v>4.9601850760060771</v>
      </c>
      <c r="J206" s="6"/>
      <c r="K206" s="6"/>
      <c r="L206" s="6"/>
      <c r="M206" s="6" t="e">
        <f t="shared" si="14"/>
        <v>#DIV/0!</v>
      </c>
    </row>
    <row r="207" spans="1:13" x14ac:dyDescent="0.25">
      <c r="A207" s="3" t="s">
        <v>12</v>
      </c>
      <c r="B207" s="4">
        <f t="shared" si="15"/>
        <v>43717</v>
      </c>
      <c r="C207" s="4">
        <v>43717.996527777781</v>
      </c>
      <c r="D207" s="7"/>
      <c r="E207" s="5"/>
      <c r="F207" s="5"/>
      <c r="G207" s="5"/>
      <c r="H207" s="5">
        <v>3.4461395147122307</v>
      </c>
      <c r="I207" s="5">
        <v>4.1836193202001715</v>
      </c>
      <c r="J207" s="5"/>
      <c r="K207" s="5"/>
      <c r="L207" s="5"/>
      <c r="M207" s="5" t="e">
        <f t="shared" si="14"/>
        <v>#DIV/0!</v>
      </c>
    </row>
    <row r="208" spans="1:13" x14ac:dyDescent="0.25">
      <c r="A208" s="1" t="s">
        <v>12</v>
      </c>
      <c r="B208" s="2">
        <f t="shared" si="15"/>
        <v>43718</v>
      </c>
      <c r="C208" s="2">
        <v>43718.996527777781</v>
      </c>
      <c r="D208" s="8"/>
      <c r="E208" s="6"/>
      <c r="F208" s="6"/>
      <c r="G208" s="6"/>
      <c r="H208" s="6">
        <v>3.2797521160472805</v>
      </c>
      <c r="I208" s="6">
        <v>3.9258262290925314</v>
      </c>
      <c r="J208" s="6"/>
      <c r="K208" s="6"/>
      <c r="L208" s="6"/>
      <c r="M208" s="6" t="e">
        <f t="shared" si="14"/>
        <v>#DIV/0!</v>
      </c>
    </row>
    <row r="209" spans="1:13" x14ac:dyDescent="0.25">
      <c r="A209" s="3" t="s">
        <v>12</v>
      </c>
      <c r="B209" s="4">
        <f t="shared" si="15"/>
        <v>43719</v>
      </c>
      <c r="C209" s="4">
        <v>43719.996527777781</v>
      </c>
      <c r="D209" s="7"/>
      <c r="E209" s="5"/>
      <c r="F209" s="5"/>
      <c r="G209" s="5"/>
      <c r="H209" s="5">
        <v>3.0393557895024856</v>
      </c>
      <c r="I209" s="5">
        <v>3.6911504400800377</v>
      </c>
      <c r="J209" s="5"/>
      <c r="K209" s="5"/>
      <c r="L209" s="5"/>
      <c r="M209" s="5" t="e">
        <f t="shared" si="14"/>
        <v>#DIV/0!</v>
      </c>
    </row>
    <row r="210" spans="1:13" x14ac:dyDescent="0.25">
      <c r="A210" s="1" t="s">
        <v>12</v>
      </c>
      <c r="B210" s="2">
        <f t="shared" si="15"/>
        <v>43720</v>
      </c>
      <c r="C210" s="2">
        <v>43720.996527777781</v>
      </c>
      <c r="D210" s="8"/>
      <c r="E210" s="6"/>
      <c r="F210" s="6"/>
      <c r="G210" s="6"/>
      <c r="H210" s="6">
        <v>3.0857585529698435</v>
      </c>
      <c r="I210" s="6">
        <v>3.7057818002312382</v>
      </c>
      <c r="J210" s="6"/>
      <c r="K210" s="6"/>
      <c r="L210" s="6"/>
      <c r="M210" s="6" t="e">
        <f t="shared" si="14"/>
        <v>#DIV/0!</v>
      </c>
    </row>
    <row r="211" spans="1:13" x14ac:dyDescent="0.25">
      <c r="A211" s="3" t="s">
        <v>12</v>
      </c>
      <c r="B211" s="4">
        <f t="shared" si="15"/>
        <v>43721</v>
      </c>
      <c r="C211" s="4">
        <v>43721.996527777781</v>
      </c>
      <c r="D211" s="7"/>
      <c r="E211" s="5"/>
      <c r="F211" s="5"/>
      <c r="G211" s="5"/>
      <c r="H211" s="5">
        <v>0.69026653090363321</v>
      </c>
      <c r="I211" s="5">
        <v>1.2714115092067657</v>
      </c>
      <c r="J211" s="5"/>
      <c r="K211" s="5"/>
      <c r="L211" s="5"/>
      <c r="M211" s="5" t="e">
        <f t="shared" si="14"/>
        <v>#DIV/0!</v>
      </c>
    </row>
    <row r="212" spans="1:13" x14ac:dyDescent="0.25">
      <c r="A212" s="3" t="s">
        <v>12</v>
      </c>
      <c r="B212" s="4">
        <f t="shared" si="15"/>
        <v>43722</v>
      </c>
      <c r="C212" s="4">
        <v>43722.996527777781</v>
      </c>
      <c r="D212" s="7"/>
      <c r="E212" s="5"/>
      <c r="F212" s="5"/>
      <c r="G212" s="5"/>
      <c r="H212" s="5">
        <v>2.5978386340936956</v>
      </c>
      <c r="I212" s="5">
        <v>3.0752846315692852</v>
      </c>
      <c r="J212" s="5"/>
      <c r="K212" s="5"/>
      <c r="L212" s="5"/>
      <c r="M212" s="5" t="e">
        <f t="shared" si="14"/>
        <v>#DIV/0!</v>
      </c>
    </row>
    <row r="213" spans="1:13" x14ac:dyDescent="0.25">
      <c r="A213" s="1" t="s">
        <v>12</v>
      </c>
      <c r="B213" s="2">
        <f t="shared" si="15"/>
        <v>43723</v>
      </c>
      <c r="C213" s="2">
        <v>43723.996527777781</v>
      </c>
      <c r="D213" s="8"/>
      <c r="E213" s="6"/>
      <c r="F213" s="6"/>
      <c r="G213" s="6"/>
      <c r="H213" s="6">
        <v>5.2303755227760051</v>
      </c>
      <c r="I213" s="6">
        <v>5.8581635833493158</v>
      </c>
      <c r="J213" s="6"/>
      <c r="K213" s="6"/>
      <c r="L213" s="6"/>
      <c r="M213" s="6" t="e">
        <f t="shared" si="14"/>
        <v>#DIV/0!</v>
      </c>
    </row>
    <row r="214" spans="1:13" x14ac:dyDescent="0.25">
      <c r="A214" s="3" t="s">
        <v>12</v>
      </c>
      <c r="B214" s="4">
        <f t="shared" si="15"/>
        <v>43724</v>
      </c>
      <c r="C214" s="4">
        <v>43724.996527777781</v>
      </c>
      <c r="D214" s="7"/>
      <c r="E214" s="5"/>
      <c r="F214" s="5"/>
      <c r="G214" s="5"/>
      <c r="H214" s="5">
        <v>2.9334954124307857</v>
      </c>
      <c r="I214" s="5">
        <v>3.7685495387291756</v>
      </c>
      <c r="J214" s="5"/>
      <c r="K214" s="5"/>
      <c r="L214" s="5"/>
      <c r="M214" s="5" t="e">
        <f t="shared" si="14"/>
        <v>#DIV/0!</v>
      </c>
    </row>
    <row r="215" spans="1:13" x14ac:dyDescent="0.25">
      <c r="A215" s="1" t="s">
        <v>12</v>
      </c>
      <c r="B215" s="2"/>
      <c r="C215" s="2">
        <v>43725.996527777781</v>
      </c>
      <c r="D215" s="8"/>
      <c r="E215" s="6"/>
      <c r="F215" s="6"/>
      <c r="G215" s="6"/>
      <c r="H215" s="6">
        <v>3.91</v>
      </c>
      <c r="I215" s="6">
        <v>4.6750999999999996</v>
      </c>
      <c r="J215" s="6">
        <v>53.179999999999993</v>
      </c>
      <c r="K215" s="6">
        <v>48.010000000000005</v>
      </c>
      <c r="L215" s="6">
        <v>47.69</v>
      </c>
      <c r="M215" s="6">
        <f t="shared" si="14"/>
        <v>49.626666666666665</v>
      </c>
    </row>
    <row r="216" spans="1:13" x14ac:dyDescent="0.25">
      <c r="A216" s="3" t="s">
        <v>12</v>
      </c>
      <c r="B216" s="4">
        <f t="shared" si="15"/>
        <v>43726</v>
      </c>
      <c r="C216" s="4">
        <v>43726.996527777781</v>
      </c>
      <c r="D216" s="7"/>
      <c r="E216" s="5"/>
      <c r="F216" s="5"/>
      <c r="G216" s="5"/>
      <c r="H216" s="5">
        <v>6.1369365156835851</v>
      </c>
      <c r="I216" s="5">
        <v>7.162917390330831</v>
      </c>
      <c r="J216" s="5">
        <v>65.02000000000001</v>
      </c>
      <c r="K216" s="5">
        <v>76.990000000000009</v>
      </c>
      <c r="L216" s="5">
        <v>64.330000000000013</v>
      </c>
      <c r="M216" s="5">
        <f t="shared" si="14"/>
        <v>68.780000000000015</v>
      </c>
    </row>
    <row r="217" spans="1:13" x14ac:dyDescent="0.25">
      <c r="A217" s="1" t="s">
        <v>12</v>
      </c>
      <c r="B217" s="2">
        <f t="shared" si="15"/>
        <v>43727</v>
      </c>
      <c r="C217" s="2">
        <v>43727.996527777781</v>
      </c>
      <c r="D217" s="8"/>
      <c r="E217" s="6"/>
      <c r="F217" s="6"/>
      <c r="G217" s="6"/>
      <c r="H217" s="6">
        <v>2.7088172628087301</v>
      </c>
      <c r="I217" s="6">
        <v>3.6245170691662238</v>
      </c>
      <c r="J217" s="6">
        <v>67.16</v>
      </c>
      <c r="K217" s="6">
        <v>45.559999999999995</v>
      </c>
      <c r="L217" s="6">
        <v>64.690000000000012</v>
      </c>
      <c r="M217" s="6">
        <f t="shared" si="14"/>
        <v>59.136666666666677</v>
      </c>
    </row>
    <row r="218" spans="1:13" x14ac:dyDescent="0.25">
      <c r="A218" s="3" t="s">
        <v>12</v>
      </c>
      <c r="B218" s="4">
        <f t="shared" si="15"/>
        <v>43728</v>
      </c>
      <c r="C218" s="4">
        <v>43728.996527777781</v>
      </c>
      <c r="D218" s="7"/>
      <c r="E218" s="5"/>
      <c r="F218" s="5"/>
      <c r="G218" s="5"/>
      <c r="H218" s="5">
        <v>2.1752650256310608</v>
      </c>
      <c r="I218" s="5">
        <v>3.056203119941646</v>
      </c>
      <c r="J218" s="5"/>
      <c r="K218" s="5"/>
      <c r="L218" s="5"/>
      <c r="M218" s="5" t="e">
        <f t="shared" si="14"/>
        <v>#DIV/0!</v>
      </c>
    </row>
    <row r="219" spans="1:13" x14ac:dyDescent="0.25">
      <c r="A219" s="1" t="s">
        <v>12</v>
      </c>
      <c r="B219" s="2">
        <f t="shared" si="15"/>
        <v>43729</v>
      </c>
      <c r="C219" s="2">
        <v>43729.996527777781</v>
      </c>
      <c r="D219" s="8"/>
      <c r="E219" s="6"/>
      <c r="F219" s="6"/>
      <c r="G219" s="6"/>
      <c r="H219" s="6">
        <v>2.622482685596792</v>
      </c>
      <c r="I219" s="6">
        <v>3.5855804235605415</v>
      </c>
      <c r="J219" s="6"/>
      <c r="K219" s="6"/>
      <c r="L219" s="6"/>
      <c r="M219" s="6" t="e">
        <f t="shared" si="14"/>
        <v>#DIV/0!</v>
      </c>
    </row>
    <row r="220" spans="1:13" x14ac:dyDescent="0.25">
      <c r="A220" s="3" t="s">
        <v>12</v>
      </c>
      <c r="B220" s="4">
        <f t="shared" si="15"/>
        <v>43730</v>
      </c>
      <c r="C220" s="4">
        <v>43730.996527777781</v>
      </c>
      <c r="D220" s="7"/>
      <c r="E220" s="5"/>
      <c r="F220" s="5"/>
      <c r="G220" s="5"/>
      <c r="H220" s="5">
        <v>2.3458413220792633</v>
      </c>
      <c r="I220" s="5">
        <v>2.8367408533202672</v>
      </c>
      <c r="J220" s="5"/>
      <c r="K220" s="5"/>
      <c r="L220" s="5"/>
      <c r="M220" s="5" t="e">
        <f t="shared" si="14"/>
        <v>#DIV/0!</v>
      </c>
    </row>
    <row r="221" spans="1:13" x14ac:dyDescent="0.25">
      <c r="A221" s="1" t="s">
        <v>12</v>
      </c>
      <c r="B221" s="2">
        <f t="shared" si="15"/>
        <v>43731</v>
      </c>
      <c r="C221" s="2">
        <v>43731.996527777781</v>
      </c>
      <c r="D221" s="8"/>
      <c r="E221" s="6"/>
      <c r="F221" s="6"/>
      <c r="G221" s="6"/>
      <c r="H221" s="6">
        <v>2.8062880602103046</v>
      </c>
      <c r="I221" s="6">
        <v>3.5521656942405571</v>
      </c>
      <c r="J221" s="6"/>
      <c r="K221" s="6"/>
      <c r="L221" s="6"/>
      <c r="M221" s="6" t="e">
        <f t="shared" si="14"/>
        <v>#DIV/0!</v>
      </c>
    </row>
    <row r="222" spans="1:13" x14ac:dyDescent="0.25">
      <c r="A222" s="3" t="s">
        <v>12</v>
      </c>
      <c r="B222" s="4">
        <f t="shared" si="15"/>
        <v>43733</v>
      </c>
      <c r="C222" s="4">
        <v>43733.996527777781</v>
      </c>
      <c r="D222" s="7"/>
      <c r="E222" s="5"/>
      <c r="F222" s="5"/>
      <c r="G222" s="5"/>
      <c r="H222" s="5">
        <v>2.2693527227250359</v>
      </c>
      <c r="I222" s="5">
        <v>3.0682710508121405</v>
      </c>
      <c r="J222" s="5"/>
      <c r="K222" s="5"/>
      <c r="L222" s="5"/>
      <c r="M222" s="5" t="e">
        <f t="shared" si="14"/>
        <v>#DIV/0!</v>
      </c>
    </row>
    <row r="223" spans="1:13" x14ac:dyDescent="0.25">
      <c r="A223" s="3" t="s">
        <v>12</v>
      </c>
      <c r="B223" s="4">
        <f t="shared" si="15"/>
        <v>43735</v>
      </c>
      <c r="C223" s="4">
        <v>43735.996527777781</v>
      </c>
      <c r="D223" s="7"/>
      <c r="E223" s="5"/>
      <c r="F223" s="5"/>
      <c r="G223" s="5"/>
      <c r="H223" s="5">
        <v>2.8841670667742387</v>
      </c>
      <c r="I223" s="5">
        <v>3.3805565205229202</v>
      </c>
      <c r="J223" s="5"/>
      <c r="K223" s="5"/>
      <c r="L223" s="5"/>
      <c r="M223" s="5" t="e">
        <f t="shared" si="14"/>
        <v>#DIV/0!</v>
      </c>
    </row>
    <row r="224" spans="1:13" x14ac:dyDescent="0.25">
      <c r="A224" s="1" t="s">
        <v>12</v>
      </c>
      <c r="B224" s="2">
        <f t="shared" si="15"/>
        <v>43736</v>
      </c>
      <c r="C224" s="2">
        <v>43736.996527777781</v>
      </c>
      <c r="D224" s="8"/>
      <c r="E224" s="6"/>
      <c r="F224" s="6"/>
      <c r="G224" s="6"/>
      <c r="H224" s="6">
        <v>2.6825109447104079</v>
      </c>
      <c r="I224" s="6">
        <v>3.4178954811754294</v>
      </c>
      <c r="J224" s="6"/>
      <c r="K224" s="6"/>
      <c r="L224" s="6"/>
      <c r="M224" s="6" t="e">
        <f t="shared" si="14"/>
        <v>#DIV/0!</v>
      </c>
    </row>
    <row r="225" spans="1:13" x14ac:dyDescent="0.25">
      <c r="A225" s="3" t="s">
        <v>12</v>
      </c>
      <c r="B225" s="4">
        <f t="shared" si="15"/>
        <v>43737</v>
      </c>
      <c r="C225" s="4">
        <v>43737.996527777781</v>
      </c>
      <c r="D225" s="7"/>
      <c r="E225" s="5"/>
      <c r="F225" s="5"/>
      <c r="G225" s="5"/>
      <c r="H225" s="5">
        <v>3.3008989381406928</v>
      </c>
      <c r="I225" s="5">
        <v>3.7217220759332319</v>
      </c>
      <c r="J225" s="5"/>
      <c r="K225" s="5"/>
      <c r="L225" s="5"/>
      <c r="M225" s="5" t="e">
        <f t="shared" si="14"/>
        <v>#DIV/0!</v>
      </c>
    </row>
    <row r="226" spans="1:13" x14ac:dyDescent="0.25">
      <c r="A226" s="1" t="s">
        <v>12</v>
      </c>
      <c r="B226" s="2">
        <f t="shared" si="15"/>
        <v>43738</v>
      </c>
      <c r="C226" s="2">
        <v>43738.996527777781</v>
      </c>
      <c r="D226" s="8"/>
      <c r="E226" s="6"/>
      <c r="F226" s="6"/>
      <c r="G226" s="6"/>
      <c r="H226" s="6">
        <v>1.5122634502444448</v>
      </c>
      <c r="I226" s="6">
        <v>2.524788343632546</v>
      </c>
      <c r="J226" s="6"/>
      <c r="K226" s="6"/>
      <c r="L226" s="6"/>
      <c r="M226" s="6" t="e">
        <f t="shared" si="14"/>
        <v>#DIV/0!</v>
      </c>
    </row>
    <row r="227" spans="1:13" x14ac:dyDescent="0.25">
      <c r="A227" s="3" t="s">
        <v>12</v>
      </c>
      <c r="B227" s="4">
        <f t="shared" si="15"/>
        <v>43739</v>
      </c>
      <c r="C227" s="4">
        <v>43739.996527777781</v>
      </c>
      <c r="D227" s="7"/>
      <c r="E227" s="5"/>
      <c r="F227" s="5"/>
      <c r="G227" s="5"/>
      <c r="H227" s="5">
        <v>2.936336149076876</v>
      </c>
      <c r="I227" s="5">
        <v>3.0551008931629369</v>
      </c>
      <c r="J227" s="5"/>
      <c r="K227" s="5"/>
      <c r="L227" s="5"/>
      <c r="M227" s="5" t="e">
        <f t="shared" si="14"/>
        <v>#DIV/0!</v>
      </c>
    </row>
    <row r="228" spans="1:13" x14ac:dyDescent="0.25">
      <c r="A228" s="1" t="s">
        <v>12</v>
      </c>
      <c r="B228" s="2">
        <f t="shared" si="15"/>
        <v>43740</v>
      </c>
      <c r="C228" s="2">
        <v>43740.996527777781</v>
      </c>
      <c r="D228" s="8"/>
      <c r="E228" s="6"/>
      <c r="F228" s="6"/>
      <c r="G228" s="6"/>
      <c r="H228" s="6">
        <v>3.0867900751291746</v>
      </c>
      <c r="I228" s="6">
        <v>3.2137456009395438</v>
      </c>
      <c r="J228" s="6"/>
      <c r="K228" s="6"/>
      <c r="L228" s="6"/>
      <c r="M228" s="6" t="e">
        <f t="shared" si="14"/>
        <v>#DIV/0!</v>
      </c>
    </row>
    <row r="229" spans="1:13" x14ac:dyDescent="0.25">
      <c r="A229" s="3" t="s">
        <v>12</v>
      </c>
      <c r="B229" s="4">
        <f t="shared" si="15"/>
        <v>43741</v>
      </c>
      <c r="C229" s="4">
        <v>43741.996527777781</v>
      </c>
      <c r="D229" s="7"/>
      <c r="E229" s="5"/>
      <c r="F229" s="5"/>
      <c r="G229" s="5"/>
      <c r="H229" s="5">
        <v>0.10751865524051597</v>
      </c>
      <c r="I229" s="5">
        <v>1.2210083982545579</v>
      </c>
      <c r="J229" s="5"/>
      <c r="K229" s="5"/>
      <c r="L229" s="5"/>
      <c r="M229" s="5" t="e">
        <f t="shared" si="14"/>
        <v>#DIV/0!</v>
      </c>
    </row>
    <row r="230" spans="1:13" x14ac:dyDescent="0.25">
      <c r="A230" s="1" t="s">
        <v>12</v>
      </c>
      <c r="B230" s="2">
        <f t="shared" si="15"/>
        <v>43742</v>
      </c>
      <c r="C230" s="2">
        <v>43742.996527777781</v>
      </c>
      <c r="D230" s="8"/>
      <c r="E230" s="6"/>
      <c r="F230" s="6"/>
      <c r="G230" s="6"/>
      <c r="H230" s="6">
        <v>2.9794640492869089</v>
      </c>
      <c r="I230" s="6">
        <v>3.9959690713614586</v>
      </c>
      <c r="J230" s="6"/>
      <c r="K230" s="6"/>
      <c r="L230" s="6"/>
      <c r="M230" s="6" t="e">
        <f t="shared" si="14"/>
        <v>#DIV/0!</v>
      </c>
    </row>
    <row r="231" spans="1:13" x14ac:dyDescent="0.25">
      <c r="A231" s="3" t="s">
        <v>12</v>
      </c>
      <c r="B231" s="4">
        <f t="shared" si="15"/>
        <v>43743</v>
      </c>
      <c r="C231" s="4">
        <v>43743.996527777781</v>
      </c>
      <c r="D231" s="7"/>
      <c r="E231" s="5"/>
      <c r="F231" s="5"/>
      <c r="G231" s="5"/>
      <c r="H231" s="5">
        <v>1.9908821117455164</v>
      </c>
      <c r="I231" s="5">
        <v>2.6358504627811499</v>
      </c>
      <c r="J231" s="5"/>
      <c r="K231" s="5"/>
      <c r="L231" s="5"/>
      <c r="M231" s="5" t="e">
        <f t="shared" si="14"/>
        <v>#DIV/0!</v>
      </c>
    </row>
    <row r="232" spans="1:13" x14ac:dyDescent="0.25">
      <c r="A232" s="1" t="s">
        <v>12</v>
      </c>
      <c r="B232" s="2">
        <f t="shared" si="15"/>
        <v>43744</v>
      </c>
      <c r="C232" s="2">
        <v>43744.996527777781</v>
      </c>
      <c r="D232" s="8"/>
      <c r="E232" s="6"/>
      <c r="F232" s="6"/>
      <c r="G232" s="6"/>
      <c r="H232" s="6">
        <v>1.5516611491998753</v>
      </c>
      <c r="I232" s="6">
        <v>1.8893776133242084</v>
      </c>
      <c r="J232" s="6"/>
      <c r="K232" s="6"/>
      <c r="L232" s="6"/>
      <c r="M232" s="6" t="e">
        <f t="shared" si="14"/>
        <v>#DIV/0!</v>
      </c>
    </row>
    <row r="233" spans="1:13" x14ac:dyDescent="0.25">
      <c r="A233" s="3" t="s">
        <v>12</v>
      </c>
      <c r="B233" s="4">
        <f t="shared" si="15"/>
        <v>43745</v>
      </c>
      <c r="C233" s="4">
        <v>43745.996527777781</v>
      </c>
      <c r="D233" s="7"/>
      <c r="E233" s="5"/>
      <c r="F233" s="5"/>
      <c r="G233" s="5"/>
      <c r="H233" s="5">
        <v>2.5102124594397526</v>
      </c>
      <c r="I233" s="5">
        <v>3.4388761878698424</v>
      </c>
      <c r="J233" s="5"/>
      <c r="K233" s="5"/>
      <c r="L233" s="5"/>
      <c r="M233" s="5" t="e">
        <f t="shared" si="14"/>
        <v>#DIV/0!</v>
      </c>
    </row>
    <row r="234" spans="1:13" x14ac:dyDescent="0.25">
      <c r="A234" s="3" t="s">
        <v>12</v>
      </c>
      <c r="B234" s="4">
        <f t="shared" si="15"/>
        <v>43746</v>
      </c>
      <c r="C234" s="4">
        <v>43746.996527777781</v>
      </c>
      <c r="D234" s="7"/>
      <c r="E234" s="5"/>
      <c r="F234" s="5"/>
      <c r="G234" s="5"/>
      <c r="H234" s="5">
        <v>1.4156689782385343</v>
      </c>
      <c r="I234" s="5">
        <v>1.8971855746228536</v>
      </c>
      <c r="J234" s="5"/>
      <c r="K234" s="5"/>
      <c r="L234" s="5"/>
      <c r="M234" s="5" t="e">
        <f t="shared" si="14"/>
        <v>#DIV/0!</v>
      </c>
    </row>
    <row r="235" spans="1:13" x14ac:dyDescent="0.25">
      <c r="A235" s="1" t="s">
        <v>12</v>
      </c>
      <c r="B235" s="2">
        <f t="shared" si="15"/>
        <v>43747</v>
      </c>
      <c r="C235" s="2">
        <v>43747.996527777781</v>
      </c>
      <c r="D235" s="8"/>
      <c r="E235" s="6"/>
      <c r="F235" s="6"/>
      <c r="G235" s="6"/>
      <c r="H235" s="6">
        <v>1.1875971226156696</v>
      </c>
      <c r="I235" s="6">
        <v>1.6002059104774093</v>
      </c>
      <c r="J235" s="6"/>
      <c r="K235" s="6"/>
      <c r="L235" s="6"/>
      <c r="M235" s="6" t="e">
        <f t="shared" si="14"/>
        <v>#DIV/0!</v>
      </c>
    </row>
    <row r="236" spans="1:13" x14ac:dyDescent="0.25">
      <c r="A236" s="3" t="s">
        <v>12</v>
      </c>
      <c r="B236" s="4">
        <f t="shared" si="15"/>
        <v>43748</v>
      </c>
      <c r="C236" s="4">
        <v>43748.996527777781</v>
      </c>
      <c r="D236" s="7"/>
      <c r="E236" s="5"/>
      <c r="F236" s="5"/>
      <c r="G236" s="5"/>
      <c r="H236" s="5">
        <v>2.6628179872843414</v>
      </c>
      <c r="I236" s="5">
        <v>3.3596813811156609</v>
      </c>
      <c r="J236" s="5"/>
      <c r="K236" s="5"/>
      <c r="L236" s="5"/>
      <c r="M236" s="5" t="e">
        <f t="shared" si="14"/>
        <v>#DIV/0!</v>
      </c>
    </row>
    <row r="237" spans="1:13" x14ac:dyDescent="0.25">
      <c r="A237" s="1" t="s">
        <v>12</v>
      </c>
      <c r="B237" s="2">
        <f t="shared" si="15"/>
        <v>43749</v>
      </c>
      <c r="C237" s="2">
        <v>43749.996527777781</v>
      </c>
      <c r="D237" s="8"/>
      <c r="E237" s="6"/>
      <c r="F237" s="6"/>
      <c r="G237" s="6"/>
      <c r="H237" s="6">
        <v>2.0573824989921987</v>
      </c>
      <c r="I237" s="6">
        <v>3.6917867231685331</v>
      </c>
      <c r="J237" s="6"/>
      <c r="K237" s="6"/>
      <c r="L237" s="6"/>
      <c r="M237" s="6" t="e">
        <f t="shared" si="14"/>
        <v>#DIV/0!</v>
      </c>
    </row>
    <row r="238" spans="1:13" x14ac:dyDescent="0.25">
      <c r="A238" s="3" t="s">
        <v>12</v>
      </c>
      <c r="B238" s="4">
        <f t="shared" si="15"/>
        <v>43750</v>
      </c>
      <c r="C238" s="4">
        <v>43750.996527777781</v>
      </c>
      <c r="D238" s="7"/>
      <c r="E238" s="5"/>
      <c r="F238" s="5"/>
      <c r="G238" s="5"/>
      <c r="H238" s="5">
        <v>2.1354709091947348</v>
      </c>
      <c r="I238" s="5">
        <v>3.2753760277218915</v>
      </c>
      <c r="J238" s="5"/>
      <c r="K238" s="5"/>
      <c r="L238" s="5"/>
      <c r="M238" s="5" t="e">
        <f t="shared" si="14"/>
        <v>#DIV/0!</v>
      </c>
    </row>
    <row r="239" spans="1:13" x14ac:dyDescent="0.25">
      <c r="A239" s="1" t="s">
        <v>12</v>
      </c>
      <c r="B239" s="2">
        <f t="shared" si="15"/>
        <v>43751</v>
      </c>
      <c r="C239" s="2">
        <v>43751.996527777781</v>
      </c>
      <c r="D239" s="8"/>
      <c r="E239" s="6"/>
      <c r="F239" s="6"/>
      <c r="G239" s="6"/>
      <c r="H239" s="6">
        <v>1.7757311208816837</v>
      </c>
      <c r="I239" s="6">
        <v>2.7390689011524012</v>
      </c>
      <c r="J239" s="6"/>
      <c r="K239" s="6"/>
      <c r="L239" s="6"/>
      <c r="M239" s="6" t="e">
        <f t="shared" si="14"/>
        <v>#DIV/0!</v>
      </c>
    </row>
    <row r="240" spans="1:13" x14ac:dyDescent="0.25">
      <c r="A240" s="3" t="s">
        <v>12</v>
      </c>
      <c r="B240" s="4">
        <f t="shared" si="15"/>
        <v>43752</v>
      </c>
      <c r="C240" s="4">
        <v>43752.996527777781</v>
      </c>
      <c r="D240" s="7"/>
      <c r="E240" s="5"/>
      <c r="F240" s="5"/>
      <c r="G240" s="5"/>
      <c r="H240" s="5">
        <v>2.5554941415631576</v>
      </c>
      <c r="I240" s="5">
        <v>3.2931633177140713</v>
      </c>
      <c r="J240" s="5"/>
      <c r="K240" s="5"/>
      <c r="L240" s="5"/>
      <c r="M240" s="5" t="e">
        <f t="shared" si="14"/>
        <v>#DIV/0!</v>
      </c>
    </row>
    <row r="241" spans="1:13" x14ac:dyDescent="0.25">
      <c r="A241" s="1" t="s">
        <v>12</v>
      </c>
      <c r="B241" s="2">
        <f t="shared" si="15"/>
        <v>43754</v>
      </c>
      <c r="C241" s="2">
        <v>43754.996527777781</v>
      </c>
      <c r="D241" s="8"/>
      <c r="E241" s="6"/>
      <c r="F241" s="6"/>
      <c r="G241" s="6"/>
      <c r="H241" s="6">
        <v>0.54174446933175557</v>
      </c>
      <c r="I241" s="6">
        <v>2.6221884321091249</v>
      </c>
      <c r="J241" s="6"/>
      <c r="K241" s="6"/>
      <c r="L241" s="6"/>
      <c r="M241" s="6" t="e">
        <f t="shared" si="14"/>
        <v>#DIV/0!</v>
      </c>
    </row>
    <row r="242" spans="1:13" x14ac:dyDescent="0.25">
      <c r="A242" s="3" t="s">
        <v>12</v>
      </c>
      <c r="B242" s="4">
        <f t="shared" si="15"/>
        <v>43755</v>
      </c>
      <c r="C242" s="4">
        <v>43755.996527777781</v>
      </c>
      <c r="D242" s="7"/>
      <c r="E242" s="5"/>
      <c r="F242" s="5"/>
      <c r="G242" s="5"/>
      <c r="H242" s="5">
        <v>1.0392958000667309</v>
      </c>
      <c r="I242" s="5">
        <v>2.3921097467699375</v>
      </c>
      <c r="J242" s="5"/>
      <c r="K242" s="5"/>
      <c r="L242" s="5"/>
      <c r="M242" s="5" t="e">
        <f t="shared" si="14"/>
        <v>#DIV/0!</v>
      </c>
    </row>
    <row r="243" spans="1:13" x14ac:dyDescent="0.25">
      <c r="A243" s="1" t="s">
        <v>12</v>
      </c>
      <c r="B243" s="2">
        <f t="shared" si="15"/>
        <v>43756</v>
      </c>
      <c r="C243" s="2">
        <v>43756.996527777781</v>
      </c>
      <c r="D243" s="8"/>
      <c r="E243" s="6"/>
      <c r="F243" s="6"/>
      <c r="G243" s="6"/>
      <c r="H243" s="6">
        <v>2.1101703649281176</v>
      </c>
      <c r="I243" s="6">
        <v>2.8513132022822236</v>
      </c>
      <c r="J243" s="6"/>
      <c r="K243" s="6"/>
      <c r="L243" s="6"/>
      <c r="M243" s="6" t="e">
        <f t="shared" si="14"/>
        <v>#DIV/0!</v>
      </c>
    </row>
    <row r="244" spans="1:13" x14ac:dyDescent="0.25">
      <c r="A244" s="3" t="s">
        <v>12</v>
      </c>
      <c r="B244" s="4">
        <f t="shared" si="15"/>
        <v>43757</v>
      </c>
      <c r="C244" s="4">
        <v>43757.996527777781</v>
      </c>
      <c r="D244" s="7"/>
      <c r="E244" s="5"/>
      <c r="F244" s="5"/>
      <c r="G244" s="5"/>
      <c r="H244" s="5">
        <v>2.6515334640934425</v>
      </c>
      <c r="I244" s="5">
        <v>3.1257526457621991</v>
      </c>
      <c r="J244" s="5"/>
      <c r="K244" s="5"/>
      <c r="L244" s="5"/>
      <c r="M244" s="5" t="e">
        <f t="shared" si="14"/>
        <v>#DIV/0!</v>
      </c>
    </row>
    <row r="245" spans="1:13" x14ac:dyDescent="0.25">
      <c r="A245" s="3" t="s">
        <v>12</v>
      </c>
      <c r="B245" s="4">
        <f t="shared" si="15"/>
        <v>43758</v>
      </c>
      <c r="C245" s="4">
        <v>43758.996527777781</v>
      </c>
      <c r="D245" s="7"/>
      <c r="E245" s="5"/>
      <c r="F245" s="5"/>
      <c r="G245" s="5"/>
      <c r="H245" s="5">
        <v>0.13655538348671101</v>
      </c>
      <c r="I245" s="5">
        <v>0.37928897055653732</v>
      </c>
      <c r="J245" s="5"/>
      <c r="K245" s="5"/>
      <c r="L245" s="5"/>
      <c r="M245" s="5" t="e">
        <f t="shared" si="14"/>
        <v>#DIV/0!</v>
      </c>
    </row>
    <row r="246" spans="1:13" x14ac:dyDescent="0.25">
      <c r="A246" s="1" t="s">
        <v>12</v>
      </c>
      <c r="B246" s="2">
        <f t="shared" si="15"/>
        <v>43759</v>
      </c>
      <c r="C246" s="2">
        <v>43759.996527777781</v>
      </c>
      <c r="D246" s="8"/>
      <c r="E246" s="6"/>
      <c r="F246" s="6"/>
      <c r="G246" s="6"/>
      <c r="H246" s="6">
        <v>1.9545699053844667</v>
      </c>
      <c r="I246" s="6">
        <v>2.8019072582436158</v>
      </c>
      <c r="J246" s="6"/>
      <c r="K246" s="6"/>
      <c r="L246" s="6"/>
      <c r="M246" s="6" t="e">
        <f t="shared" si="14"/>
        <v>#DIV/0!</v>
      </c>
    </row>
    <row r="247" spans="1:13" x14ac:dyDescent="0.25">
      <c r="A247" s="3" t="s">
        <v>12</v>
      </c>
      <c r="B247" s="4">
        <f t="shared" si="15"/>
        <v>43760</v>
      </c>
      <c r="C247" s="4">
        <v>43760.996527777781</v>
      </c>
      <c r="D247" s="7"/>
      <c r="E247" s="5"/>
      <c r="F247" s="5"/>
      <c r="G247" s="5"/>
      <c r="H247" s="5">
        <v>0.24708138907118687</v>
      </c>
      <c r="I247" s="5">
        <v>0.88384608654199193</v>
      </c>
      <c r="J247" s="5"/>
      <c r="K247" s="5"/>
      <c r="L247" s="5"/>
      <c r="M247" s="5" t="e">
        <f t="shared" si="14"/>
        <v>#DIV/0!</v>
      </c>
    </row>
    <row r="248" spans="1:13" x14ac:dyDescent="0.25">
      <c r="A248" s="1" t="s">
        <v>12</v>
      </c>
      <c r="B248" s="2">
        <f t="shared" si="15"/>
        <v>43761</v>
      </c>
      <c r="C248" s="2">
        <v>43761.996527777781</v>
      </c>
      <c r="D248" s="8"/>
      <c r="E248" s="6"/>
      <c r="F248" s="6"/>
      <c r="G248" s="6"/>
      <c r="H248" s="6">
        <v>2.2017605376929854</v>
      </c>
      <c r="I248" s="6">
        <v>4.1448280906761967</v>
      </c>
      <c r="J248" s="6"/>
      <c r="K248" s="6"/>
      <c r="L248" s="6"/>
      <c r="M248" s="6" t="e">
        <f t="shared" si="14"/>
        <v>#DIV/0!</v>
      </c>
    </row>
    <row r="249" spans="1:13" x14ac:dyDescent="0.25">
      <c r="A249" s="3" t="s">
        <v>12</v>
      </c>
      <c r="B249" s="4">
        <f t="shared" si="15"/>
        <v>43762</v>
      </c>
      <c r="C249" s="4">
        <v>43762.996527777781</v>
      </c>
      <c r="D249" s="7"/>
      <c r="E249" s="5"/>
      <c r="F249" s="5"/>
      <c r="G249" s="5"/>
      <c r="H249" s="5">
        <v>1.6902999725026622</v>
      </c>
      <c r="I249" s="5">
        <v>2.0990127566531713</v>
      </c>
      <c r="J249" s="5"/>
      <c r="K249" s="5"/>
      <c r="L249" s="5"/>
      <c r="M249" s="5" t="e">
        <f t="shared" si="14"/>
        <v>#DIV/0!</v>
      </c>
    </row>
    <row r="250" spans="1:13" x14ac:dyDescent="0.25">
      <c r="A250" s="1" t="s">
        <v>12</v>
      </c>
      <c r="B250" s="2">
        <f t="shared" si="15"/>
        <v>43763</v>
      </c>
      <c r="C250" s="2">
        <v>43763.996527777781</v>
      </c>
      <c r="D250" s="8"/>
      <c r="E250" s="6"/>
      <c r="F250" s="6"/>
      <c r="G250" s="6"/>
      <c r="H250" s="6">
        <v>1.4437597642067606</v>
      </c>
      <c r="I250" s="6">
        <v>2.0714183763441816</v>
      </c>
      <c r="J250" s="6"/>
      <c r="K250" s="6"/>
      <c r="L250" s="6"/>
      <c r="M250" s="6" t="e">
        <f t="shared" si="14"/>
        <v>#DIV/0!</v>
      </c>
    </row>
    <row r="251" spans="1:13" x14ac:dyDescent="0.25">
      <c r="A251" s="3" t="s">
        <v>12</v>
      </c>
      <c r="B251" s="4">
        <f t="shared" si="15"/>
        <v>43764</v>
      </c>
      <c r="C251" s="4">
        <v>43764.996527777781</v>
      </c>
      <c r="D251" s="7"/>
      <c r="E251" s="5"/>
      <c r="F251" s="5"/>
      <c r="G251" s="5"/>
      <c r="H251" s="5">
        <v>1.183769290003726</v>
      </c>
      <c r="I251" s="5">
        <v>1.6592458952148088</v>
      </c>
      <c r="J251" s="5"/>
      <c r="K251" s="5"/>
      <c r="L251" s="5"/>
      <c r="M251" s="5" t="e">
        <f t="shared" si="14"/>
        <v>#DIV/0!</v>
      </c>
    </row>
    <row r="252" spans="1:13" x14ac:dyDescent="0.25">
      <c r="A252" s="1" t="s">
        <v>12</v>
      </c>
      <c r="B252" s="2">
        <f t="shared" si="15"/>
        <v>43765</v>
      </c>
      <c r="C252" s="2">
        <v>43765.996527777781</v>
      </c>
      <c r="D252" s="8"/>
      <c r="E252" s="6"/>
      <c r="F252" s="6"/>
      <c r="G252" s="6"/>
      <c r="H252" s="6">
        <v>3.2600471117921455</v>
      </c>
      <c r="I252" s="6">
        <v>4.639175448766264</v>
      </c>
      <c r="J252" s="6"/>
      <c r="K252" s="6"/>
      <c r="L252" s="6"/>
      <c r="M252" s="6" t="e">
        <f t="shared" si="14"/>
        <v>#DIV/0!</v>
      </c>
    </row>
    <row r="253" spans="1:13" x14ac:dyDescent="0.25">
      <c r="A253" s="3" t="s">
        <v>12</v>
      </c>
      <c r="B253" s="4">
        <f t="shared" si="15"/>
        <v>43766</v>
      </c>
      <c r="C253" s="4">
        <v>43766.996527777781</v>
      </c>
      <c r="D253" s="7"/>
      <c r="E253" s="5"/>
      <c r="F253" s="5"/>
      <c r="G253" s="5"/>
      <c r="H253" s="5">
        <v>1.6728878886056606</v>
      </c>
      <c r="I253" s="5">
        <v>2.3116180850641173</v>
      </c>
      <c r="J253" s="5"/>
      <c r="K253" s="5"/>
      <c r="L253" s="5"/>
      <c r="M253" s="5" t="e">
        <f t="shared" si="14"/>
        <v>#DIV/0!</v>
      </c>
    </row>
    <row r="254" spans="1:13" x14ac:dyDescent="0.25">
      <c r="A254" s="1" t="s">
        <v>12</v>
      </c>
      <c r="B254" s="2">
        <f t="shared" si="15"/>
        <v>43767</v>
      </c>
      <c r="C254" s="2">
        <v>43767.996527777781</v>
      </c>
      <c r="D254" s="8"/>
      <c r="E254" s="6"/>
      <c r="F254" s="6"/>
      <c r="G254" s="6"/>
      <c r="H254" s="6">
        <v>0.85643274182678608</v>
      </c>
      <c r="I254" s="6">
        <v>1.3188462480287779</v>
      </c>
      <c r="J254" s="6"/>
      <c r="K254" s="6"/>
      <c r="L254" s="6"/>
      <c r="M254" s="6" t="e">
        <f t="shared" ref="M254:M270" si="16">AVERAGE(J254:L254)</f>
        <v>#DIV/0!</v>
      </c>
    </row>
    <row r="255" spans="1:13" x14ac:dyDescent="0.25">
      <c r="A255" s="3" t="s">
        <v>12</v>
      </c>
      <c r="B255" s="4">
        <f t="shared" si="15"/>
        <v>43768</v>
      </c>
      <c r="C255" s="4">
        <v>43768.996527777781</v>
      </c>
      <c r="D255" s="7"/>
      <c r="E255" s="5"/>
      <c r="F255" s="5"/>
      <c r="G255" s="5"/>
      <c r="H255" s="5">
        <v>0.87065408744155737</v>
      </c>
      <c r="I255" s="5">
        <v>0.93892072253472492</v>
      </c>
      <c r="J255" s="5"/>
      <c r="K255" s="5"/>
      <c r="L255" s="5"/>
      <c r="M255" s="5" t="e">
        <f t="shared" si="16"/>
        <v>#DIV/0!</v>
      </c>
    </row>
    <row r="256" spans="1:13" x14ac:dyDescent="0.25">
      <c r="A256" s="3" t="s">
        <v>12</v>
      </c>
      <c r="B256" s="4">
        <f t="shared" si="15"/>
        <v>43769</v>
      </c>
      <c r="C256" s="4">
        <v>43769.996527777781</v>
      </c>
      <c r="D256" s="7"/>
      <c r="E256" s="5"/>
      <c r="F256" s="5"/>
      <c r="G256" s="5"/>
      <c r="H256" s="5">
        <v>1.8987747753018143</v>
      </c>
      <c r="I256" s="5">
        <v>3.3567208683078165</v>
      </c>
      <c r="J256" s="5"/>
      <c r="K256" s="5"/>
      <c r="L256" s="5"/>
      <c r="M256" s="5" t="e">
        <f t="shared" si="16"/>
        <v>#DIV/0!</v>
      </c>
    </row>
    <row r="257" spans="1:13" x14ac:dyDescent="0.25">
      <c r="A257" s="1" t="s">
        <v>12</v>
      </c>
      <c r="B257" s="2">
        <f t="shared" si="15"/>
        <v>43770</v>
      </c>
      <c r="C257" s="2">
        <v>43770.996527777781</v>
      </c>
      <c r="D257" s="8"/>
      <c r="E257" s="6"/>
      <c r="F257" s="6"/>
      <c r="G257" s="6"/>
      <c r="H257" s="6">
        <v>1.3096813328519994</v>
      </c>
      <c r="I257" s="6">
        <v>3.1365112216566149</v>
      </c>
      <c r="J257" s="6"/>
      <c r="K257" s="6"/>
      <c r="L257" s="6"/>
      <c r="M257" s="6" t="e">
        <f t="shared" si="16"/>
        <v>#DIV/0!</v>
      </c>
    </row>
    <row r="258" spans="1:13" x14ac:dyDescent="0.25">
      <c r="A258" s="3" t="s">
        <v>12</v>
      </c>
      <c r="B258" s="4">
        <f t="shared" ref="B258:B264" si="17">INT(C258)</f>
        <v>43771</v>
      </c>
      <c r="C258" s="4">
        <v>43771.996527777781</v>
      </c>
      <c r="D258" s="7"/>
      <c r="E258" s="5"/>
      <c r="F258" s="5"/>
      <c r="G258" s="5"/>
      <c r="H258" s="5">
        <v>0.86011934189936523</v>
      </c>
      <c r="I258" s="5">
        <v>1.5699446681515483</v>
      </c>
      <c r="J258" s="5"/>
      <c r="K258" s="5"/>
      <c r="L258" s="5"/>
      <c r="M258" s="5" t="e">
        <f t="shared" si="16"/>
        <v>#DIV/0!</v>
      </c>
    </row>
    <row r="259" spans="1:13" x14ac:dyDescent="0.25">
      <c r="A259" s="1" t="s">
        <v>12</v>
      </c>
      <c r="B259" s="2">
        <f t="shared" si="17"/>
        <v>43772</v>
      </c>
      <c r="C259" s="2">
        <v>43772.996527777781</v>
      </c>
      <c r="D259" s="8"/>
      <c r="E259" s="6"/>
      <c r="F259" s="6"/>
      <c r="G259" s="6"/>
      <c r="H259" s="6">
        <v>1.1649856534622116</v>
      </c>
      <c r="I259" s="6">
        <v>1.7449746513070989</v>
      </c>
      <c r="J259" s="6"/>
      <c r="K259" s="6"/>
      <c r="L259" s="6"/>
      <c r="M259" s="6" t="e">
        <f t="shared" si="16"/>
        <v>#DIV/0!</v>
      </c>
    </row>
    <row r="260" spans="1:13" x14ac:dyDescent="0.25">
      <c r="A260" s="3" t="s">
        <v>12</v>
      </c>
      <c r="B260" s="4">
        <f t="shared" si="17"/>
        <v>43773</v>
      </c>
      <c r="C260" s="4">
        <v>43773.996527777781</v>
      </c>
      <c r="D260" s="7"/>
      <c r="E260" s="5"/>
      <c r="F260" s="5"/>
      <c r="G260" s="5"/>
      <c r="H260" s="5">
        <v>0.90492700816006533</v>
      </c>
      <c r="I260" s="5">
        <v>1.2486663311712891</v>
      </c>
      <c r="J260" s="5"/>
      <c r="K260" s="5"/>
      <c r="L260" s="5"/>
      <c r="M260" s="5" t="e">
        <f t="shared" si="16"/>
        <v>#DIV/0!</v>
      </c>
    </row>
    <row r="261" spans="1:13" x14ac:dyDescent="0.25">
      <c r="A261" s="1" t="s">
        <v>12</v>
      </c>
      <c r="B261" s="2">
        <f t="shared" si="17"/>
        <v>43774</v>
      </c>
      <c r="C261" s="2">
        <v>43774.996527777781</v>
      </c>
      <c r="D261" s="8"/>
      <c r="E261" s="6"/>
      <c r="F261" s="6"/>
      <c r="G261" s="6"/>
      <c r="H261" s="6">
        <v>1.2931009714576667</v>
      </c>
      <c r="I261" s="6">
        <v>1.6629971311556377</v>
      </c>
      <c r="J261" s="6"/>
      <c r="K261" s="6"/>
      <c r="L261" s="6"/>
      <c r="M261" s="6" t="e">
        <f t="shared" si="16"/>
        <v>#DIV/0!</v>
      </c>
    </row>
    <row r="262" spans="1:13" x14ac:dyDescent="0.25">
      <c r="A262" s="3" t="s">
        <v>12</v>
      </c>
      <c r="B262" s="4">
        <f t="shared" si="17"/>
        <v>43775</v>
      </c>
      <c r="C262" s="4">
        <v>43775.996527777781</v>
      </c>
      <c r="D262" s="7"/>
      <c r="E262" s="5"/>
      <c r="F262" s="5"/>
      <c r="G262" s="5"/>
      <c r="H262" s="5">
        <v>0.73134281749906638</v>
      </c>
      <c r="I262" s="5">
        <v>1.6247888613430173</v>
      </c>
      <c r="J262" s="5"/>
      <c r="K262" s="5"/>
      <c r="L262" s="5"/>
      <c r="M262" s="5" t="e">
        <f t="shared" si="16"/>
        <v>#DIV/0!</v>
      </c>
    </row>
    <row r="263" spans="1:13" x14ac:dyDescent="0.25">
      <c r="A263" s="1" t="s">
        <v>12</v>
      </c>
      <c r="B263" s="2">
        <f t="shared" si="17"/>
        <v>43776</v>
      </c>
      <c r="C263" s="2">
        <v>43776.996527777781</v>
      </c>
      <c r="D263" s="8"/>
      <c r="E263" s="6"/>
      <c r="F263" s="6"/>
      <c r="G263" s="6"/>
      <c r="H263" s="6">
        <v>1.0309357713279734</v>
      </c>
      <c r="I263" s="6">
        <v>1.3548869530497032</v>
      </c>
      <c r="J263" s="6"/>
      <c r="K263" s="6"/>
      <c r="L263" s="6"/>
      <c r="M263" s="6" t="e">
        <f t="shared" si="16"/>
        <v>#DIV/0!</v>
      </c>
    </row>
    <row r="264" spans="1:13" x14ac:dyDescent="0.25">
      <c r="A264" s="3" t="s">
        <v>12</v>
      </c>
      <c r="B264" s="4">
        <f t="shared" si="17"/>
        <v>43777</v>
      </c>
      <c r="C264" s="4">
        <v>43777.461805555555</v>
      </c>
      <c r="D264" s="7"/>
      <c r="E264" s="5"/>
      <c r="F264" s="5"/>
      <c r="G264" s="5"/>
      <c r="H264" s="5">
        <v>0.82479441285089816</v>
      </c>
      <c r="I264" s="5">
        <v>1.618727472961571</v>
      </c>
      <c r="J264" s="5"/>
      <c r="K264" s="5"/>
      <c r="L264" s="5"/>
      <c r="M264" s="5" t="e">
        <f t="shared" si="16"/>
        <v>#DIV/0!</v>
      </c>
    </row>
    <row r="266" spans="1:13" x14ac:dyDescent="0.25">
      <c r="A266" s="3" t="s">
        <v>25</v>
      </c>
      <c r="B266" s="4">
        <f>INT(C266)</f>
        <v>43661</v>
      </c>
      <c r="C266" s="4">
        <v>43661.479861111111</v>
      </c>
      <c r="D266" s="7"/>
      <c r="E266" s="5"/>
      <c r="F266" s="5"/>
      <c r="G266" s="5"/>
      <c r="H266" s="5"/>
      <c r="I266" s="5"/>
      <c r="J266" s="5"/>
      <c r="K266" s="5">
        <v>224.58999999999997</v>
      </c>
      <c r="L266" s="5"/>
      <c r="M266" s="5">
        <f t="shared" si="16"/>
        <v>224.58999999999997</v>
      </c>
    </row>
    <row r="267" spans="1:13" x14ac:dyDescent="0.25">
      <c r="A267" s="1" t="s">
        <v>25</v>
      </c>
      <c r="B267" s="2">
        <f>INT(C267)</f>
        <v>43682</v>
      </c>
      <c r="C267" s="2">
        <v>43682.423611111109</v>
      </c>
      <c r="D267" s="8"/>
      <c r="E267" s="6"/>
      <c r="F267" s="6"/>
      <c r="G267" s="6"/>
      <c r="H267" s="6"/>
      <c r="I267" s="6"/>
      <c r="J267" s="6"/>
      <c r="K267" s="6"/>
      <c r="L267" s="6">
        <v>323.19</v>
      </c>
      <c r="M267" s="6">
        <f t="shared" si="16"/>
        <v>323.19</v>
      </c>
    </row>
    <row r="268" spans="1:13" x14ac:dyDescent="0.25">
      <c r="A268" s="3" t="s">
        <v>25</v>
      </c>
      <c r="B268" s="4">
        <f>INT(C268)</f>
        <v>43706</v>
      </c>
      <c r="C268" s="4">
        <v>43706.525000000001</v>
      </c>
      <c r="D268" s="7"/>
      <c r="E268" s="5"/>
      <c r="F268" s="5"/>
      <c r="G268" s="5"/>
      <c r="H268" s="5"/>
      <c r="I268" s="5"/>
      <c r="J268" s="5"/>
      <c r="K268" s="5">
        <v>90.66</v>
      </c>
      <c r="L268" s="5"/>
      <c r="M268" s="5">
        <f t="shared" si="16"/>
        <v>90.66</v>
      </c>
    </row>
    <row r="269" spans="1:13" x14ac:dyDescent="0.25">
      <c r="A269" s="1" t="s">
        <v>25</v>
      </c>
      <c r="B269" s="2">
        <f>INT(C269)</f>
        <v>43711</v>
      </c>
      <c r="C269" s="2">
        <v>43711.518750000003</v>
      </c>
      <c r="D269" s="8"/>
      <c r="E269" s="6"/>
      <c r="F269" s="6"/>
      <c r="G269" s="6"/>
      <c r="H269" s="6"/>
      <c r="I269" s="6"/>
      <c r="J269" s="6"/>
      <c r="K269" s="6">
        <v>172.19</v>
      </c>
      <c r="L269" s="6"/>
      <c r="M269" s="6">
        <f t="shared" si="16"/>
        <v>172.19</v>
      </c>
    </row>
    <row r="270" spans="1:13" x14ac:dyDescent="0.25">
      <c r="A270" s="3" t="s">
        <v>25</v>
      </c>
      <c r="B270" s="4">
        <f>INT(C270)</f>
        <v>43725</v>
      </c>
      <c r="C270" s="4">
        <v>43725.53125</v>
      </c>
      <c r="D270" s="7"/>
      <c r="E270" s="5"/>
      <c r="F270" s="5"/>
      <c r="G270" s="5"/>
      <c r="H270" s="5"/>
      <c r="I270" s="5"/>
      <c r="J270" s="5"/>
      <c r="K270" s="5">
        <v>139.22</v>
      </c>
      <c r="L270" s="5"/>
      <c r="M270" s="5">
        <f t="shared" si="16"/>
        <v>139.22</v>
      </c>
    </row>
  </sheetData>
  <phoneticPr fontId="1" type="noConversion"/>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CDE17-4D3F-4FF0-A030-6E2E97C7778E}">
  <dimension ref="A1:AW159"/>
  <sheetViews>
    <sheetView tabSelected="1" topLeftCell="I1" zoomScale="85" zoomScaleNormal="85" workbookViewId="0">
      <selection activeCell="AC20" sqref="AC20:AE33"/>
    </sheetView>
  </sheetViews>
  <sheetFormatPr defaultRowHeight="15" x14ac:dyDescent="0.25"/>
  <cols>
    <col min="1" max="1" width="8.7109375" style="11" bestFit="1" customWidth="1"/>
    <col min="2" max="2" width="8.7109375" style="11" customWidth="1"/>
    <col min="3" max="3" width="14" style="11" customWidth="1"/>
    <col min="4" max="4" width="17.5703125" style="11" bestFit="1" customWidth="1"/>
    <col min="5" max="5" width="16" style="11" bestFit="1" customWidth="1"/>
    <col min="6" max="6" width="16.7109375" style="11" bestFit="1" customWidth="1"/>
    <col min="7" max="7" width="11.5703125" style="11" bestFit="1" customWidth="1"/>
    <col min="8" max="8" width="16.7109375" style="11" bestFit="1" customWidth="1"/>
    <col min="9" max="10" width="16.7109375" style="11" customWidth="1"/>
    <col min="11" max="11" width="22" style="11" bestFit="1" customWidth="1"/>
    <col min="12" max="13" width="16.7109375" style="11" customWidth="1"/>
    <col min="14" max="16" width="16" style="11" customWidth="1"/>
    <col min="17" max="17" width="20.140625" bestFit="1" customWidth="1"/>
    <col min="18" max="18" width="13.140625" bestFit="1" customWidth="1"/>
    <col min="23" max="23" width="7.85546875" bestFit="1" customWidth="1"/>
    <col min="24" max="24" width="9.85546875" bestFit="1" customWidth="1"/>
    <col min="26" max="29" width="9.7109375" bestFit="1" customWidth="1"/>
    <col min="50" max="16384" width="9.140625" style="11"/>
  </cols>
  <sheetData>
    <row r="1" spans="1:29" x14ac:dyDescent="0.25">
      <c r="A1" s="15" t="s">
        <v>50</v>
      </c>
      <c r="B1" s="13"/>
      <c r="C1" s="13"/>
      <c r="D1" s="13"/>
      <c r="E1" s="13"/>
      <c r="F1" s="13"/>
      <c r="G1" s="13"/>
      <c r="H1" s="13"/>
      <c r="I1" s="13"/>
      <c r="J1" s="13"/>
      <c r="K1" s="13"/>
      <c r="L1" s="13"/>
      <c r="M1" s="13"/>
      <c r="N1" s="13"/>
      <c r="O1" s="13"/>
      <c r="P1" s="13"/>
      <c r="W1" s="77"/>
      <c r="X1" s="77"/>
      <c r="Y1" s="35" t="s">
        <v>86</v>
      </c>
      <c r="Z1" s="77" t="s">
        <v>101</v>
      </c>
      <c r="AA1" s="77"/>
      <c r="AB1" s="77"/>
      <c r="AC1" s="36"/>
    </row>
    <row r="2" spans="1:29" ht="30" x14ac:dyDescent="0.25">
      <c r="A2" s="15" t="s">
        <v>0</v>
      </c>
      <c r="B2" s="15" t="s">
        <v>52</v>
      </c>
      <c r="C2" s="15" t="s">
        <v>1</v>
      </c>
      <c r="D2" s="15" t="s">
        <v>20</v>
      </c>
      <c r="E2" s="15" t="s">
        <v>21</v>
      </c>
      <c r="F2" s="15" t="s">
        <v>19</v>
      </c>
      <c r="G2" s="15" t="s">
        <v>15</v>
      </c>
      <c r="H2" s="15" t="s">
        <v>18</v>
      </c>
      <c r="I2" s="15" t="s">
        <v>49</v>
      </c>
      <c r="J2" s="15" t="s">
        <v>47</v>
      </c>
      <c r="K2" s="15" t="s">
        <v>48</v>
      </c>
      <c r="L2" s="15" t="s">
        <v>54</v>
      </c>
      <c r="M2" s="15" t="s">
        <v>55</v>
      </c>
      <c r="N2" s="15" t="s">
        <v>44</v>
      </c>
      <c r="O2" s="15" t="s">
        <v>45</v>
      </c>
      <c r="P2" s="15" t="s">
        <v>103</v>
      </c>
      <c r="Q2" s="33" t="s">
        <v>93</v>
      </c>
      <c r="R2" s="33" t="s">
        <v>94</v>
      </c>
      <c r="S2" s="33" t="s">
        <v>95</v>
      </c>
      <c r="T2" s="33" t="s">
        <v>96</v>
      </c>
      <c r="U2" s="33" t="s">
        <v>97</v>
      </c>
      <c r="W2" s="37" t="s">
        <v>0</v>
      </c>
      <c r="X2" s="37" t="s">
        <v>1</v>
      </c>
      <c r="Y2" s="38" t="s">
        <v>91</v>
      </c>
      <c r="Z2" s="38" t="s">
        <v>98</v>
      </c>
      <c r="AA2" s="38" t="s">
        <v>99</v>
      </c>
      <c r="AB2" s="38" t="s">
        <v>100</v>
      </c>
      <c r="AC2" s="38" t="s">
        <v>95</v>
      </c>
    </row>
    <row r="3" spans="1:29" x14ac:dyDescent="0.25">
      <c r="A3" s="13" t="s">
        <v>10</v>
      </c>
      <c r="B3" s="13">
        <v>1</v>
      </c>
      <c r="C3" s="14">
        <v>43706</v>
      </c>
      <c r="D3" s="13">
        <v>43706.431944444441</v>
      </c>
      <c r="E3" s="13">
        <v>43706.635416666664</v>
      </c>
      <c r="F3" s="13">
        <v>4.8833333333604969</v>
      </c>
      <c r="G3" s="13">
        <v>276.29999999999927</v>
      </c>
      <c r="H3" s="13">
        <v>4.3469788280935218</v>
      </c>
      <c r="I3" s="13">
        <v>205.6</v>
      </c>
      <c r="J3" s="5">
        <f t="shared" ref="J3:J14" si="0">I3/(CONVERT(11.2,"in","cm")^2*(PI()/4))*10</f>
        <v>3.2346682846761872</v>
      </c>
      <c r="K3" s="11">
        <v>2.7263687646464287</v>
      </c>
      <c r="L3" s="13">
        <f>J3-$H3</f>
        <v>-1.1123105434173346</v>
      </c>
      <c r="M3" s="13">
        <f>K3-$H3</f>
        <v>-1.620610063447093</v>
      </c>
      <c r="N3" s="13">
        <v>90.51</v>
      </c>
      <c r="O3" s="13">
        <v>1</v>
      </c>
      <c r="P3" s="13">
        <v>0</v>
      </c>
      <c r="Q3">
        <v>2.8117189056796761</v>
      </c>
      <c r="R3">
        <v>2.9738686144127677</v>
      </c>
      <c r="S3">
        <f>H3/R3</f>
        <v>1.4617252446950801</v>
      </c>
      <c r="T3">
        <f>R3*AVERAGE($S$3:$S$14)</f>
        <v>3.932390132159036</v>
      </c>
      <c r="U3">
        <f>T3-H3</f>
        <v>-0.41458869593448577</v>
      </c>
      <c r="W3" s="39" t="s">
        <v>10</v>
      </c>
      <c r="X3" s="40">
        <v>43706</v>
      </c>
      <c r="Y3" s="41">
        <v>4.3499999999999996</v>
      </c>
      <c r="Z3" s="42">
        <f>K3</f>
        <v>2.7263687646464287</v>
      </c>
      <c r="AA3" s="42">
        <f>Q3</f>
        <v>2.8117189056796761</v>
      </c>
      <c r="AB3" s="42">
        <f>R3</f>
        <v>2.9738686144127677</v>
      </c>
      <c r="AC3" s="42">
        <f>S3</f>
        <v>1.4617252446950801</v>
      </c>
    </row>
    <row r="4" spans="1:29" x14ac:dyDescent="0.25">
      <c r="A4" s="13" t="s">
        <v>10</v>
      </c>
      <c r="B4" s="13">
        <v>2</v>
      </c>
      <c r="C4" s="14">
        <v>43712</v>
      </c>
      <c r="D4" s="13">
        <v>43712.392361111109</v>
      </c>
      <c r="E4" s="13">
        <v>43712.59375</v>
      </c>
      <c r="F4" s="13">
        <v>4.8333333333721384</v>
      </c>
      <c r="G4" s="13">
        <v>219.40000000000146</v>
      </c>
      <c r="H4" s="13">
        <v>3.4517812337449421</v>
      </c>
      <c r="I4" s="13">
        <v>227.60465529134086</v>
      </c>
      <c r="J4" s="5">
        <f t="shared" si="0"/>
        <v>3.5808636182663252</v>
      </c>
      <c r="K4" s="11">
        <v>2.2197687657180252</v>
      </c>
      <c r="L4" s="13">
        <f t="shared" ref="L4:M15" si="1">J4-$H4</f>
        <v>0.1290823845213831</v>
      </c>
      <c r="M4" s="13">
        <f t="shared" si="1"/>
        <v>-1.2320124680269169</v>
      </c>
      <c r="N4" s="12">
        <v>128.54830000000001</v>
      </c>
      <c r="O4" s="13">
        <v>1</v>
      </c>
      <c r="P4" s="13">
        <v>0</v>
      </c>
      <c r="Q4">
        <v>2.2822549706915365</v>
      </c>
      <c r="R4">
        <v>2.4178544013873964</v>
      </c>
      <c r="S4" s="11">
        <f t="shared" ref="S4:S14" si="2">H4/R4</f>
        <v>1.427621626746534</v>
      </c>
      <c r="T4" s="11">
        <f t="shared" ref="T4:T14" si="3">R4*AVERAGE($S$3:$S$14)</f>
        <v>3.1971643746913037</v>
      </c>
      <c r="U4" s="11">
        <f t="shared" ref="U4:U14" si="4">T4-H4</f>
        <v>-0.2546168590536384</v>
      </c>
      <c r="W4" s="39" t="s">
        <v>10</v>
      </c>
      <c r="X4" s="40">
        <v>43712</v>
      </c>
      <c r="Y4" s="41">
        <v>3.45</v>
      </c>
      <c r="Z4" s="42">
        <f t="shared" ref="Z4:Z14" si="5">K4</f>
        <v>2.2197687657180252</v>
      </c>
      <c r="AA4" s="42">
        <f t="shared" ref="AA4:AA14" si="6">Q4</f>
        <v>2.2822549706915365</v>
      </c>
      <c r="AB4" s="42">
        <f t="shared" ref="AB4:AB14" si="7">R4</f>
        <v>2.4178544013873964</v>
      </c>
      <c r="AC4" s="42">
        <f t="shared" ref="AC4:AC14" si="8">S4</f>
        <v>1.427621626746534</v>
      </c>
    </row>
    <row r="5" spans="1:29" x14ac:dyDescent="0.25">
      <c r="A5" s="13" t="s">
        <v>10</v>
      </c>
      <c r="B5" s="13">
        <v>3</v>
      </c>
      <c r="C5" s="14">
        <v>43726</v>
      </c>
      <c r="D5" s="13">
        <v>43726.40902777778</v>
      </c>
      <c r="E5" s="13">
        <v>43726.618750000001</v>
      </c>
      <c r="F5" s="13">
        <v>5.0333333333255723</v>
      </c>
      <c r="G5" s="13">
        <v>113.5</v>
      </c>
      <c r="H5" s="13">
        <v>1.7856753419783424</v>
      </c>
      <c r="I5" s="13">
        <v>136.48546363385503</v>
      </c>
      <c r="J5" s="5">
        <f t="shared" si="0"/>
        <v>2.1473015590260505</v>
      </c>
      <c r="K5" s="11">
        <v>1.889201302513219</v>
      </c>
      <c r="L5" s="13">
        <f t="shared" si="1"/>
        <v>0.36162621704770803</v>
      </c>
      <c r="M5" s="13">
        <f t="shared" si="1"/>
        <v>0.10352596053487662</v>
      </c>
      <c r="N5" s="12">
        <v>80.429199999999994</v>
      </c>
      <c r="O5" s="13">
        <v>1</v>
      </c>
      <c r="P5" s="13">
        <v>0</v>
      </c>
      <c r="Q5">
        <v>1.9562859644725654</v>
      </c>
      <c r="R5">
        <v>2.0707760147324681</v>
      </c>
      <c r="S5" s="11">
        <f t="shared" si="2"/>
        <v>0.86232182006852198</v>
      </c>
      <c r="T5" s="11">
        <f t="shared" si="3"/>
        <v>2.7382175280980063</v>
      </c>
      <c r="U5" s="11">
        <f t="shared" si="4"/>
        <v>0.9525421861196639</v>
      </c>
      <c r="W5" s="39" t="s">
        <v>10</v>
      </c>
      <c r="X5" s="40">
        <v>43726</v>
      </c>
      <c r="Y5" s="41">
        <v>1.79</v>
      </c>
      <c r="Z5" s="42">
        <f t="shared" si="5"/>
        <v>1.889201302513219</v>
      </c>
      <c r="AA5" s="42">
        <f t="shared" si="6"/>
        <v>1.9562859644725654</v>
      </c>
      <c r="AB5" s="42">
        <f t="shared" si="7"/>
        <v>2.0707760147324681</v>
      </c>
      <c r="AC5" s="42">
        <f t="shared" si="8"/>
        <v>0.86232182006852198</v>
      </c>
    </row>
    <row r="6" spans="1:29" x14ac:dyDescent="0.25">
      <c r="A6" s="13" t="s">
        <v>10</v>
      </c>
      <c r="B6" s="13">
        <v>4</v>
      </c>
      <c r="C6" s="14">
        <v>43734</v>
      </c>
      <c r="D6" s="13">
        <v>43734.424305555556</v>
      </c>
      <c r="E6" s="13">
        <v>43734.640277777777</v>
      </c>
      <c r="F6" s="13">
        <v>5.1833333332906477</v>
      </c>
      <c r="G6" s="13">
        <v>110.29999999999927</v>
      </c>
      <c r="H6" s="13">
        <v>1.7353303103102191</v>
      </c>
      <c r="I6" s="13">
        <v>118.92182851230177</v>
      </c>
      <c r="J6" s="5">
        <f t="shared" si="0"/>
        <v>1.8709760070255002</v>
      </c>
      <c r="K6" s="11">
        <v>1.6134368656824676</v>
      </c>
      <c r="L6" s="13">
        <f t="shared" si="1"/>
        <v>0.13564569671528104</v>
      </c>
      <c r="M6" s="13">
        <f t="shared" si="1"/>
        <v>-0.12189344462775153</v>
      </c>
      <c r="N6" s="12">
        <v>85.352999999999994</v>
      </c>
      <c r="O6" s="13">
        <v>1</v>
      </c>
      <c r="P6" s="13">
        <v>0</v>
      </c>
      <c r="Q6">
        <v>1.6513156020378861</v>
      </c>
      <c r="R6">
        <v>1.7490152020972811</v>
      </c>
      <c r="S6" s="11">
        <f t="shared" si="2"/>
        <v>0.99217565875319313</v>
      </c>
      <c r="T6" s="11">
        <f t="shared" si="3"/>
        <v>2.3127484813519952</v>
      </c>
      <c r="U6" s="11">
        <f t="shared" si="4"/>
        <v>0.57741817104177606</v>
      </c>
      <c r="W6" s="39" t="s">
        <v>10</v>
      </c>
      <c r="X6" s="40">
        <v>43734</v>
      </c>
      <c r="Y6" s="41">
        <v>1.74</v>
      </c>
      <c r="Z6" s="42">
        <f t="shared" si="5"/>
        <v>1.6134368656824676</v>
      </c>
      <c r="AA6" s="42">
        <f t="shared" si="6"/>
        <v>1.6513156020378861</v>
      </c>
      <c r="AB6" s="42">
        <f t="shared" si="7"/>
        <v>1.7490152020972811</v>
      </c>
      <c r="AC6" s="42">
        <f t="shared" si="8"/>
        <v>0.99217565875319313</v>
      </c>
    </row>
    <row r="7" spans="1:29" x14ac:dyDescent="0.25">
      <c r="A7" s="13" t="s">
        <v>8</v>
      </c>
      <c r="B7" s="13">
        <v>5</v>
      </c>
      <c r="C7" s="14">
        <v>43707</v>
      </c>
      <c r="D7" s="13">
        <v>43707.365277777775</v>
      </c>
      <c r="E7" s="13">
        <v>43707.586805555555</v>
      </c>
      <c r="F7" s="13">
        <v>5.3166666667093523</v>
      </c>
      <c r="G7" s="13">
        <v>258.60000000000218</v>
      </c>
      <c r="H7" s="13">
        <v>4.0685078716793237</v>
      </c>
      <c r="I7" s="13">
        <v>240.30813760921717</v>
      </c>
      <c r="J7" s="5">
        <f t="shared" si="0"/>
        <v>3.7807252493878192</v>
      </c>
      <c r="K7" s="11">
        <v>2.6397680966594916</v>
      </c>
      <c r="L7" s="13">
        <f t="shared" si="1"/>
        <v>-0.28778262229150453</v>
      </c>
      <c r="M7" s="13">
        <f t="shared" si="1"/>
        <v>-1.4287397750198321</v>
      </c>
      <c r="N7" s="12">
        <v>114.4075</v>
      </c>
      <c r="O7" s="13">
        <v>1</v>
      </c>
      <c r="P7" s="13">
        <v>0</v>
      </c>
      <c r="Q7">
        <v>2.7064948552750869</v>
      </c>
      <c r="R7">
        <v>2.8647939432617426</v>
      </c>
      <c r="S7" s="11">
        <f t="shared" si="2"/>
        <v>1.4201746974677973</v>
      </c>
      <c r="T7" s="11">
        <f t="shared" si="3"/>
        <v>3.788159093025695</v>
      </c>
      <c r="U7" s="11">
        <f t="shared" si="4"/>
        <v>-0.28034877865362873</v>
      </c>
      <c r="W7" s="43" t="s">
        <v>8</v>
      </c>
      <c r="X7" s="44">
        <v>43707</v>
      </c>
      <c r="Y7" s="45">
        <v>4.07</v>
      </c>
      <c r="Z7" s="46">
        <f t="shared" si="5"/>
        <v>2.6397680966594916</v>
      </c>
      <c r="AA7" s="46">
        <f t="shared" si="6"/>
        <v>2.7064948552750869</v>
      </c>
      <c r="AB7" s="46">
        <f t="shared" si="7"/>
        <v>2.8647939432617426</v>
      </c>
      <c r="AC7" s="46">
        <f t="shared" si="8"/>
        <v>1.4201746974677973</v>
      </c>
    </row>
    <row r="8" spans="1:29" x14ac:dyDescent="0.25">
      <c r="A8" s="13" t="s">
        <v>8</v>
      </c>
      <c r="B8" s="13">
        <v>6</v>
      </c>
      <c r="C8" s="14">
        <v>43713</v>
      </c>
      <c r="D8" s="13">
        <v>43713.394444444442</v>
      </c>
      <c r="E8" s="13">
        <v>43713.612500000003</v>
      </c>
      <c r="F8" s="13">
        <v>5.2333333334536292</v>
      </c>
      <c r="G8" s="13">
        <v>188.70000000000073</v>
      </c>
      <c r="H8" s="13">
        <v>2.9687835861789829</v>
      </c>
      <c r="I8" s="13">
        <v>282.59312699475061</v>
      </c>
      <c r="J8" s="5">
        <f t="shared" si="0"/>
        <v>4.4459874774192105</v>
      </c>
      <c r="K8" s="11">
        <v>1.9547819469765881</v>
      </c>
      <c r="L8" s="13">
        <f t="shared" si="1"/>
        <v>1.4772038912402277</v>
      </c>
      <c r="M8" s="13">
        <f t="shared" si="1"/>
        <v>-1.0140016392023947</v>
      </c>
      <c r="N8" s="12">
        <v>163.90190000000001</v>
      </c>
      <c r="O8" s="13">
        <v>1</v>
      </c>
      <c r="P8" s="13">
        <v>0</v>
      </c>
      <c r="Q8">
        <v>2.0078393838393596</v>
      </c>
      <c r="R8">
        <v>2.129559036065233</v>
      </c>
      <c r="S8" s="11">
        <f t="shared" si="2"/>
        <v>1.3940837215127773</v>
      </c>
      <c r="T8" s="11">
        <f t="shared" si="3"/>
        <v>2.815947180278052</v>
      </c>
      <c r="U8" s="11">
        <f t="shared" si="4"/>
        <v>-0.15283640590093084</v>
      </c>
      <c r="W8" s="43" t="s">
        <v>8</v>
      </c>
      <c r="X8" s="44">
        <v>43713</v>
      </c>
      <c r="Y8" s="45">
        <v>2.97</v>
      </c>
      <c r="Z8" s="46">
        <f t="shared" si="5"/>
        <v>1.9547819469765881</v>
      </c>
      <c r="AA8" s="46">
        <f t="shared" si="6"/>
        <v>2.0078393838393596</v>
      </c>
      <c r="AB8" s="46">
        <f t="shared" si="7"/>
        <v>2.129559036065233</v>
      </c>
      <c r="AC8" s="46">
        <f t="shared" si="8"/>
        <v>1.3940837215127773</v>
      </c>
    </row>
    <row r="9" spans="1:29" x14ac:dyDescent="0.25">
      <c r="A9" s="13" t="s">
        <v>8</v>
      </c>
      <c r="B9" s="13">
        <v>7</v>
      </c>
      <c r="C9" s="14">
        <v>43727</v>
      </c>
      <c r="D9" s="13">
        <v>43727.412499999999</v>
      </c>
      <c r="E9" s="13">
        <v>43727.618750000001</v>
      </c>
      <c r="F9" s="13">
        <v>4.9500000000698492</v>
      </c>
      <c r="G9" s="13">
        <v>176.90000000000146</v>
      </c>
      <c r="H9" s="13">
        <v>2.7831362819028316</v>
      </c>
      <c r="I9" s="13">
        <v>167.47505129183409</v>
      </c>
      <c r="J9" s="5">
        <f t="shared" si="0"/>
        <v>2.6348552377831389</v>
      </c>
      <c r="K9" s="11">
        <v>2.1621149550824232</v>
      </c>
      <c r="L9" s="13">
        <f t="shared" si="1"/>
        <v>-0.14828104411969267</v>
      </c>
      <c r="M9" s="13">
        <f t="shared" si="1"/>
        <v>-0.62102132682040834</v>
      </c>
      <c r="N9" s="12">
        <v>88.245599999999996</v>
      </c>
      <c r="O9" s="13">
        <v>1</v>
      </c>
      <c r="P9" s="13">
        <v>0</v>
      </c>
      <c r="Q9">
        <v>2.2254713133301234</v>
      </c>
      <c r="R9">
        <v>2.3585300998042378</v>
      </c>
      <c r="S9" s="11">
        <f t="shared" si="2"/>
        <v>1.1800300034898163</v>
      </c>
      <c r="T9" s="11">
        <f t="shared" si="3"/>
        <v>3.1187189796889072</v>
      </c>
      <c r="U9" s="11">
        <f t="shared" si="4"/>
        <v>0.33558269778607563</v>
      </c>
      <c r="W9" s="43" t="s">
        <v>8</v>
      </c>
      <c r="X9" s="44">
        <v>43727</v>
      </c>
      <c r="Y9" s="45">
        <v>2.78</v>
      </c>
      <c r="Z9" s="46">
        <f t="shared" si="5"/>
        <v>2.1621149550824232</v>
      </c>
      <c r="AA9" s="46">
        <f t="shared" si="6"/>
        <v>2.2254713133301234</v>
      </c>
      <c r="AB9" s="46">
        <f t="shared" si="7"/>
        <v>2.3585300998042378</v>
      </c>
      <c r="AC9" s="46">
        <f t="shared" si="8"/>
        <v>1.1800300034898163</v>
      </c>
    </row>
    <row r="10" spans="1:29" ht="14.25" customHeight="1" x14ac:dyDescent="0.25">
      <c r="A10" s="13" t="s">
        <v>8</v>
      </c>
      <c r="B10" s="13">
        <v>8</v>
      </c>
      <c r="C10" s="14">
        <v>43739</v>
      </c>
      <c r="D10" s="13">
        <v>43739.423611111109</v>
      </c>
      <c r="E10" s="13">
        <v>43739.638888888891</v>
      </c>
      <c r="F10" s="13">
        <v>5.1666666667442769</v>
      </c>
      <c r="G10" s="13">
        <v>150.39999999999782</v>
      </c>
      <c r="H10" s="13">
        <v>2.3662164884012231</v>
      </c>
      <c r="I10" s="13">
        <v>169.45804724692616</v>
      </c>
      <c r="J10" s="5">
        <f t="shared" si="0"/>
        <v>2.6660533609571542</v>
      </c>
      <c r="K10" s="11">
        <v>1.9810922085198208</v>
      </c>
      <c r="L10" s="13">
        <f t="shared" si="1"/>
        <v>0.29983687255593106</v>
      </c>
      <c r="M10" s="13">
        <f t="shared" si="1"/>
        <v>-0.3851242798814023</v>
      </c>
      <c r="N10" s="12">
        <v>95.138000000000005</v>
      </c>
      <c r="O10" s="13">
        <v>1</v>
      </c>
      <c r="P10" s="13">
        <v>0</v>
      </c>
      <c r="Q10">
        <v>2.0248588026459702</v>
      </c>
      <c r="R10">
        <v>2.1477718690417897</v>
      </c>
      <c r="S10" s="11">
        <f t="shared" si="2"/>
        <v>1.1017075521418811</v>
      </c>
      <c r="T10" s="11">
        <f t="shared" si="3"/>
        <v>2.8400302767297809</v>
      </c>
      <c r="U10" s="11">
        <f t="shared" si="4"/>
        <v>0.47381378832855781</v>
      </c>
      <c r="W10" s="43" t="s">
        <v>8</v>
      </c>
      <c r="X10" s="44">
        <v>43739</v>
      </c>
      <c r="Y10" s="45">
        <v>2.37</v>
      </c>
      <c r="Z10" s="46">
        <f t="shared" si="5"/>
        <v>1.9810922085198208</v>
      </c>
      <c r="AA10" s="46">
        <f t="shared" si="6"/>
        <v>2.0248588026459702</v>
      </c>
      <c r="AB10" s="46">
        <f t="shared" si="7"/>
        <v>2.1477718690417897</v>
      </c>
      <c r="AC10" s="46">
        <f t="shared" si="8"/>
        <v>1.1017075521418811</v>
      </c>
    </row>
    <row r="11" spans="1:29" x14ac:dyDescent="0.25">
      <c r="A11" s="13" t="s">
        <v>9</v>
      </c>
      <c r="B11" s="13">
        <v>9</v>
      </c>
      <c r="C11" s="14">
        <v>43711</v>
      </c>
      <c r="D11" s="13">
        <v>43711.400694444441</v>
      </c>
      <c r="E11" s="13">
        <v>43711.620138888888</v>
      </c>
      <c r="F11" s="13">
        <v>5.2666666667209938</v>
      </c>
      <c r="G11" s="13">
        <v>319.39999999999782</v>
      </c>
      <c r="H11" s="13">
        <v>5.0250634733733808</v>
      </c>
      <c r="I11" s="13">
        <v>417.96933540121961</v>
      </c>
      <c r="J11" s="5">
        <f t="shared" si="0"/>
        <v>6.5758373209606464</v>
      </c>
      <c r="K11" s="11">
        <v>2.5684970686074533</v>
      </c>
      <c r="L11" s="13">
        <f t="shared" si="1"/>
        <v>1.5507738475872657</v>
      </c>
      <c r="M11" s="13">
        <f t="shared" si="1"/>
        <v>-2.4565664047659275</v>
      </c>
      <c r="N11" s="12">
        <v>191.97219999999999</v>
      </c>
      <c r="O11" s="13">
        <v>1</v>
      </c>
      <c r="P11" s="13">
        <v>0</v>
      </c>
      <c r="Q11">
        <v>2.6229932825049977</v>
      </c>
      <c r="R11">
        <v>2.7832504153996678</v>
      </c>
      <c r="S11" s="11">
        <f t="shared" si="2"/>
        <v>1.8054658127669028</v>
      </c>
      <c r="T11" s="11">
        <f t="shared" si="3"/>
        <v>3.6803328888846698</v>
      </c>
      <c r="U11" s="11">
        <f t="shared" si="4"/>
        <v>-1.344730584488711</v>
      </c>
      <c r="W11" s="47" t="s">
        <v>9</v>
      </c>
      <c r="X11" s="48">
        <v>43711</v>
      </c>
      <c r="Y11" s="49">
        <v>5.03</v>
      </c>
      <c r="Z11" s="50">
        <f t="shared" si="5"/>
        <v>2.5684970686074533</v>
      </c>
      <c r="AA11" s="50">
        <f t="shared" si="6"/>
        <v>2.6229932825049977</v>
      </c>
      <c r="AB11" s="50">
        <f t="shared" si="7"/>
        <v>2.7832504153996678</v>
      </c>
      <c r="AC11" s="50">
        <f t="shared" si="8"/>
        <v>1.8054658127669028</v>
      </c>
    </row>
    <row r="12" spans="1:29" x14ac:dyDescent="0.25">
      <c r="A12" s="13" t="s">
        <v>9</v>
      </c>
      <c r="B12" s="13">
        <v>10</v>
      </c>
      <c r="C12" s="14">
        <v>43725</v>
      </c>
      <c r="D12" s="13">
        <v>43725.433333333334</v>
      </c>
      <c r="E12" s="13">
        <v>43725.646527777775</v>
      </c>
      <c r="F12" s="13">
        <v>5.1166666665812954</v>
      </c>
      <c r="G12" s="13">
        <v>260.39999999999782</v>
      </c>
      <c r="H12" s="13">
        <v>4.0968269519925684</v>
      </c>
      <c r="I12" s="13">
        <v>491.6304557717761</v>
      </c>
      <c r="J12" s="5">
        <f t="shared" si="0"/>
        <v>7.7347346452619794</v>
      </c>
      <c r="K12" s="11">
        <v>2.3746586702904802</v>
      </c>
      <c r="L12" s="13">
        <f t="shared" si="1"/>
        <v>3.637907693269411</v>
      </c>
      <c r="M12" s="13">
        <f t="shared" si="1"/>
        <v>-1.7221682817020882</v>
      </c>
      <c r="N12" s="12">
        <v>241.06829999999999</v>
      </c>
      <c r="O12" s="13">
        <v>1</v>
      </c>
      <c r="P12" s="13">
        <v>0</v>
      </c>
      <c r="Q12">
        <v>2.446866448616738</v>
      </c>
      <c r="R12">
        <v>2.5889585932938397</v>
      </c>
      <c r="S12" s="11">
        <f t="shared" si="2"/>
        <v>1.5824227404040176</v>
      </c>
      <c r="T12" s="11">
        <f t="shared" si="3"/>
        <v>3.4234179598574417</v>
      </c>
      <c r="U12" s="11">
        <f t="shared" si="4"/>
        <v>-0.67340899213512673</v>
      </c>
      <c r="W12" s="47" t="s">
        <v>9</v>
      </c>
      <c r="X12" s="48">
        <v>43725</v>
      </c>
      <c r="Y12" s="49">
        <v>4.0999999999999996</v>
      </c>
      <c r="Z12" s="50">
        <f t="shared" si="5"/>
        <v>2.3746586702904802</v>
      </c>
      <c r="AA12" s="50">
        <f t="shared" si="6"/>
        <v>2.446866448616738</v>
      </c>
      <c r="AB12" s="50">
        <f t="shared" si="7"/>
        <v>2.5889585932938397</v>
      </c>
      <c r="AC12" s="50">
        <f t="shared" si="8"/>
        <v>1.5824227404040176</v>
      </c>
    </row>
    <row r="13" spans="1:29" x14ac:dyDescent="0.25">
      <c r="A13" s="13" t="s">
        <v>9</v>
      </c>
      <c r="B13" s="13">
        <v>11</v>
      </c>
      <c r="C13" s="14">
        <v>43732</v>
      </c>
      <c r="D13" s="13">
        <v>43732.412499999999</v>
      </c>
      <c r="E13" s="13">
        <v>43732.635416666664</v>
      </c>
      <c r="F13" s="13">
        <v>5.3499999999767169</v>
      </c>
      <c r="G13" s="13">
        <v>160.20000000000073</v>
      </c>
      <c r="H13" s="13">
        <v>2.5203981478848614</v>
      </c>
      <c r="I13" s="13">
        <v>239.08126213251239</v>
      </c>
      <c r="J13" s="5">
        <f t="shared" si="0"/>
        <v>3.7614230354104654</v>
      </c>
      <c r="K13" s="11">
        <v>1.801664539401749</v>
      </c>
      <c r="L13" s="13">
        <f t="shared" si="1"/>
        <v>1.241024887525604</v>
      </c>
      <c r="M13" s="13">
        <f t="shared" si="1"/>
        <v>-0.71873360848311241</v>
      </c>
      <c r="N13" s="12">
        <v>148.53630000000001</v>
      </c>
      <c r="O13" s="13">
        <v>1</v>
      </c>
      <c r="P13" s="13">
        <v>0</v>
      </c>
      <c r="Q13">
        <v>1.8577881975650337</v>
      </c>
      <c r="R13">
        <v>1.9623652277087156</v>
      </c>
      <c r="S13" s="11">
        <f t="shared" si="2"/>
        <v>1.2843675133949009</v>
      </c>
      <c r="T13" s="11">
        <f t="shared" si="3"/>
        <v>2.5948643526935236</v>
      </c>
      <c r="U13" s="11">
        <f t="shared" si="4"/>
        <v>7.4466204808662173E-2</v>
      </c>
      <c r="W13" s="47" t="s">
        <v>9</v>
      </c>
      <c r="X13" s="48">
        <v>43732</v>
      </c>
      <c r="Y13" s="49">
        <v>2.52</v>
      </c>
      <c r="Z13" s="50">
        <f t="shared" si="5"/>
        <v>1.801664539401749</v>
      </c>
      <c r="AA13" s="50">
        <f t="shared" si="6"/>
        <v>1.8577881975650337</v>
      </c>
      <c r="AB13" s="50">
        <f t="shared" si="7"/>
        <v>1.9623652277087156</v>
      </c>
      <c r="AC13" s="50">
        <f t="shared" si="8"/>
        <v>1.2843675133949009</v>
      </c>
    </row>
    <row r="14" spans="1:29" x14ac:dyDescent="0.25">
      <c r="A14" s="13" t="s">
        <v>9</v>
      </c>
      <c r="B14" s="13">
        <v>12</v>
      </c>
      <c r="C14" s="14">
        <f>INT(D14)</f>
        <v>43742</v>
      </c>
      <c r="D14" s="13">
        <v>43742.374305555553</v>
      </c>
      <c r="E14" s="13">
        <v>43742.57708333333</v>
      </c>
      <c r="F14" s="13">
        <f>(E14-D14)*24</f>
        <v>4.8666666666395031</v>
      </c>
      <c r="G14" s="13">
        <v>178.40000000000146</v>
      </c>
      <c r="H14" s="13">
        <f>G14/(CONVERT(11.2,"in","cm")^2*(PI()/4))*10</f>
        <v>2.8067355154972589</v>
      </c>
      <c r="I14" s="13">
        <v>443.30015700132157</v>
      </c>
      <c r="J14" s="5">
        <f t="shared" si="0"/>
        <v>6.9743626383470296</v>
      </c>
      <c r="K14" s="11">
        <v>1.8781360491513353</v>
      </c>
      <c r="L14" s="13">
        <f t="shared" si="1"/>
        <v>4.1676271228497708</v>
      </c>
      <c r="M14" s="13">
        <f t="shared" si="1"/>
        <v>-0.92859946634592361</v>
      </c>
      <c r="N14" s="12">
        <v>235.14359999999999</v>
      </c>
      <c r="O14" s="13">
        <v>1</v>
      </c>
      <c r="P14" s="13">
        <v>0</v>
      </c>
      <c r="Q14">
        <v>1.9578412175082642</v>
      </c>
      <c r="R14">
        <v>2.0703528389959951</v>
      </c>
      <c r="S14" s="11">
        <f t="shared" si="2"/>
        <v>1.3556797965212384</v>
      </c>
      <c r="T14" s="11">
        <f t="shared" si="3"/>
        <v>2.7376579566084622</v>
      </c>
      <c r="U14" s="11">
        <f t="shared" si="4"/>
        <v>-6.9077558888796631E-2</v>
      </c>
      <c r="W14" s="47" t="s">
        <v>9</v>
      </c>
      <c r="X14" s="48">
        <v>43742</v>
      </c>
      <c r="Y14" s="49">
        <v>2.81</v>
      </c>
      <c r="Z14" s="50">
        <f t="shared" si="5"/>
        <v>1.8781360491513353</v>
      </c>
      <c r="AA14" s="50">
        <f t="shared" si="6"/>
        <v>1.9578412175082642</v>
      </c>
      <c r="AB14" s="50">
        <f t="shared" si="7"/>
        <v>2.0703528389959951</v>
      </c>
      <c r="AC14" s="50">
        <f t="shared" si="8"/>
        <v>1.3556797965212384</v>
      </c>
    </row>
    <row r="15" spans="1:29" x14ac:dyDescent="0.25">
      <c r="C15" s="10"/>
      <c r="G15" s="11" t="s">
        <v>104</v>
      </c>
      <c r="H15" s="11">
        <f>SUM(H3:H14)</f>
        <v>37.955434031037456</v>
      </c>
      <c r="J15" s="56">
        <f>SUM(J3:J14)</f>
        <v>49.407788434521507</v>
      </c>
      <c r="L15" s="57">
        <f t="shared" si="1"/>
        <v>11.452354403484051</v>
      </c>
      <c r="N15" s="11" t="s">
        <v>90</v>
      </c>
      <c r="O15" s="11">
        <f>AVERAGE(O3:O14)</f>
        <v>1</v>
      </c>
      <c r="P15" s="11">
        <f>AVERAGE(P3:P14)</f>
        <v>0</v>
      </c>
      <c r="S15">
        <f>AVERAGE(S3:S14)</f>
        <v>1.3223146823302219</v>
      </c>
      <c r="W15" s="37"/>
      <c r="X15" s="37" t="s">
        <v>89</v>
      </c>
      <c r="Y15" s="51">
        <f>AVERAGE(Y3:Y14)</f>
        <v>3.1650000000000009</v>
      </c>
      <c r="Z15" s="51">
        <f t="shared" ref="Z15:AC15" si="9">AVERAGE(Z3:Z14)</f>
        <v>2.1507907694374571</v>
      </c>
      <c r="AA15" s="51">
        <f t="shared" si="9"/>
        <v>2.212644078680603</v>
      </c>
      <c r="AB15" s="51">
        <f t="shared" si="9"/>
        <v>2.3430913546834278</v>
      </c>
      <c r="AC15" s="51">
        <f t="shared" si="9"/>
        <v>1.3223146823302219</v>
      </c>
    </row>
    <row r="16" spans="1:29" ht="30" x14ac:dyDescent="0.25">
      <c r="C16" s="10"/>
      <c r="G16" s="11" t="s">
        <v>32</v>
      </c>
      <c r="H16" s="11">
        <f>AVERAGE(H3:H14)</f>
        <v>3.1629528359197878</v>
      </c>
      <c r="J16" s="11">
        <f>AVERAGE(J3:J14)</f>
        <v>4.1173157028767919</v>
      </c>
      <c r="W16" s="37"/>
      <c r="X16" s="38" t="s">
        <v>106</v>
      </c>
      <c r="Y16" s="51">
        <f>_xlfn.STDEV.S(Y3:Y14)</f>
        <v>1.0417860537644832</v>
      </c>
      <c r="Z16" s="51">
        <f t="shared" ref="Z16:AC16" si="10">_xlfn.STDEV.S(Z3:Z14)</f>
        <v>0.3593549136736936</v>
      </c>
      <c r="AA16" s="51">
        <f t="shared" si="10"/>
        <v>0.3667920699721201</v>
      </c>
      <c r="AB16" s="51">
        <f t="shared" si="10"/>
        <v>0.38849811767267711</v>
      </c>
      <c r="AC16" s="51">
        <f t="shared" si="10"/>
        <v>0.25908831665953802</v>
      </c>
    </row>
    <row r="17" spans="3:26" x14ac:dyDescent="0.25">
      <c r="C17" s="10"/>
      <c r="N17" s="11" t="s">
        <v>29</v>
      </c>
    </row>
    <row r="18" spans="3:26" x14ac:dyDescent="0.25">
      <c r="C18" s="10"/>
      <c r="I18" s="61"/>
      <c r="J18" s="61"/>
      <c r="K18" s="61" t="s">
        <v>85</v>
      </c>
      <c r="L18" s="61"/>
      <c r="M18" s="61" t="s">
        <v>86</v>
      </c>
      <c r="N18" s="61"/>
      <c r="O18" s="31"/>
      <c r="P18" s="31"/>
    </row>
    <row r="19" spans="3:26" ht="30" x14ac:dyDescent="0.25">
      <c r="C19" s="10"/>
      <c r="I19" s="15" t="s">
        <v>0</v>
      </c>
      <c r="J19" s="15" t="s">
        <v>1</v>
      </c>
      <c r="K19" s="15" t="s">
        <v>45</v>
      </c>
      <c r="L19" s="15" t="s">
        <v>103</v>
      </c>
      <c r="M19" s="30" t="s">
        <v>87</v>
      </c>
      <c r="N19" s="30" t="s">
        <v>88</v>
      </c>
      <c r="O19" s="30" t="s">
        <v>105</v>
      </c>
    </row>
    <row r="20" spans="3:26" x14ac:dyDescent="0.25">
      <c r="C20" s="10"/>
      <c r="I20" s="23" t="s">
        <v>10</v>
      </c>
      <c r="J20" s="24">
        <v>43706</v>
      </c>
      <c r="K20" s="25">
        <v>1</v>
      </c>
      <c r="L20" s="25">
        <v>0</v>
      </c>
      <c r="M20" s="25">
        <f>H3</f>
        <v>4.3469788280935218</v>
      </c>
      <c r="N20" s="25">
        <f>J3</f>
        <v>3.2346682846761872</v>
      </c>
      <c r="O20" s="25">
        <f>(ABS(M20-N20)/AVERAGE(M20:N20))*100</f>
        <v>29.342187175762341</v>
      </c>
      <c r="Z20" s="52">
        <f>AA3-Z3</f>
        <v>8.535014103324734E-2</v>
      </c>
    </row>
    <row r="21" spans="3:26" x14ac:dyDescent="0.25">
      <c r="C21" s="10"/>
      <c r="I21" s="23" t="s">
        <v>10</v>
      </c>
      <c r="J21" s="24">
        <v>43712</v>
      </c>
      <c r="K21" s="25">
        <v>1</v>
      </c>
      <c r="L21" s="25">
        <v>0</v>
      </c>
      <c r="M21" s="25">
        <f t="shared" ref="M21:M31" si="11">H4</f>
        <v>3.4517812337449421</v>
      </c>
      <c r="N21" s="25">
        <f t="shared" ref="N21:N31" si="12">J4</f>
        <v>3.5808636182663252</v>
      </c>
      <c r="O21" s="25">
        <f t="shared" ref="O21:O31" si="13">(ABS(M21-N21)/AVERAGE(M21:N21))*100</f>
        <v>3.6709484763606914</v>
      </c>
      <c r="Z21" s="52">
        <f t="shared" ref="Z21:Z31" si="14">AA4-Z4</f>
        <v>6.2486204973511317E-2</v>
      </c>
    </row>
    <row r="22" spans="3:26" x14ac:dyDescent="0.25">
      <c r="C22" s="10"/>
      <c r="I22" s="23" t="s">
        <v>10</v>
      </c>
      <c r="J22" s="24">
        <v>43726</v>
      </c>
      <c r="K22" s="25">
        <v>1</v>
      </c>
      <c r="L22" s="25">
        <v>0</v>
      </c>
      <c r="M22" s="25">
        <f t="shared" si="11"/>
        <v>1.7856753419783424</v>
      </c>
      <c r="N22" s="25">
        <f t="shared" si="12"/>
        <v>2.1473015590260505</v>
      </c>
      <c r="O22" s="25">
        <f t="shared" si="13"/>
        <v>18.389440169626063</v>
      </c>
      <c r="Z22" s="52">
        <f t="shared" si="14"/>
        <v>6.708466195934637E-2</v>
      </c>
    </row>
    <row r="23" spans="3:26" x14ac:dyDescent="0.25">
      <c r="C23" s="10"/>
      <c r="I23" s="23" t="s">
        <v>10</v>
      </c>
      <c r="J23" s="24">
        <v>43734</v>
      </c>
      <c r="K23" s="25">
        <v>1</v>
      </c>
      <c r="L23" s="25">
        <v>0</v>
      </c>
      <c r="M23" s="25">
        <f t="shared" si="11"/>
        <v>1.7353303103102191</v>
      </c>
      <c r="N23" s="25">
        <f t="shared" si="12"/>
        <v>1.8709760070255002</v>
      </c>
      <c r="O23" s="25">
        <f t="shared" si="13"/>
        <v>7.522694124080612</v>
      </c>
      <c r="Z23" s="52">
        <f t="shared" si="14"/>
        <v>3.7878736355418496E-2</v>
      </c>
    </row>
    <row r="24" spans="3:26" x14ac:dyDescent="0.25">
      <c r="C24" s="10"/>
      <c r="I24" s="26" t="s">
        <v>8</v>
      </c>
      <c r="J24" s="27">
        <v>43707</v>
      </c>
      <c r="K24" s="28">
        <v>1</v>
      </c>
      <c r="L24" s="28">
        <v>0</v>
      </c>
      <c r="M24" s="28">
        <f t="shared" si="11"/>
        <v>4.0685078716793237</v>
      </c>
      <c r="N24" s="28">
        <f t="shared" si="12"/>
        <v>3.7807252493878192</v>
      </c>
      <c r="O24" s="28">
        <f t="shared" si="13"/>
        <v>7.3327576809791335</v>
      </c>
      <c r="Z24" s="52">
        <f t="shared" si="14"/>
        <v>6.6726758615595294E-2</v>
      </c>
    </row>
    <row r="25" spans="3:26" x14ac:dyDescent="0.25">
      <c r="C25" s="10"/>
      <c r="I25" s="26" t="s">
        <v>8</v>
      </c>
      <c r="J25" s="27">
        <v>43713</v>
      </c>
      <c r="K25" s="28">
        <v>1</v>
      </c>
      <c r="L25" s="28">
        <v>0</v>
      </c>
      <c r="M25" s="28">
        <f t="shared" si="11"/>
        <v>2.9687835861789829</v>
      </c>
      <c r="N25" s="28">
        <f t="shared" si="12"/>
        <v>4.4459874774192105</v>
      </c>
      <c r="O25" s="28">
        <f t="shared" si="13"/>
        <v>39.844895508436089</v>
      </c>
      <c r="Z25" s="52">
        <f t="shared" si="14"/>
        <v>5.3057436862771423E-2</v>
      </c>
    </row>
    <row r="26" spans="3:26" x14ac:dyDescent="0.25">
      <c r="C26" s="10"/>
      <c r="I26" s="26" t="s">
        <v>8</v>
      </c>
      <c r="J26" s="27">
        <v>43727</v>
      </c>
      <c r="K26" s="28">
        <v>1</v>
      </c>
      <c r="L26" s="28">
        <v>0</v>
      </c>
      <c r="M26" s="28">
        <f t="shared" si="11"/>
        <v>2.7831362819028316</v>
      </c>
      <c r="N26" s="28">
        <f t="shared" si="12"/>
        <v>2.6348552377831389</v>
      </c>
      <c r="O26" s="28">
        <f t="shared" si="13"/>
        <v>5.4736536069103012</v>
      </c>
      <c r="Z26" s="52">
        <f t="shared" si="14"/>
        <v>6.335635824770014E-2</v>
      </c>
    </row>
    <row r="27" spans="3:26" x14ac:dyDescent="0.25">
      <c r="C27" s="10"/>
      <c r="I27" s="26" t="s">
        <v>8</v>
      </c>
      <c r="J27" s="27">
        <v>43739</v>
      </c>
      <c r="K27" s="28">
        <v>1</v>
      </c>
      <c r="L27" s="28">
        <v>0</v>
      </c>
      <c r="M27" s="28">
        <f t="shared" si="11"/>
        <v>2.3662164884012231</v>
      </c>
      <c r="N27" s="28">
        <f t="shared" si="12"/>
        <v>2.6660533609571542</v>
      </c>
      <c r="O27" s="28">
        <f t="shared" si="13"/>
        <v>11.916565745939113</v>
      </c>
      <c r="Z27" s="52">
        <f t="shared" si="14"/>
        <v>4.3766594126149361E-2</v>
      </c>
    </row>
    <row r="28" spans="3:26" x14ac:dyDescent="0.25">
      <c r="C28" s="10"/>
      <c r="I28" s="6" t="s">
        <v>9</v>
      </c>
      <c r="J28" s="2">
        <v>43711</v>
      </c>
      <c r="K28" s="29">
        <v>1</v>
      </c>
      <c r="L28" s="29">
        <v>0</v>
      </c>
      <c r="M28" s="29">
        <f t="shared" si="11"/>
        <v>5.0250634733733808</v>
      </c>
      <c r="N28" s="29">
        <f t="shared" si="12"/>
        <v>6.5758373209606464</v>
      </c>
      <c r="O28" s="29">
        <f t="shared" si="13"/>
        <v>26.735404001466438</v>
      </c>
      <c r="Z28" s="52">
        <f t="shared" si="14"/>
        <v>5.4496213897544443E-2</v>
      </c>
    </row>
    <row r="29" spans="3:26" x14ac:dyDescent="0.25">
      <c r="C29" s="10"/>
      <c r="I29" s="6" t="s">
        <v>9</v>
      </c>
      <c r="J29" s="2">
        <v>43725</v>
      </c>
      <c r="K29" s="29">
        <v>1</v>
      </c>
      <c r="L29" s="29">
        <v>0</v>
      </c>
      <c r="M29" s="29">
        <f t="shared" si="11"/>
        <v>4.0968269519925684</v>
      </c>
      <c r="N29" s="29">
        <f t="shared" si="12"/>
        <v>7.7347346452619794</v>
      </c>
      <c r="O29" s="29">
        <f t="shared" si="13"/>
        <v>61.494971113763519</v>
      </c>
      <c r="Z29" s="52">
        <f t="shared" si="14"/>
        <v>7.2207778326257799E-2</v>
      </c>
    </row>
    <row r="30" spans="3:26" x14ac:dyDescent="0.25">
      <c r="C30" s="10"/>
      <c r="I30" s="6" t="s">
        <v>9</v>
      </c>
      <c r="J30" s="2">
        <v>43732</v>
      </c>
      <c r="K30" s="29">
        <v>1</v>
      </c>
      <c r="L30" s="29">
        <v>0</v>
      </c>
      <c r="M30" s="29">
        <f t="shared" si="11"/>
        <v>2.5203981478848614</v>
      </c>
      <c r="N30" s="29">
        <f t="shared" si="12"/>
        <v>3.7614230354104654</v>
      </c>
      <c r="O30" s="29">
        <f t="shared" si="13"/>
        <v>39.511627323163808</v>
      </c>
      <c r="Z30" s="52">
        <f>AA13-Z13</f>
        <v>5.6123658163284684E-2</v>
      </c>
    </row>
    <row r="31" spans="3:26" x14ac:dyDescent="0.25">
      <c r="C31" s="10"/>
      <c r="I31" s="6" t="s">
        <v>9</v>
      </c>
      <c r="J31" s="2">
        <v>43742</v>
      </c>
      <c r="K31" s="29">
        <v>1</v>
      </c>
      <c r="L31" s="29">
        <v>0</v>
      </c>
      <c r="M31" s="29">
        <f t="shared" si="11"/>
        <v>2.8067355154972589</v>
      </c>
      <c r="N31" s="29">
        <f t="shared" si="12"/>
        <v>6.9743626383470296</v>
      </c>
      <c r="O31" s="29">
        <f t="shared" si="13"/>
        <v>85.217979766653457</v>
      </c>
      <c r="Z31" s="52">
        <f t="shared" si="14"/>
        <v>7.9705168356928979E-2</v>
      </c>
    </row>
    <row r="32" spans="3:26" x14ac:dyDescent="0.25">
      <c r="C32" s="10"/>
      <c r="I32" s="31"/>
      <c r="J32" s="32"/>
      <c r="K32" s="32"/>
      <c r="L32" s="31" t="s">
        <v>89</v>
      </c>
      <c r="M32" s="32">
        <f>AVERAGE(M20:M31)</f>
        <v>3.1629528359197878</v>
      </c>
      <c r="N32" s="32">
        <f>AVERAGE(N20:N31)</f>
        <v>4.1173157028767919</v>
      </c>
      <c r="O32" s="32">
        <f>AVERAGE(O20:O31)</f>
        <v>28.03776039109513</v>
      </c>
      <c r="Z32" s="52">
        <f>AA15-Z15</f>
        <v>6.1853309243145915E-2</v>
      </c>
    </row>
    <row r="33" spans="1:26" ht="30" x14ac:dyDescent="0.25">
      <c r="C33" s="10"/>
      <c r="I33" s="31"/>
      <c r="J33" s="32"/>
      <c r="K33" s="32"/>
      <c r="L33" s="38" t="s">
        <v>106</v>
      </c>
      <c r="M33" s="51">
        <f>_xlfn.STDEV.S(M20:M31)</f>
        <v>1.0416972167071141</v>
      </c>
      <c r="N33" s="51">
        <f t="shared" ref="N33" si="15">_xlfn.STDEV.S(N20:N31)</f>
        <v>1.9525842986811537</v>
      </c>
      <c r="O33" s="32"/>
      <c r="Z33" s="52">
        <f>AA16-Z16</f>
        <v>7.4371562984265061E-3</v>
      </c>
    </row>
    <row r="34" spans="1:26" x14ac:dyDescent="0.25">
      <c r="C34" s="10"/>
      <c r="Z34" s="52">
        <f t="shared" ref="Z34:Z35" si="16">AA17-Z17</f>
        <v>0</v>
      </c>
    </row>
    <row r="35" spans="1:26" x14ac:dyDescent="0.25">
      <c r="C35" s="10"/>
      <c r="Z35" s="52">
        <f t="shared" si="16"/>
        <v>0</v>
      </c>
    </row>
    <row r="36" spans="1:26" x14ac:dyDescent="0.25">
      <c r="A36" s="15" t="s">
        <v>51</v>
      </c>
      <c r="B36" s="13"/>
      <c r="C36" s="13"/>
      <c r="D36" s="13"/>
      <c r="E36" s="13"/>
      <c r="F36" s="13"/>
      <c r="G36" s="13"/>
      <c r="H36" s="13"/>
      <c r="I36" s="13"/>
      <c r="J36" s="13"/>
      <c r="K36" s="13"/>
      <c r="L36" s="13"/>
      <c r="M36" s="13"/>
      <c r="N36" s="13"/>
      <c r="O36" s="13"/>
      <c r="P36" s="13"/>
    </row>
    <row r="37" spans="1:26" x14ac:dyDescent="0.25">
      <c r="A37" s="15" t="s">
        <v>0</v>
      </c>
      <c r="B37" s="15" t="s">
        <v>52</v>
      </c>
      <c r="C37" s="15" t="s">
        <v>1</v>
      </c>
      <c r="D37" s="15" t="s">
        <v>20</v>
      </c>
      <c r="E37" s="15" t="s">
        <v>21</v>
      </c>
      <c r="F37" s="15" t="s">
        <v>19</v>
      </c>
      <c r="G37" s="15" t="s">
        <v>15</v>
      </c>
      <c r="H37" s="15" t="s">
        <v>18</v>
      </c>
      <c r="I37" s="15" t="s">
        <v>49</v>
      </c>
      <c r="J37" s="15" t="s">
        <v>47</v>
      </c>
      <c r="K37" s="15" t="s">
        <v>48</v>
      </c>
      <c r="L37" s="15" t="s">
        <v>54</v>
      </c>
      <c r="M37" s="15" t="s">
        <v>55</v>
      </c>
      <c r="N37" s="15" t="s">
        <v>44</v>
      </c>
      <c r="O37" s="15" t="s">
        <v>45</v>
      </c>
      <c r="P37" s="15" t="s">
        <v>103</v>
      </c>
    </row>
    <row r="38" spans="1:26" x14ac:dyDescent="0.25">
      <c r="A38" s="13" t="s">
        <v>10</v>
      </c>
      <c r="B38" s="13">
        <v>1</v>
      </c>
      <c r="C38" s="14">
        <v>43706</v>
      </c>
      <c r="D38" s="13">
        <v>43706.431944444441</v>
      </c>
      <c r="E38" s="13">
        <v>43706.635416666664</v>
      </c>
      <c r="F38" s="13">
        <v>4.8833333333604969</v>
      </c>
      <c r="G38" s="13">
        <v>276.29999999999927</v>
      </c>
      <c r="H38" s="13">
        <v>4.3469788280935218</v>
      </c>
      <c r="I38" s="13">
        <v>182.31436109515121</v>
      </c>
      <c r="J38" s="5">
        <f t="shared" ref="J38:J49" si="17">I38/(CONVERT(11.2,"in","cm")^2*(PI()/4))*10</f>
        <v>2.8683194634021776</v>
      </c>
      <c r="K38" s="13">
        <v>4.0189042031394564</v>
      </c>
      <c r="L38" s="13">
        <f>J38-$H38</f>
        <v>-1.4786593646913442</v>
      </c>
      <c r="M38" s="13">
        <f>K38-$H38</f>
        <v>-0.32807462495406536</v>
      </c>
      <c r="N38" s="13">
        <v>90.51</v>
      </c>
      <c r="O38" s="13">
        <f>AVERAGE(O$3,O$6,O$7,O$10,O$11,O$14)</f>
        <v>1</v>
      </c>
      <c r="P38" s="13">
        <f>AVERAGE(P$3,P$6,P$7,P$10,P$11,P$14)</f>
        <v>0</v>
      </c>
    </row>
    <row r="39" spans="1:26" x14ac:dyDescent="0.25">
      <c r="A39" s="13" t="s">
        <v>10</v>
      </c>
      <c r="B39" s="13">
        <v>2</v>
      </c>
      <c r="C39" s="14">
        <v>43712</v>
      </c>
      <c r="D39" s="13">
        <v>43712.392361111109</v>
      </c>
      <c r="E39" s="13">
        <v>43712.59375</v>
      </c>
      <c r="F39" s="13">
        <v>4.8333333333721384</v>
      </c>
      <c r="G39" s="13">
        <v>219.40000000000146</v>
      </c>
      <c r="H39" s="13">
        <v>3.4517812337449421</v>
      </c>
      <c r="I39" s="13">
        <v>178.99545952904293</v>
      </c>
      <c r="J39" s="5">
        <f t="shared" si="17"/>
        <v>2.816103774511844</v>
      </c>
      <c r="K39" s="13">
        <v>3.1403277293060596</v>
      </c>
      <c r="L39" s="13">
        <f t="shared" ref="L39:M49" si="18">J39-$H39</f>
        <v>-0.63567745923309804</v>
      </c>
      <c r="M39" s="13">
        <f t="shared" si="18"/>
        <v>-0.31145350443888242</v>
      </c>
      <c r="N39" s="12">
        <v>128.54830000000001</v>
      </c>
      <c r="O39" s="12">
        <f t="shared" ref="O39:P49" si="19">AVERAGE(O$3,O$6,O$7,O$10,O$11,O$14)</f>
        <v>1</v>
      </c>
      <c r="P39" s="12">
        <f t="shared" si="19"/>
        <v>0</v>
      </c>
    </row>
    <row r="40" spans="1:26" x14ac:dyDescent="0.25">
      <c r="A40" s="13" t="s">
        <v>10</v>
      </c>
      <c r="B40" s="13">
        <v>3</v>
      </c>
      <c r="C40" s="14">
        <v>43726</v>
      </c>
      <c r="D40" s="13">
        <v>43726.40902777778</v>
      </c>
      <c r="E40" s="13">
        <v>43726.618750000001</v>
      </c>
      <c r="F40" s="13">
        <v>5.0333333333255723</v>
      </c>
      <c r="G40" s="13">
        <v>113.5</v>
      </c>
      <c r="H40" s="13">
        <v>1.7856753419783424</v>
      </c>
      <c r="I40" s="13">
        <v>112.66240590151133</v>
      </c>
      <c r="J40" s="5">
        <f t="shared" si="17"/>
        <v>1.772497622786644</v>
      </c>
      <c r="K40" s="13">
        <v>3.0828360292692127</v>
      </c>
      <c r="L40" s="13">
        <f t="shared" si="18"/>
        <v>-1.3177719191698412E-2</v>
      </c>
      <c r="M40" s="13">
        <f t="shared" si="18"/>
        <v>1.2971606872908703</v>
      </c>
      <c r="N40" s="12">
        <v>80.429199999999994</v>
      </c>
      <c r="O40" s="12">
        <f t="shared" si="19"/>
        <v>1</v>
      </c>
      <c r="P40" s="12">
        <f t="shared" si="19"/>
        <v>0</v>
      </c>
    </row>
    <row r="41" spans="1:26" x14ac:dyDescent="0.25">
      <c r="A41" s="13" t="s">
        <v>10</v>
      </c>
      <c r="B41" s="13">
        <v>4</v>
      </c>
      <c r="C41" s="14">
        <v>43734</v>
      </c>
      <c r="D41" s="13">
        <v>43734.424305555556</v>
      </c>
      <c r="E41" s="13">
        <v>43734.640277777777</v>
      </c>
      <c r="F41" s="13">
        <v>5.1833333332906477</v>
      </c>
      <c r="G41" s="13">
        <v>110.29999999999927</v>
      </c>
      <c r="H41" s="13">
        <v>1.7353303103102191</v>
      </c>
      <c r="I41" s="13">
        <v>89.342253073103393</v>
      </c>
      <c r="J41" s="5">
        <f t="shared" si="17"/>
        <v>1.4056058000830796</v>
      </c>
      <c r="K41" s="13">
        <v>2.3190053494180072</v>
      </c>
      <c r="L41" s="13">
        <f t="shared" si="18"/>
        <v>-0.32972451022713956</v>
      </c>
      <c r="M41" s="13">
        <f t="shared" si="18"/>
        <v>0.58367503910778806</v>
      </c>
      <c r="N41" s="12">
        <v>85.352999999999994</v>
      </c>
      <c r="O41" s="12">
        <f t="shared" si="19"/>
        <v>1</v>
      </c>
      <c r="P41" s="12">
        <f t="shared" si="19"/>
        <v>0</v>
      </c>
    </row>
    <row r="42" spans="1:26" x14ac:dyDescent="0.25">
      <c r="A42" s="13" t="s">
        <v>8</v>
      </c>
      <c r="B42" s="13">
        <v>5</v>
      </c>
      <c r="C42" s="14">
        <v>43707</v>
      </c>
      <c r="D42" s="13">
        <v>43707.365277777775</v>
      </c>
      <c r="E42" s="13">
        <v>43707.586805555555</v>
      </c>
      <c r="F42" s="13">
        <v>5.3166666667093523</v>
      </c>
      <c r="G42" s="13">
        <v>258.60000000000218</v>
      </c>
      <c r="H42" s="13">
        <v>4.0685078716793237</v>
      </c>
      <c r="I42" s="13">
        <v>240.30813760921717</v>
      </c>
      <c r="J42" s="5">
        <f t="shared" si="17"/>
        <v>3.7807252493878192</v>
      </c>
      <c r="K42" s="13">
        <v>3.7442243413109169</v>
      </c>
      <c r="L42" s="13">
        <f t="shared" si="18"/>
        <v>-0.28778262229150453</v>
      </c>
      <c r="M42" s="13">
        <f t="shared" si="18"/>
        <v>-0.32428353036840685</v>
      </c>
      <c r="N42" s="12">
        <v>114.4075</v>
      </c>
      <c r="O42" s="12">
        <f t="shared" si="19"/>
        <v>1</v>
      </c>
      <c r="P42" s="12">
        <f t="shared" si="19"/>
        <v>0</v>
      </c>
    </row>
    <row r="43" spans="1:26" x14ac:dyDescent="0.25">
      <c r="A43" s="13" t="s">
        <v>8</v>
      </c>
      <c r="B43" s="13">
        <v>6</v>
      </c>
      <c r="C43" s="14">
        <v>43713</v>
      </c>
      <c r="D43" s="13">
        <v>43713.394444444442</v>
      </c>
      <c r="E43" s="13">
        <v>43713.612500000003</v>
      </c>
      <c r="F43" s="13">
        <v>5.2333333334536292</v>
      </c>
      <c r="G43" s="13">
        <v>188.70000000000073</v>
      </c>
      <c r="H43" s="13">
        <v>2.9687835861789829</v>
      </c>
      <c r="I43" s="13">
        <v>227.13408805123643</v>
      </c>
      <c r="J43" s="5">
        <f t="shared" si="17"/>
        <v>3.5734602674522522</v>
      </c>
      <c r="K43" s="13">
        <v>3.0076658471814031</v>
      </c>
      <c r="L43" s="13">
        <f t="shared" si="18"/>
        <v>0.60467668127326935</v>
      </c>
      <c r="M43" s="13">
        <f t="shared" si="18"/>
        <v>3.8882261002420204E-2</v>
      </c>
      <c r="N43" s="12">
        <v>163.90190000000001</v>
      </c>
      <c r="O43" s="12">
        <f t="shared" si="19"/>
        <v>1</v>
      </c>
      <c r="P43" s="12">
        <f t="shared" si="19"/>
        <v>0</v>
      </c>
    </row>
    <row r="44" spans="1:26" x14ac:dyDescent="0.25">
      <c r="A44" s="13" t="s">
        <v>8</v>
      </c>
      <c r="B44" s="13">
        <v>7</v>
      </c>
      <c r="C44" s="14">
        <v>43727</v>
      </c>
      <c r="D44" s="13">
        <v>43727.412499999999</v>
      </c>
      <c r="E44" s="13">
        <v>43727.618750000001</v>
      </c>
      <c r="F44" s="13">
        <v>4.9500000000698492</v>
      </c>
      <c r="G44" s="13">
        <v>176.90000000000146</v>
      </c>
      <c r="H44" s="13">
        <v>2.7831362819028316</v>
      </c>
      <c r="I44" s="13">
        <v>148.40046885513303</v>
      </c>
      <c r="J44" s="5">
        <f t="shared" si="17"/>
        <v>2.3347582200232249</v>
      </c>
      <c r="K44" s="13">
        <v>3.5553282005709907</v>
      </c>
      <c r="L44" s="13">
        <f t="shared" si="18"/>
        <v>-0.44837806187960672</v>
      </c>
      <c r="M44" s="13">
        <f t="shared" si="18"/>
        <v>0.77219191866815917</v>
      </c>
      <c r="N44" s="12">
        <v>88.245599999999996</v>
      </c>
      <c r="O44" s="12">
        <f t="shared" si="19"/>
        <v>1</v>
      </c>
      <c r="P44" s="12">
        <f t="shared" si="19"/>
        <v>0</v>
      </c>
    </row>
    <row r="45" spans="1:26" x14ac:dyDescent="0.25">
      <c r="A45" s="13" t="s">
        <v>8</v>
      </c>
      <c r="B45" s="13">
        <v>8</v>
      </c>
      <c r="C45" s="14">
        <v>43739</v>
      </c>
      <c r="D45" s="13">
        <v>43739.423611111109</v>
      </c>
      <c r="E45" s="13">
        <v>43739.638888888891</v>
      </c>
      <c r="F45" s="13">
        <v>5.1666666667442769</v>
      </c>
      <c r="G45" s="13">
        <v>150.39999999999782</v>
      </c>
      <c r="H45" s="13">
        <v>2.3662164884012231</v>
      </c>
      <c r="I45" s="13">
        <v>135.08487215644323</v>
      </c>
      <c r="J45" s="5">
        <f t="shared" si="17"/>
        <v>2.12526630206218</v>
      </c>
      <c r="K45" s="13">
        <v>2.8541719349139996</v>
      </c>
      <c r="L45" s="13">
        <f t="shared" si="18"/>
        <v>-0.24095018633904308</v>
      </c>
      <c r="M45" s="13">
        <f t="shared" si="18"/>
        <v>0.48795544651277645</v>
      </c>
      <c r="N45" s="12">
        <v>95.138000000000005</v>
      </c>
      <c r="O45" s="12">
        <f t="shared" si="19"/>
        <v>1</v>
      </c>
      <c r="P45" s="12">
        <f t="shared" si="19"/>
        <v>0</v>
      </c>
    </row>
    <row r="46" spans="1:26" x14ac:dyDescent="0.25">
      <c r="A46" s="13" t="s">
        <v>9</v>
      </c>
      <c r="B46" s="13">
        <v>9</v>
      </c>
      <c r="C46" s="14">
        <v>43711</v>
      </c>
      <c r="D46" s="13">
        <v>43711.400694444441</v>
      </c>
      <c r="E46" s="13">
        <v>43711.620138888888</v>
      </c>
      <c r="F46" s="13">
        <v>5.2666666667209938</v>
      </c>
      <c r="G46" s="13">
        <v>319.39999999999782</v>
      </c>
      <c r="H46" s="13">
        <v>5.0250634733733808</v>
      </c>
      <c r="I46" s="13">
        <v>362.94415154364299</v>
      </c>
      <c r="J46" s="5">
        <f t="shared" si="17"/>
        <v>5.7101358760064684</v>
      </c>
      <c r="K46" s="13">
        <v>3.6713942693541672</v>
      </c>
      <c r="L46" s="13">
        <f t="shared" si="18"/>
        <v>0.68507240263308766</v>
      </c>
      <c r="M46" s="13">
        <f t="shared" si="18"/>
        <v>-1.3536692040192135</v>
      </c>
      <c r="N46" s="12">
        <v>191.97219999999999</v>
      </c>
      <c r="O46" s="12">
        <f t="shared" si="19"/>
        <v>1</v>
      </c>
      <c r="P46" s="12">
        <f t="shared" si="19"/>
        <v>0</v>
      </c>
    </row>
    <row r="47" spans="1:26" x14ac:dyDescent="0.25">
      <c r="A47" s="13" t="s">
        <v>9</v>
      </c>
      <c r="B47" s="13">
        <v>10</v>
      </c>
      <c r="C47" s="14">
        <v>43725</v>
      </c>
      <c r="D47" s="13">
        <v>43725.433333333334</v>
      </c>
      <c r="E47" s="13">
        <v>43725.646527777775</v>
      </c>
      <c r="F47" s="13">
        <v>5.1166666665812954</v>
      </c>
      <c r="G47" s="13">
        <v>260.39999999999782</v>
      </c>
      <c r="H47" s="13">
        <v>4.0968269519925684</v>
      </c>
      <c r="I47" s="13">
        <v>428.35469865388734</v>
      </c>
      <c r="J47" s="5">
        <f t="shared" si="17"/>
        <v>6.739228396535772</v>
      </c>
      <c r="K47" s="13">
        <v>3.6406010750616895</v>
      </c>
      <c r="L47" s="13">
        <f t="shared" si="18"/>
        <v>2.6424014445432036</v>
      </c>
      <c r="M47" s="13">
        <f t="shared" si="18"/>
        <v>-0.4562258769308789</v>
      </c>
      <c r="N47" s="12">
        <v>241.06829999999999</v>
      </c>
      <c r="O47" s="12">
        <f t="shared" si="19"/>
        <v>1</v>
      </c>
      <c r="P47" s="12">
        <f t="shared" si="19"/>
        <v>0</v>
      </c>
    </row>
    <row r="48" spans="1:26" x14ac:dyDescent="0.25">
      <c r="A48" s="13" t="s">
        <v>9</v>
      </c>
      <c r="B48" s="13">
        <v>11</v>
      </c>
      <c r="C48" s="14">
        <v>43732</v>
      </c>
      <c r="D48" s="13">
        <v>43732.412499999999</v>
      </c>
      <c r="E48" s="13">
        <v>43732.635416666664</v>
      </c>
      <c r="F48" s="13">
        <v>5.3499999999767169</v>
      </c>
      <c r="G48" s="13">
        <v>160.20000000000073</v>
      </c>
      <c r="H48" s="13">
        <v>2.5203981478848614</v>
      </c>
      <c r="I48" s="13">
        <v>188.58872631422116</v>
      </c>
      <c r="J48" s="5">
        <f t="shared" si="17"/>
        <v>2.9670329370432329</v>
      </c>
      <c r="K48" s="13">
        <v>2.7528894695179944</v>
      </c>
      <c r="L48" s="13">
        <f t="shared" si="18"/>
        <v>0.44663478915837151</v>
      </c>
      <c r="M48" s="13">
        <f t="shared" si="18"/>
        <v>0.23249132163313302</v>
      </c>
      <c r="N48" s="12">
        <v>148.53630000000001</v>
      </c>
      <c r="O48" s="12">
        <f t="shared" si="19"/>
        <v>1</v>
      </c>
      <c r="P48" s="12">
        <f t="shared" si="19"/>
        <v>0</v>
      </c>
    </row>
    <row r="49" spans="1:16" x14ac:dyDescent="0.25">
      <c r="A49" s="13" t="s">
        <v>9</v>
      </c>
      <c r="B49" s="13">
        <v>12</v>
      </c>
      <c r="C49" s="14">
        <f>INT(D49)</f>
        <v>43742</v>
      </c>
      <c r="D49" s="13">
        <v>43742.374305555553</v>
      </c>
      <c r="E49" s="13">
        <v>43742.57708333333</v>
      </c>
      <c r="F49" s="13">
        <f>(E49-D49)*24</f>
        <v>4.8666666666395031</v>
      </c>
      <c r="G49" s="13">
        <v>178.40000000000146</v>
      </c>
      <c r="H49" s="13">
        <f>G49/(CONVERT(11.2,"in","cm")^2*(PI()/4))*10</f>
        <v>2.8067355154972589</v>
      </c>
      <c r="I49" s="13">
        <v>379.75897428646465</v>
      </c>
      <c r="J49" s="5">
        <f t="shared" si="17"/>
        <v>5.9746804958442929</v>
      </c>
      <c r="K49" s="13">
        <v>3.2221700906484041</v>
      </c>
      <c r="L49" s="13">
        <f t="shared" si="18"/>
        <v>3.1679449803470341</v>
      </c>
      <c r="M49" s="13">
        <f t="shared" si="18"/>
        <v>0.41543457515114524</v>
      </c>
      <c r="N49" s="12">
        <v>235.14359999999999</v>
      </c>
      <c r="O49" s="12">
        <f t="shared" si="19"/>
        <v>1</v>
      </c>
      <c r="P49" s="12">
        <f t="shared" si="19"/>
        <v>0</v>
      </c>
    </row>
    <row r="57" spans="1:16" x14ac:dyDescent="0.25">
      <c r="G57" s="13">
        <v>2</v>
      </c>
    </row>
    <row r="58" spans="1:16" x14ac:dyDescent="0.25">
      <c r="G58" s="13">
        <v>8</v>
      </c>
    </row>
    <row r="59" spans="1:16" x14ac:dyDescent="0.25">
      <c r="G59" s="13">
        <v>3</v>
      </c>
    </row>
    <row r="60" spans="1:16" x14ac:dyDescent="0.25">
      <c r="G60" s="13">
        <v>5</v>
      </c>
    </row>
    <row r="61" spans="1:16" x14ac:dyDescent="0.25">
      <c r="G61" s="13">
        <v>4</v>
      </c>
    </row>
    <row r="62" spans="1:16" x14ac:dyDescent="0.25">
      <c r="G62" s="13">
        <v>1</v>
      </c>
    </row>
    <row r="63" spans="1:16" x14ac:dyDescent="0.25">
      <c r="G63" s="13">
        <v>7</v>
      </c>
    </row>
    <row r="64" spans="1:16" x14ac:dyDescent="0.25">
      <c r="G64" s="13">
        <v>11</v>
      </c>
    </row>
    <row r="70" spans="1:16" x14ac:dyDescent="0.25">
      <c r="C70" s="10"/>
    </row>
    <row r="71" spans="1:16" x14ac:dyDescent="0.25">
      <c r="C71" s="10"/>
    </row>
    <row r="72" spans="1:16" x14ac:dyDescent="0.25">
      <c r="C72" s="10"/>
    </row>
    <row r="73" spans="1:16" x14ac:dyDescent="0.25">
      <c r="C73" s="10"/>
    </row>
    <row r="74" spans="1:16" x14ac:dyDescent="0.25">
      <c r="A74" s="15" t="s">
        <v>56</v>
      </c>
      <c r="B74" s="13"/>
      <c r="C74" s="13"/>
      <c r="D74" s="13"/>
      <c r="E74" s="13"/>
      <c r="F74" s="13"/>
      <c r="G74" s="13"/>
      <c r="H74" s="13"/>
      <c r="I74" s="13"/>
      <c r="J74" s="13"/>
      <c r="K74" s="13"/>
      <c r="L74" s="13"/>
      <c r="M74" s="13"/>
      <c r="N74" s="13"/>
      <c r="O74" s="13"/>
      <c r="P74" s="13"/>
    </row>
    <row r="75" spans="1:16" x14ac:dyDescent="0.25">
      <c r="A75" s="15" t="s">
        <v>0</v>
      </c>
      <c r="B75" s="15" t="s">
        <v>52</v>
      </c>
      <c r="C75" s="15" t="s">
        <v>1</v>
      </c>
      <c r="D75" s="15" t="s">
        <v>20</v>
      </c>
      <c r="E75" s="15" t="s">
        <v>21</v>
      </c>
      <c r="F75" s="15" t="s">
        <v>19</v>
      </c>
      <c r="G75" s="15" t="s">
        <v>15</v>
      </c>
      <c r="H75" s="15" t="s">
        <v>18</v>
      </c>
      <c r="I75" s="15" t="s">
        <v>49</v>
      </c>
      <c r="J75" s="15" t="s">
        <v>47</v>
      </c>
      <c r="K75" s="15" t="s">
        <v>48</v>
      </c>
      <c r="L75" s="15" t="s">
        <v>54</v>
      </c>
      <c r="M75" s="15" t="s">
        <v>55</v>
      </c>
      <c r="N75" s="15" t="s">
        <v>44</v>
      </c>
      <c r="O75" s="15" t="s">
        <v>45</v>
      </c>
      <c r="P75" s="15" t="s">
        <v>46</v>
      </c>
    </row>
    <row r="76" spans="1:16" x14ac:dyDescent="0.25">
      <c r="A76" s="13" t="s">
        <v>10</v>
      </c>
      <c r="B76" s="13">
        <v>1</v>
      </c>
      <c r="C76" s="14">
        <v>43706</v>
      </c>
      <c r="D76" s="13">
        <v>43706.431944444441</v>
      </c>
      <c r="E76" s="13">
        <v>43706.635416666664</v>
      </c>
      <c r="F76" s="13">
        <v>4.8833333333604969</v>
      </c>
      <c r="G76" s="13">
        <v>276.29999999999927</v>
      </c>
      <c r="H76" s="13">
        <v>4.3469788280935218</v>
      </c>
      <c r="I76" s="13">
        <v>187</v>
      </c>
      <c r="J76" s="5">
        <f t="shared" ref="J76:J87" si="20">I76/(CONVERT(11.2,"in","cm")^2*(PI()/4))*10</f>
        <v>2.9420377881052868</v>
      </c>
      <c r="K76" s="13">
        <v>4.0189042031394564</v>
      </c>
      <c r="L76" s="13">
        <f>J76-$H76</f>
        <v>-1.4049410399882349</v>
      </c>
      <c r="M76" s="13">
        <f>K76-$H76</f>
        <v>-0.32807462495406536</v>
      </c>
      <c r="N76" s="13">
        <v>90.51</v>
      </c>
      <c r="O76" s="13">
        <f>AVERAGE(O$3,O$6,O$7,O$10,O$11,O$14)</f>
        <v>1</v>
      </c>
      <c r="P76" s="13">
        <f>AVERAGE(P$3,P$6,P$7,P$10,P$11,P$14)</f>
        <v>0</v>
      </c>
    </row>
    <row r="77" spans="1:16" x14ac:dyDescent="0.25">
      <c r="A77" s="13" t="s">
        <v>10</v>
      </c>
      <c r="B77" s="13">
        <v>2</v>
      </c>
      <c r="C77" s="14">
        <v>43712</v>
      </c>
      <c r="D77" s="13">
        <v>43712.392361111109</v>
      </c>
      <c r="E77" s="13">
        <v>43712.59375</v>
      </c>
      <c r="F77" s="13">
        <v>4.8333333333721384</v>
      </c>
      <c r="G77" s="13">
        <v>219.40000000000146</v>
      </c>
      <c r="H77" s="13">
        <v>3.4517812337449421</v>
      </c>
      <c r="I77" s="13">
        <v>186.70807506964383</v>
      </c>
      <c r="J77" s="5">
        <f t="shared" si="20"/>
        <v>2.9374449850229452</v>
      </c>
      <c r="K77" s="13">
        <v>3.1403277293060596</v>
      </c>
      <c r="L77" s="13">
        <f t="shared" ref="L77:M87" si="21">J77-$H77</f>
        <v>-0.5143362487219969</v>
      </c>
      <c r="M77" s="13">
        <f t="shared" si="21"/>
        <v>-0.31145350443888242</v>
      </c>
      <c r="N77" s="12">
        <v>128.54830000000001</v>
      </c>
      <c r="O77" s="12">
        <f t="shared" ref="O77:P87" si="22">AVERAGE(O$3,O$6,O$7,O$10,O$11,O$14)</f>
        <v>1</v>
      </c>
      <c r="P77" s="12">
        <f t="shared" si="22"/>
        <v>0</v>
      </c>
    </row>
    <row r="78" spans="1:16" x14ac:dyDescent="0.25">
      <c r="A78" s="13" t="s">
        <v>10</v>
      </c>
      <c r="B78" s="13">
        <v>3</v>
      </c>
      <c r="C78" s="14">
        <v>43726</v>
      </c>
      <c r="D78" s="13">
        <v>43726.40902777778</v>
      </c>
      <c r="E78" s="13">
        <v>43726.618750000001</v>
      </c>
      <c r="F78" s="13">
        <v>5.0333333333255723</v>
      </c>
      <c r="G78" s="13">
        <v>113.5</v>
      </c>
      <c r="H78" s="13">
        <v>1.7856753419783424</v>
      </c>
      <c r="I78" s="13">
        <v>116.98398169810204</v>
      </c>
      <c r="J78" s="5">
        <f t="shared" si="20"/>
        <v>1.8404882072664894</v>
      </c>
      <c r="K78" s="13">
        <v>3.0828360292692127</v>
      </c>
      <c r="L78" s="13">
        <f t="shared" si="21"/>
        <v>5.4812865288146995E-2</v>
      </c>
      <c r="M78" s="13">
        <f t="shared" si="21"/>
        <v>1.2971606872908703</v>
      </c>
      <c r="N78" s="12">
        <v>80.429199999999994</v>
      </c>
      <c r="O78" s="12">
        <f t="shared" si="22"/>
        <v>1</v>
      </c>
      <c r="P78" s="12">
        <f t="shared" si="22"/>
        <v>0</v>
      </c>
    </row>
    <row r="79" spans="1:16" x14ac:dyDescent="0.25">
      <c r="A79" s="13" t="s">
        <v>10</v>
      </c>
      <c r="B79" s="13">
        <v>4</v>
      </c>
      <c r="C79" s="14">
        <v>43734</v>
      </c>
      <c r="D79" s="13">
        <v>43734.424305555556</v>
      </c>
      <c r="E79" s="13">
        <v>43734.640277777777</v>
      </c>
      <c r="F79" s="13">
        <v>5.1833333332906477</v>
      </c>
      <c r="G79" s="13">
        <v>110.29999999999927</v>
      </c>
      <c r="H79" s="13">
        <v>1.7353303103102191</v>
      </c>
      <c r="I79" s="13">
        <v>93.946266982631229</v>
      </c>
      <c r="J79" s="5">
        <f t="shared" si="20"/>
        <v>1.4780399332317065</v>
      </c>
      <c r="K79" s="13">
        <v>2.3190053494180072</v>
      </c>
      <c r="L79" s="13">
        <f t="shared" si="21"/>
        <v>-0.25729037707851266</v>
      </c>
      <c r="M79" s="13">
        <f t="shared" si="21"/>
        <v>0.58367503910778806</v>
      </c>
      <c r="N79" s="12">
        <v>85.352999999999994</v>
      </c>
      <c r="O79" s="12">
        <f t="shared" si="22"/>
        <v>1</v>
      </c>
      <c r="P79" s="12">
        <f t="shared" si="22"/>
        <v>0</v>
      </c>
    </row>
    <row r="80" spans="1:16" x14ac:dyDescent="0.25">
      <c r="A80" s="13" t="s">
        <v>8</v>
      </c>
      <c r="B80" s="13">
        <v>5</v>
      </c>
      <c r="C80" s="14">
        <v>43707</v>
      </c>
      <c r="D80" s="13">
        <v>43707.365277777775</v>
      </c>
      <c r="E80" s="13">
        <v>43707.586805555555</v>
      </c>
      <c r="F80" s="13">
        <v>5.3166666667093523</v>
      </c>
      <c r="G80" s="13">
        <v>258.60000000000218</v>
      </c>
      <c r="H80" s="13">
        <v>4.0685078716793237</v>
      </c>
      <c r="I80" s="13">
        <v>248.11234045367223</v>
      </c>
      <c r="J80" s="5">
        <f t="shared" si="20"/>
        <v>3.9035073866842125</v>
      </c>
      <c r="K80" s="13">
        <v>3.7442243413109169</v>
      </c>
      <c r="L80" s="13">
        <f t="shared" si="21"/>
        <v>-0.16500048499511122</v>
      </c>
      <c r="M80" s="13">
        <f t="shared" si="21"/>
        <v>-0.32428353036840685</v>
      </c>
      <c r="N80" s="12">
        <v>114.4075</v>
      </c>
      <c r="O80" s="12">
        <f t="shared" si="22"/>
        <v>1</v>
      </c>
      <c r="P80" s="12">
        <f t="shared" si="22"/>
        <v>0</v>
      </c>
    </row>
    <row r="81" spans="1:16" x14ac:dyDescent="0.25">
      <c r="A81" s="13" t="s">
        <v>8</v>
      </c>
      <c r="B81" s="13">
        <v>6</v>
      </c>
      <c r="C81" s="14">
        <v>43713</v>
      </c>
      <c r="D81" s="13">
        <v>43713.394444444442</v>
      </c>
      <c r="E81" s="13">
        <v>43713.612500000003</v>
      </c>
      <c r="F81" s="13">
        <v>5.2333333334536292</v>
      </c>
      <c r="G81" s="13">
        <v>188.70000000000073</v>
      </c>
      <c r="H81" s="13">
        <v>2.9687835861789829</v>
      </c>
      <c r="I81" s="13">
        <v>236.28378408824804</v>
      </c>
      <c r="J81" s="5">
        <f t="shared" si="20"/>
        <v>3.7174108101825478</v>
      </c>
      <c r="K81" s="13">
        <v>3.0076658471814031</v>
      </c>
      <c r="L81" s="13">
        <f t="shared" si="21"/>
        <v>0.74862722400356496</v>
      </c>
      <c r="M81" s="13">
        <f t="shared" si="21"/>
        <v>3.8882261002420204E-2</v>
      </c>
      <c r="N81" s="12">
        <v>163.90190000000001</v>
      </c>
      <c r="O81" s="12">
        <f t="shared" si="22"/>
        <v>1</v>
      </c>
      <c r="P81" s="12">
        <f t="shared" si="22"/>
        <v>0</v>
      </c>
    </row>
    <row r="82" spans="1:16" x14ac:dyDescent="0.25">
      <c r="A82" s="13" t="s">
        <v>8</v>
      </c>
      <c r="B82" s="13">
        <v>7</v>
      </c>
      <c r="C82" s="14">
        <v>43727</v>
      </c>
      <c r="D82" s="13">
        <v>43727.412499999999</v>
      </c>
      <c r="E82" s="13">
        <v>43727.618750000001</v>
      </c>
      <c r="F82" s="13">
        <v>4.9500000000698492</v>
      </c>
      <c r="G82" s="13">
        <v>176.90000000000146</v>
      </c>
      <c r="H82" s="13">
        <v>2.7831362819028316</v>
      </c>
      <c r="I82" s="13">
        <v>153.27858109259006</v>
      </c>
      <c r="J82" s="5">
        <f t="shared" si="20"/>
        <v>2.4115046934842805</v>
      </c>
      <c r="K82" s="13">
        <v>3.5553282005709907</v>
      </c>
      <c r="L82" s="13">
        <f t="shared" si="21"/>
        <v>-0.37163158841855104</v>
      </c>
      <c r="M82" s="13">
        <f t="shared" si="21"/>
        <v>0.77219191866815917</v>
      </c>
      <c r="N82" s="12">
        <v>88.245599999999996</v>
      </c>
      <c r="O82" s="12">
        <f t="shared" si="22"/>
        <v>1</v>
      </c>
      <c r="P82" s="12">
        <f t="shared" si="22"/>
        <v>0</v>
      </c>
    </row>
    <row r="83" spans="1:16" x14ac:dyDescent="0.25">
      <c r="A83" s="13" t="s">
        <v>8</v>
      </c>
      <c r="B83" s="13">
        <v>8</v>
      </c>
      <c r="C83" s="14">
        <v>43739</v>
      </c>
      <c r="D83" s="13">
        <v>43739.423611111109</v>
      </c>
      <c r="E83" s="13">
        <v>43739.638888888891</v>
      </c>
      <c r="F83" s="13">
        <v>5.1666666667442769</v>
      </c>
      <c r="G83" s="13">
        <v>150.39999999999782</v>
      </c>
      <c r="H83" s="13">
        <v>2.3662164884012231</v>
      </c>
      <c r="I83" s="13">
        <v>140.4291487038474</v>
      </c>
      <c r="J83" s="5">
        <f t="shared" si="20"/>
        <v>2.2093468558191209</v>
      </c>
      <c r="K83" s="13">
        <v>2.8541719349139996</v>
      </c>
      <c r="L83" s="13">
        <f t="shared" si="21"/>
        <v>-0.15686963258210218</v>
      </c>
      <c r="M83" s="13">
        <f t="shared" si="21"/>
        <v>0.48795544651277645</v>
      </c>
      <c r="N83" s="12">
        <v>95.138000000000005</v>
      </c>
      <c r="O83" s="12">
        <f t="shared" si="22"/>
        <v>1</v>
      </c>
      <c r="P83" s="12">
        <f t="shared" si="22"/>
        <v>0</v>
      </c>
    </row>
    <row r="84" spans="1:16" x14ac:dyDescent="0.25">
      <c r="A84" s="13" t="s">
        <v>9</v>
      </c>
      <c r="B84" s="13">
        <v>9</v>
      </c>
      <c r="C84" s="14">
        <v>43711</v>
      </c>
      <c r="D84" s="13">
        <v>43711.400694444441</v>
      </c>
      <c r="E84" s="13">
        <v>43711.620138888888</v>
      </c>
      <c r="F84" s="13">
        <v>5.2666666667209938</v>
      </c>
      <c r="G84" s="13">
        <v>319.39999999999782</v>
      </c>
      <c r="H84" s="13">
        <v>5.0250634733733808</v>
      </c>
      <c r="I84" s="13">
        <v>374.53865496344861</v>
      </c>
      <c r="J84" s="5">
        <f t="shared" si="20"/>
        <v>5.8925501390833883</v>
      </c>
      <c r="K84" s="13">
        <v>3.6713942693541672</v>
      </c>
      <c r="L84" s="13">
        <f t="shared" si="21"/>
        <v>0.86748666571000754</v>
      </c>
      <c r="M84" s="13">
        <f t="shared" si="21"/>
        <v>-1.3536692040192135</v>
      </c>
      <c r="N84" s="12">
        <v>191.97219999999999</v>
      </c>
      <c r="O84" s="12">
        <f t="shared" si="22"/>
        <v>1</v>
      </c>
      <c r="P84" s="12">
        <f t="shared" si="22"/>
        <v>0</v>
      </c>
    </row>
    <row r="85" spans="1:16" x14ac:dyDescent="0.25">
      <c r="A85" s="13" t="s">
        <v>9</v>
      </c>
      <c r="B85" s="13">
        <v>10</v>
      </c>
      <c r="C85" s="14">
        <v>43725</v>
      </c>
      <c r="D85" s="13">
        <v>43725.433333333334</v>
      </c>
      <c r="E85" s="13">
        <v>43725.646527777775</v>
      </c>
      <c r="F85" s="13">
        <v>5.1166666665812954</v>
      </c>
      <c r="G85" s="13">
        <v>260.39999999999782</v>
      </c>
      <c r="H85" s="13">
        <v>4.0968269519925684</v>
      </c>
      <c r="I85" s="13">
        <v>442.06326226184569</v>
      </c>
      <c r="J85" s="5">
        <f t="shared" si="20"/>
        <v>6.9549027930879559</v>
      </c>
      <c r="K85" s="13">
        <v>3.6406010750616895</v>
      </c>
      <c r="L85" s="13">
        <f t="shared" si="21"/>
        <v>2.8580758410953875</v>
      </c>
      <c r="M85" s="13">
        <f t="shared" si="21"/>
        <v>-0.4562258769308789</v>
      </c>
      <c r="N85" s="12">
        <v>241.06829999999999</v>
      </c>
      <c r="O85" s="12">
        <f t="shared" si="22"/>
        <v>1</v>
      </c>
      <c r="P85" s="12">
        <f t="shared" si="22"/>
        <v>0</v>
      </c>
    </row>
    <row r="86" spans="1:16" x14ac:dyDescent="0.25">
      <c r="A86" s="13" t="s">
        <v>9</v>
      </c>
      <c r="B86" s="13">
        <v>11</v>
      </c>
      <c r="C86" s="14">
        <v>43732</v>
      </c>
      <c r="D86" s="13">
        <v>43732.412499999999</v>
      </c>
      <c r="E86" s="13">
        <v>43732.635416666664</v>
      </c>
      <c r="F86" s="13">
        <v>5.3499999999767169</v>
      </c>
      <c r="G86" s="13">
        <v>160.20000000000073</v>
      </c>
      <c r="H86" s="13">
        <v>2.5203981478848614</v>
      </c>
      <c r="I86" s="13">
        <v>197.01711837233017</v>
      </c>
      <c r="J86" s="5">
        <f t="shared" si="20"/>
        <v>3.0996353323797203</v>
      </c>
      <c r="K86" s="13">
        <v>2.7528894695179944</v>
      </c>
      <c r="L86" s="13">
        <f t="shared" si="21"/>
        <v>0.57923718449485895</v>
      </c>
      <c r="M86" s="13">
        <f t="shared" si="21"/>
        <v>0.23249132163313302</v>
      </c>
      <c r="N86" s="12">
        <v>148.53630000000001</v>
      </c>
      <c r="O86" s="12">
        <f t="shared" si="22"/>
        <v>1</v>
      </c>
      <c r="P86" s="12">
        <f t="shared" si="22"/>
        <v>0</v>
      </c>
    </row>
    <row r="87" spans="1:16" x14ac:dyDescent="0.25">
      <c r="A87" s="13" t="s">
        <v>9</v>
      </c>
      <c r="B87" s="13">
        <v>12</v>
      </c>
      <c r="C87" s="14">
        <f>INT(D87)</f>
        <v>43742</v>
      </c>
      <c r="D87" s="13">
        <v>43742.374305555553</v>
      </c>
      <c r="E87" s="13">
        <v>43742.57708333333</v>
      </c>
      <c r="F87" s="13">
        <f>(E87-D87)*24</f>
        <v>4.8666666666395031</v>
      </c>
      <c r="G87" s="13">
        <v>178.40000000000146</v>
      </c>
      <c r="H87" s="13">
        <f>G87/(CONVERT(11.2,"in","cm")^2*(PI()/4))*10</f>
        <v>2.8067355154972589</v>
      </c>
      <c r="I87" s="13">
        <v>392.11782830250752</v>
      </c>
      <c r="J87" s="5">
        <f t="shared" si="20"/>
        <v>6.1691201511003086</v>
      </c>
      <c r="K87" s="13">
        <v>3.2221700906484041</v>
      </c>
      <c r="L87" s="13">
        <f t="shared" si="21"/>
        <v>3.3623846356030498</v>
      </c>
      <c r="M87" s="13">
        <f t="shared" si="21"/>
        <v>0.41543457515114524</v>
      </c>
      <c r="N87" s="12">
        <v>235.14359999999999</v>
      </c>
      <c r="O87" s="12">
        <f t="shared" si="22"/>
        <v>1</v>
      </c>
      <c r="P87" s="12">
        <f t="shared" si="22"/>
        <v>0</v>
      </c>
    </row>
    <row r="95" spans="1:16" x14ac:dyDescent="0.25">
      <c r="G95" s="13">
        <v>2</v>
      </c>
    </row>
    <row r="96" spans="1:16" x14ac:dyDescent="0.25">
      <c r="G96" s="13">
        <v>8</v>
      </c>
    </row>
    <row r="97" spans="3:16" x14ac:dyDescent="0.25">
      <c r="G97" s="13">
        <v>3</v>
      </c>
    </row>
    <row r="98" spans="3:16" x14ac:dyDescent="0.25">
      <c r="G98" s="13">
        <v>5</v>
      </c>
    </row>
    <row r="99" spans="3:16" x14ac:dyDescent="0.25">
      <c r="G99" s="13">
        <v>4</v>
      </c>
    </row>
    <row r="100" spans="3:16" x14ac:dyDescent="0.25">
      <c r="G100" s="13">
        <v>1</v>
      </c>
    </row>
    <row r="101" spans="3:16" x14ac:dyDescent="0.25">
      <c r="G101" s="13">
        <v>7</v>
      </c>
    </row>
    <row r="102" spans="3:16" x14ac:dyDescent="0.25">
      <c r="G102" s="13">
        <v>11</v>
      </c>
    </row>
    <row r="110" spans="3:16" x14ac:dyDescent="0.25">
      <c r="C110" s="71" t="s">
        <v>58</v>
      </c>
      <c r="D110" s="72"/>
      <c r="E110" s="72"/>
      <c r="F110" s="72"/>
      <c r="G110" s="72"/>
      <c r="H110" s="72"/>
      <c r="I110" s="72"/>
      <c r="J110" s="72"/>
      <c r="K110" s="72"/>
      <c r="L110" s="72"/>
      <c r="M110" s="72"/>
      <c r="N110" s="72"/>
      <c r="O110" s="72"/>
      <c r="P110" s="72"/>
    </row>
    <row r="111" spans="3:16" x14ac:dyDescent="0.25">
      <c r="C111" s="72"/>
      <c r="D111" s="72"/>
      <c r="E111" s="72"/>
      <c r="F111" s="72"/>
      <c r="G111" s="72"/>
      <c r="H111" s="72"/>
      <c r="I111" s="72"/>
      <c r="J111" s="72"/>
      <c r="K111" s="72"/>
      <c r="L111" s="72"/>
      <c r="M111" s="72"/>
      <c r="N111" s="72"/>
      <c r="O111" s="72"/>
      <c r="P111" s="72"/>
    </row>
    <row r="112" spans="3:16" x14ac:dyDescent="0.25">
      <c r="C112" s="72"/>
      <c r="D112" s="72"/>
      <c r="E112" s="72"/>
      <c r="F112" s="72"/>
      <c r="G112" s="72"/>
      <c r="H112" s="72"/>
      <c r="I112" s="72"/>
      <c r="J112" s="72"/>
      <c r="K112" s="72"/>
      <c r="L112" s="72"/>
      <c r="M112" s="72"/>
      <c r="N112" s="72"/>
      <c r="O112" s="72"/>
      <c r="P112" s="72"/>
    </row>
    <row r="113" spans="1:16" x14ac:dyDescent="0.25">
      <c r="C113" s="73"/>
      <c r="D113" s="73"/>
      <c r="E113" s="73"/>
      <c r="F113" s="73"/>
      <c r="G113" s="73"/>
      <c r="H113" s="73"/>
      <c r="I113" s="73"/>
      <c r="J113" s="73"/>
      <c r="K113" s="73"/>
      <c r="L113" s="73"/>
      <c r="M113" s="73"/>
      <c r="N113" s="73"/>
      <c r="O113" s="73"/>
      <c r="P113" s="73"/>
    </row>
    <row r="114" spans="1:16" x14ac:dyDescent="0.25">
      <c r="A114" s="15" t="s">
        <v>56</v>
      </c>
      <c r="B114" s="13"/>
      <c r="C114" s="13"/>
      <c r="D114" s="13"/>
      <c r="E114" s="13"/>
      <c r="F114" s="13"/>
      <c r="G114" s="13"/>
      <c r="H114" s="13"/>
      <c r="I114" s="13"/>
      <c r="J114" s="13"/>
      <c r="K114" s="13"/>
      <c r="L114" s="13"/>
      <c r="M114" s="13"/>
      <c r="N114" s="13"/>
      <c r="O114" s="13"/>
      <c r="P114" s="13"/>
    </row>
    <row r="115" spans="1:16" x14ac:dyDescent="0.25">
      <c r="A115" s="15" t="s">
        <v>0</v>
      </c>
      <c r="B115" s="15" t="s">
        <v>52</v>
      </c>
      <c r="C115" s="15" t="s">
        <v>1</v>
      </c>
      <c r="D115" s="15" t="s">
        <v>20</v>
      </c>
      <c r="E115" s="15" t="s">
        <v>21</v>
      </c>
      <c r="F115" s="15" t="s">
        <v>19</v>
      </c>
      <c r="G115" s="15" t="s">
        <v>15</v>
      </c>
      <c r="H115" s="15" t="s">
        <v>18</v>
      </c>
      <c r="I115" s="15" t="s">
        <v>49</v>
      </c>
      <c r="J115" s="15" t="s">
        <v>47</v>
      </c>
      <c r="K115" s="15" t="s">
        <v>48</v>
      </c>
      <c r="L115" s="15" t="s">
        <v>54</v>
      </c>
      <c r="M115" s="15" t="s">
        <v>55</v>
      </c>
      <c r="N115" s="15" t="s">
        <v>44</v>
      </c>
      <c r="O115" s="15" t="s">
        <v>45</v>
      </c>
      <c r="P115" s="15" t="s">
        <v>46</v>
      </c>
    </row>
    <row r="116" spans="1:16" x14ac:dyDescent="0.25">
      <c r="A116" s="13" t="s">
        <v>10</v>
      </c>
      <c r="B116" s="13">
        <v>1</v>
      </c>
      <c r="C116" s="14">
        <v>43706</v>
      </c>
      <c r="D116" s="13">
        <v>43706.431944444441</v>
      </c>
      <c r="E116" s="13">
        <v>43706.635416666664</v>
      </c>
      <c r="F116" s="13">
        <v>4.8833333333604969</v>
      </c>
      <c r="G116" s="13">
        <v>276.29999999999927</v>
      </c>
      <c r="H116" s="13">
        <v>4.3469788280935218</v>
      </c>
      <c r="I116" s="13">
        <v>187.97716479750258</v>
      </c>
      <c r="J116" s="5">
        <f t="shared" ref="J116:J127" si="23">I116/(CONVERT(11.2,"in","cm")^2*(PI()/4))*10</f>
        <v>2.9574113483162967</v>
      </c>
      <c r="K116" s="13">
        <v>4.0189042031394564</v>
      </c>
      <c r="L116" s="13">
        <f>J116-$H116</f>
        <v>-1.3895674797772251</v>
      </c>
      <c r="M116" s="13">
        <f>K116-$H116</f>
        <v>-0.32807462495406536</v>
      </c>
      <c r="N116" s="13">
        <v>90.51</v>
      </c>
      <c r="O116" s="13">
        <f>AVERAGE(O$4,O$5,O$7,O$6,O$3,O$9, O$13, O$10)</f>
        <v>1</v>
      </c>
      <c r="P116" s="13">
        <f>AVERAGE(P$4,P$5,P$7,P$6,P$3,P$9, P$13, P$10)</f>
        <v>0</v>
      </c>
    </row>
    <row r="117" spans="1:16" x14ac:dyDescent="0.25">
      <c r="A117" s="13" t="s">
        <v>10</v>
      </c>
      <c r="B117" s="13">
        <v>2</v>
      </c>
      <c r="C117" s="14">
        <v>43712</v>
      </c>
      <c r="D117" s="13">
        <v>43712.392361111109</v>
      </c>
      <c r="E117" s="13">
        <v>43712.59375</v>
      </c>
      <c r="F117" s="13">
        <v>4.8333333333721384</v>
      </c>
      <c r="G117" s="13">
        <v>219.40000000000146</v>
      </c>
      <c r="H117" s="13">
        <v>3.4517812337449421</v>
      </c>
      <c r="I117" s="13">
        <v>186.70807506964383</v>
      </c>
      <c r="J117" s="5">
        <f t="shared" si="23"/>
        <v>2.9374449850229452</v>
      </c>
      <c r="K117" s="13">
        <v>3.1403277293060596</v>
      </c>
      <c r="L117" s="13">
        <f t="shared" ref="L117:M127" si="24">J117-$H117</f>
        <v>-0.5143362487219969</v>
      </c>
      <c r="M117" s="13">
        <f t="shared" si="24"/>
        <v>-0.31145350443888242</v>
      </c>
      <c r="N117" s="12">
        <v>128.54830000000001</v>
      </c>
      <c r="O117" s="13">
        <f t="shared" ref="O117:P127" si="25">AVERAGE(O$4,O$5,O$7,O$6,O$3,O$9, O$13, O$10)</f>
        <v>1</v>
      </c>
      <c r="P117" s="13">
        <f t="shared" si="25"/>
        <v>0</v>
      </c>
    </row>
    <row r="118" spans="1:16" x14ac:dyDescent="0.25">
      <c r="A118" s="13" t="s">
        <v>10</v>
      </c>
      <c r="B118" s="13">
        <v>3</v>
      </c>
      <c r="C118" s="14">
        <v>43726</v>
      </c>
      <c r="D118" s="13">
        <v>43726.40902777778</v>
      </c>
      <c r="E118" s="13">
        <v>43726.618750000001</v>
      </c>
      <c r="F118" s="13">
        <v>5.0333333333255723</v>
      </c>
      <c r="G118" s="13">
        <v>113.5</v>
      </c>
      <c r="H118" s="13">
        <v>1.7856753419783424</v>
      </c>
      <c r="I118" s="13">
        <v>116.98398169810204</v>
      </c>
      <c r="J118" s="5">
        <f t="shared" si="23"/>
        <v>1.8404882072664894</v>
      </c>
      <c r="K118" s="13">
        <v>3.0828360292692127</v>
      </c>
      <c r="L118" s="13">
        <f t="shared" si="24"/>
        <v>5.4812865288146995E-2</v>
      </c>
      <c r="M118" s="13">
        <f t="shared" si="24"/>
        <v>1.2971606872908703</v>
      </c>
      <c r="N118" s="12">
        <v>80.429199999999994</v>
      </c>
      <c r="O118" s="13">
        <f t="shared" si="25"/>
        <v>1</v>
      </c>
      <c r="P118" s="13">
        <f t="shared" si="25"/>
        <v>0</v>
      </c>
    </row>
    <row r="119" spans="1:16" x14ac:dyDescent="0.25">
      <c r="A119" s="13" t="s">
        <v>10</v>
      </c>
      <c r="B119" s="13">
        <v>4</v>
      </c>
      <c r="C119" s="14">
        <v>43734</v>
      </c>
      <c r="D119" s="13">
        <v>43734.424305555556</v>
      </c>
      <c r="E119" s="13">
        <v>43734.640277777777</v>
      </c>
      <c r="F119" s="13">
        <v>5.1833333332906477</v>
      </c>
      <c r="G119" s="13">
        <v>110.29999999999927</v>
      </c>
      <c r="H119" s="13">
        <v>1.7353303103102191</v>
      </c>
      <c r="I119" s="13">
        <v>93.946266982631229</v>
      </c>
      <c r="J119" s="5">
        <f t="shared" si="23"/>
        <v>1.4780399332317065</v>
      </c>
      <c r="K119" s="13">
        <v>2.3190053494180072</v>
      </c>
      <c r="L119" s="13">
        <f t="shared" si="24"/>
        <v>-0.25729037707851266</v>
      </c>
      <c r="M119" s="13">
        <f t="shared" si="24"/>
        <v>0.58367503910778806</v>
      </c>
      <c r="N119" s="12">
        <v>85.352999999999994</v>
      </c>
      <c r="O119" s="13">
        <f t="shared" si="25"/>
        <v>1</v>
      </c>
      <c r="P119" s="13">
        <f t="shared" si="25"/>
        <v>0</v>
      </c>
    </row>
    <row r="120" spans="1:16" x14ac:dyDescent="0.25">
      <c r="A120" s="13" t="s">
        <v>8</v>
      </c>
      <c r="B120" s="13">
        <v>5</v>
      </c>
      <c r="C120" s="14">
        <v>43707</v>
      </c>
      <c r="D120" s="13">
        <v>43707.365277777775</v>
      </c>
      <c r="E120" s="13">
        <v>43707.586805555555</v>
      </c>
      <c r="F120" s="13">
        <v>5.3166666667093523</v>
      </c>
      <c r="G120" s="13">
        <v>258.60000000000218</v>
      </c>
      <c r="H120" s="13">
        <v>4.0685078716793237</v>
      </c>
      <c r="I120" s="13">
        <v>248.11234045367223</v>
      </c>
      <c r="J120" s="5">
        <f t="shared" si="23"/>
        <v>3.9035073866842125</v>
      </c>
      <c r="K120" s="13">
        <v>3.7442243413109169</v>
      </c>
      <c r="L120" s="13">
        <f t="shared" si="24"/>
        <v>-0.16500048499511122</v>
      </c>
      <c r="M120" s="13">
        <f t="shared" si="24"/>
        <v>-0.32428353036840685</v>
      </c>
      <c r="N120" s="12">
        <v>114.4075</v>
      </c>
      <c r="O120" s="13">
        <f t="shared" si="25"/>
        <v>1</v>
      </c>
      <c r="P120" s="13">
        <f t="shared" si="25"/>
        <v>0</v>
      </c>
    </row>
    <row r="121" spans="1:16" x14ac:dyDescent="0.25">
      <c r="A121" s="13" t="s">
        <v>8</v>
      </c>
      <c r="B121" s="13">
        <v>6</v>
      </c>
      <c r="C121" s="14">
        <v>43713</v>
      </c>
      <c r="D121" s="13">
        <v>43713.394444444442</v>
      </c>
      <c r="E121" s="13">
        <v>43713.612500000003</v>
      </c>
      <c r="F121" s="13">
        <v>5.2333333334536292</v>
      </c>
      <c r="G121" s="13">
        <v>188.70000000000073</v>
      </c>
      <c r="H121" s="13">
        <v>2.9687835861789829</v>
      </c>
      <c r="I121" s="13">
        <v>236.28378408824804</v>
      </c>
      <c r="J121" s="5">
        <f t="shared" si="23"/>
        <v>3.7174108101825478</v>
      </c>
      <c r="K121" s="13">
        <v>3.0076658471814031</v>
      </c>
      <c r="L121" s="13">
        <f t="shared" si="24"/>
        <v>0.74862722400356496</v>
      </c>
      <c r="M121" s="13">
        <f t="shared" si="24"/>
        <v>3.8882261002420204E-2</v>
      </c>
      <c r="N121" s="12">
        <v>163.90190000000001</v>
      </c>
      <c r="O121" s="13">
        <f t="shared" si="25"/>
        <v>1</v>
      </c>
      <c r="P121" s="13">
        <f t="shared" si="25"/>
        <v>0</v>
      </c>
    </row>
    <row r="122" spans="1:16" x14ac:dyDescent="0.25">
      <c r="A122" s="13" t="s">
        <v>8</v>
      </c>
      <c r="B122" s="13">
        <v>7</v>
      </c>
      <c r="C122" s="14">
        <v>43727</v>
      </c>
      <c r="D122" s="13">
        <v>43727.412499999999</v>
      </c>
      <c r="E122" s="13">
        <v>43727.618750000001</v>
      </c>
      <c r="F122" s="13">
        <v>4.9500000000698492</v>
      </c>
      <c r="G122" s="13">
        <v>176.90000000000146</v>
      </c>
      <c r="H122" s="13">
        <v>2.7831362819028316</v>
      </c>
      <c r="I122" s="13">
        <v>153.27858109259006</v>
      </c>
      <c r="J122" s="5">
        <f t="shared" si="23"/>
        <v>2.4115046934842805</v>
      </c>
      <c r="K122" s="13">
        <v>3.5553282005709907</v>
      </c>
      <c r="L122" s="13">
        <f t="shared" si="24"/>
        <v>-0.37163158841855104</v>
      </c>
      <c r="M122" s="13">
        <f t="shared" si="24"/>
        <v>0.77219191866815917</v>
      </c>
      <c r="N122" s="12">
        <v>88.245599999999996</v>
      </c>
      <c r="O122" s="13">
        <f t="shared" si="25"/>
        <v>1</v>
      </c>
      <c r="P122" s="13">
        <f t="shared" si="25"/>
        <v>0</v>
      </c>
    </row>
    <row r="123" spans="1:16" x14ac:dyDescent="0.25">
      <c r="A123" s="13" t="s">
        <v>8</v>
      </c>
      <c r="B123" s="13">
        <v>8</v>
      </c>
      <c r="C123" s="14">
        <v>43739</v>
      </c>
      <c r="D123" s="13">
        <v>43739.423611111109</v>
      </c>
      <c r="E123" s="13">
        <v>43739.638888888891</v>
      </c>
      <c r="F123" s="13">
        <v>5.1666666667442769</v>
      </c>
      <c r="G123" s="13">
        <v>150.39999999999782</v>
      </c>
      <c r="H123" s="13">
        <v>2.3662164884012231</v>
      </c>
      <c r="I123" s="13">
        <v>140.4291487038474</v>
      </c>
      <c r="J123" s="5">
        <f t="shared" si="23"/>
        <v>2.2093468558191209</v>
      </c>
      <c r="K123" s="13">
        <v>2.8541719349139996</v>
      </c>
      <c r="L123" s="13">
        <f t="shared" si="24"/>
        <v>-0.15686963258210218</v>
      </c>
      <c r="M123" s="13">
        <f t="shared" si="24"/>
        <v>0.48795544651277645</v>
      </c>
      <c r="N123" s="12">
        <v>95.138000000000005</v>
      </c>
      <c r="O123" s="13">
        <f t="shared" si="25"/>
        <v>1</v>
      </c>
      <c r="P123" s="13">
        <f>AVERAGE(P$4,P$5,P$7,P$6,P$3,P$9, P$13, P$10)</f>
        <v>0</v>
      </c>
    </row>
    <row r="124" spans="1:16" x14ac:dyDescent="0.25">
      <c r="A124" s="13" t="s">
        <v>9</v>
      </c>
      <c r="B124" s="13">
        <v>9</v>
      </c>
      <c r="C124" s="14">
        <v>43711</v>
      </c>
      <c r="D124" s="13">
        <v>43711.400694444441</v>
      </c>
      <c r="E124" s="13">
        <v>43711.620138888888</v>
      </c>
      <c r="F124" s="13">
        <v>5.2666666667209938</v>
      </c>
      <c r="G124" s="13">
        <v>319.39999999999782</v>
      </c>
      <c r="H124" s="13">
        <v>5.0250634733733808</v>
      </c>
      <c r="I124" s="13">
        <v>411.85233331671702</v>
      </c>
      <c r="J124" s="5">
        <f t="shared" si="23"/>
        <v>6.4795996135674629</v>
      </c>
      <c r="K124" s="13">
        <v>3.6713942693541672</v>
      </c>
      <c r="L124" s="13">
        <f t="shared" si="24"/>
        <v>1.4545361401940822</v>
      </c>
      <c r="M124" s="13">
        <f t="shared" si="24"/>
        <v>-1.3536692040192135</v>
      </c>
      <c r="N124" s="12">
        <v>191.97219999999999</v>
      </c>
      <c r="O124" s="13">
        <f t="shared" si="25"/>
        <v>1</v>
      </c>
      <c r="P124" s="13">
        <f t="shared" si="25"/>
        <v>0</v>
      </c>
    </row>
    <row r="125" spans="1:16" x14ac:dyDescent="0.25">
      <c r="A125" s="13" t="s">
        <v>9</v>
      </c>
      <c r="B125" s="13">
        <v>10</v>
      </c>
      <c r="C125" s="14">
        <v>43725</v>
      </c>
      <c r="D125" s="13">
        <v>43725.433333333334</v>
      </c>
      <c r="E125" s="13">
        <v>43725.646527777775</v>
      </c>
      <c r="F125" s="13">
        <v>5.1166666665812954</v>
      </c>
      <c r="G125" s="13">
        <v>260.39999999999782</v>
      </c>
      <c r="H125" s="13">
        <v>4.0968269519925684</v>
      </c>
      <c r="I125" s="13">
        <v>485.68721906236789</v>
      </c>
      <c r="J125" s="5">
        <f t="shared" si="23"/>
        <v>7.6412307576537799</v>
      </c>
      <c r="K125" s="13">
        <v>3.6406010750616895</v>
      </c>
      <c r="L125" s="13">
        <f t="shared" si="24"/>
        <v>3.5444038056612115</v>
      </c>
      <c r="M125" s="13">
        <f t="shared" si="24"/>
        <v>-0.4562258769308789</v>
      </c>
      <c r="N125" s="12">
        <v>241.06829999999999</v>
      </c>
      <c r="O125" s="13">
        <f t="shared" si="25"/>
        <v>1</v>
      </c>
      <c r="P125" s="13">
        <f t="shared" si="25"/>
        <v>0</v>
      </c>
    </row>
    <row r="126" spans="1:16" x14ac:dyDescent="0.25">
      <c r="A126" s="13" t="s">
        <v>9</v>
      </c>
      <c r="B126" s="13">
        <v>11</v>
      </c>
      <c r="C126" s="14">
        <v>43732</v>
      </c>
      <c r="D126" s="13">
        <v>43732.412499999999</v>
      </c>
      <c r="E126" s="13">
        <v>43732.635416666664</v>
      </c>
      <c r="F126" s="13">
        <v>5.3499999999767169</v>
      </c>
      <c r="G126" s="13">
        <v>160.20000000000073</v>
      </c>
      <c r="H126" s="13">
        <v>2.5203981478848614</v>
      </c>
      <c r="I126" s="13">
        <v>227.09636313281152</v>
      </c>
      <c r="J126" s="5">
        <f t="shared" si="23"/>
        <v>3.5728667480107585</v>
      </c>
      <c r="K126" s="13">
        <v>2.7528894695179944</v>
      </c>
      <c r="L126" s="13">
        <f t="shared" si="24"/>
        <v>1.0524686001258972</v>
      </c>
      <c r="M126" s="13">
        <f t="shared" si="24"/>
        <v>0.23249132163313302</v>
      </c>
      <c r="N126" s="12">
        <v>148.53630000000001</v>
      </c>
      <c r="O126" s="13">
        <f t="shared" si="25"/>
        <v>1</v>
      </c>
      <c r="P126" s="13">
        <f t="shared" si="25"/>
        <v>0</v>
      </c>
    </row>
    <row r="127" spans="1:16" x14ac:dyDescent="0.25">
      <c r="A127" s="13" t="s">
        <v>9</v>
      </c>
      <c r="B127" s="13">
        <v>12</v>
      </c>
      <c r="C127" s="14">
        <f>INT(D127)</f>
        <v>43742</v>
      </c>
      <c r="D127" s="13">
        <v>43742.374305555553</v>
      </c>
      <c r="E127" s="13">
        <v>43742.57708333333</v>
      </c>
      <c r="F127" s="13">
        <f>(E127-D127)*24</f>
        <v>4.8666666666395031</v>
      </c>
      <c r="G127" s="13">
        <v>178.40000000000146</v>
      </c>
      <c r="H127" s="13">
        <f>G127/(CONVERT(11.2,"in","cm")^2*(PI()/4))*10</f>
        <v>2.8067355154972589</v>
      </c>
      <c r="I127" s="13">
        <v>433.33417559354262</v>
      </c>
      <c r="J127" s="5">
        <f t="shared" si="23"/>
        <v>6.8175696228537657</v>
      </c>
      <c r="K127" s="13">
        <v>3.2221700906484041</v>
      </c>
      <c r="L127" s="13">
        <f t="shared" si="24"/>
        <v>4.0108341073565068</v>
      </c>
      <c r="M127" s="13">
        <f t="shared" si="24"/>
        <v>0.41543457515114524</v>
      </c>
      <c r="N127" s="12">
        <v>235.14359999999999</v>
      </c>
      <c r="O127" s="13">
        <f t="shared" si="25"/>
        <v>1</v>
      </c>
      <c r="P127" s="13">
        <f t="shared" si="25"/>
        <v>0</v>
      </c>
    </row>
    <row r="147" spans="2:3" x14ac:dyDescent="0.25">
      <c r="B147" s="11" t="s">
        <v>53</v>
      </c>
    </row>
    <row r="148" spans="2:3" x14ac:dyDescent="0.25">
      <c r="C148" s="13">
        <v>2</v>
      </c>
    </row>
    <row r="149" spans="2:3" x14ac:dyDescent="0.25">
      <c r="C149" s="13">
        <v>8</v>
      </c>
    </row>
    <row r="150" spans="2:3" x14ac:dyDescent="0.25">
      <c r="C150" s="13">
        <v>3</v>
      </c>
    </row>
    <row r="151" spans="2:3" x14ac:dyDescent="0.25">
      <c r="C151" s="13">
        <v>5</v>
      </c>
    </row>
    <row r="152" spans="2:3" x14ac:dyDescent="0.25">
      <c r="C152" s="13">
        <v>4</v>
      </c>
    </row>
    <row r="153" spans="2:3" x14ac:dyDescent="0.25">
      <c r="C153" s="13">
        <v>1</v>
      </c>
    </row>
    <row r="154" spans="2:3" x14ac:dyDescent="0.25">
      <c r="C154" s="13">
        <v>7</v>
      </c>
    </row>
    <row r="155" spans="2:3" x14ac:dyDescent="0.25">
      <c r="C155" s="13">
        <v>11</v>
      </c>
    </row>
    <row r="156" spans="2:3" x14ac:dyDescent="0.25">
      <c r="C156" s="13"/>
    </row>
    <row r="157" spans="2:3" x14ac:dyDescent="0.25">
      <c r="C157" s="13"/>
    </row>
    <row r="158" spans="2:3" x14ac:dyDescent="0.25">
      <c r="C158" s="13"/>
    </row>
    <row r="159" spans="2:3" x14ac:dyDescent="0.25">
      <c r="C159" s="13"/>
    </row>
  </sheetData>
  <mergeCells count="6">
    <mergeCell ref="C110:P113"/>
    <mergeCell ref="Z1:AB1"/>
    <mergeCell ref="W1:X1"/>
    <mergeCell ref="I18:J18"/>
    <mergeCell ref="K18:L18"/>
    <mergeCell ref="M18:N18"/>
  </mergeCells>
  <pageMargins left="0.7" right="0.7" top="0.75" bottom="0.75" header="0.3" footer="0.3"/>
  <pageSetup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9D79D-7B08-4A59-95DA-7DA5F92F6DD4}">
  <sheetPr codeName="Sheet2"/>
  <dimension ref="A1:O270"/>
  <sheetViews>
    <sheetView zoomScaleNormal="100" workbookViewId="0">
      <pane ySplit="1" topLeftCell="A2" activePane="bottomLeft" state="frozen"/>
      <selection pane="bottomLeft" activeCell="G151" sqref="G2:G151"/>
    </sheetView>
  </sheetViews>
  <sheetFormatPr defaultRowHeight="15" x14ac:dyDescent="0.25"/>
  <cols>
    <col min="1" max="1" width="9.7109375" bestFit="1" customWidth="1"/>
    <col min="2" max="2" width="11.5703125" bestFit="1" customWidth="1"/>
    <col min="3" max="3" width="19.5703125" bestFit="1" customWidth="1"/>
    <col min="4" max="4" width="14.85546875" bestFit="1" customWidth="1"/>
    <col min="6" max="6" width="13.140625" bestFit="1" customWidth="1"/>
    <col min="7" max="7" width="13.140625" customWidth="1"/>
    <col min="8" max="9" width="13.140625" bestFit="1" customWidth="1"/>
    <col min="10" max="10" width="19" bestFit="1" customWidth="1"/>
    <col min="11" max="11" width="19" customWidth="1"/>
    <col min="12" max="12" width="21.140625" bestFit="1" customWidth="1"/>
    <col min="13" max="13" width="10.85546875" bestFit="1" customWidth="1"/>
  </cols>
  <sheetData>
    <row r="1" spans="1:15" x14ac:dyDescent="0.25">
      <c r="A1" t="s">
        <v>0</v>
      </c>
      <c r="B1" t="s">
        <v>1</v>
      </c>
      <c r="C1" t="s">
        <v>20</v>
      </c>
      <c r="D1" t="s">
        <v>21</v>
      </c>
      <c r="E1" t="s">
        <v>19</v>
      </c>
      <c r="F1" t="s">
        <v>15</v>
      </c>
      <c r="G1" t="s">
        <v>18</v>
      </c>
      <c r="H1" t="s">
        <v>16</v>
      </c>
      <c r="I1" t="s">
        <v>17</v>
      </c>
      <c r="J1" t="s">
        <v>2</v>
      </c>
      <c r="K1" t="s">
        <v>26</v>
      </c>
      <c r="L1" t="s">
        <v>3</v>
      </c>
      <c r="M1" t="s">
        <v>4</v>
      </c>
    </row>
    <row r="2" spans="1:15" x14ac:dyDescent="0.25">
      <c r="A2" s="3" t="s">
        <v>5</v>
      </c>
      <c r="B2" s="4">
        <f>INT(C2)</f>
        <v>43663</v>
      </c>
      <c r="C2" s="4">
        <v>43663.443749999999</v>
      </c>
      <c r="D2" s="7">
        <v>43663.640277777777</v>
      </c>
      <c r="E2" s="5">
        <f>(D2-C2)*24</f>
        <v>4.7166666666744277</v>
      </c>
      <c r="F2" s="5">
        <v>-31177.200000000001</v>
      </c>
      <c r="G2" s="5">
        <f>F2/(CONVERT(11.2,"in","cm")^2*(PI()/4))*10</f>
        <v>-490.50535041345535</v>
      </c>
      <c r="H2" s="5"/>
      <c r="I2" s="5"/>
      <c r="J2" s="5"/>
      <c r="K2" s="5"/>
      <c r="L2" s="5"/>
      <c r="M2" s="5" t="e">
        <f>AVERAGE(J2:L2)</f>
        <v>#DIV/0!</v>
      </c>
    </row>
    <row r="3" spans="1:15" x14ac:dyDescent="0.25">
      <c r="A3" s="1" t="s">
        <v>5</v>
      </c>
      <c r="B3" s="2">
        <f t="shared" ref="B3:B66" si="0">INT(C3)</f>
        <v>43665</v>
      </c>
      <c r="C3" s="2">
        <v>43665.414583333331</v>
      </c>
      <c r="D3" s="8">
        <v>43665.637499999997</v>
      </c>
      <c r="E3" s="6">
        <f>(D3-C3)*24</f>
        <v>5.3499999999767169</v>
      </c>
      <c r="F3" s="6">
        <v>286.5</v>
      </c>
      <c r="G3" s="6">
        <f t="shared" ref="G3:G66" si="1">F3/(CONVERT(11.2,"in","cm")^2*(PI()/4))*10</f>
        <v>4.5074536165356403</v>
      </c>
      <c r="H3" s="6"/>
      <c r="I3" s="6"/>
      <c r="J3" s="6"/>
      <c r="K3" s="6"/>
      <c r="L3" s="6"/>
      <c r="M3" s="6" t="e">
        <f t="shared" ref="M3:M66" si="2">AVERAGE(J3:L3)</f>
        <v>#DIV/0!</v>
      </c>
    </row>
    <row r="4" spans="1:15" x14ac:dyDescent="0.25">
      <c r="A4" s="3" t="s">
        <v>5</v>
      </c>
      <c r="B4" s="4">
        <f>INT(D4)</f>
        <v>43670</v>
      </c>
      <c r="C4" s="4"/>
      <c r="D4" s="7">
        <v>43670.643750000003</v>
      </c>
      <c r="E4" s="5">
        <f t="shared" ref="E4:E67" si="3">(D4-C4)*24</f>
        <v>1048095.4500000001</v>
      </c>
      <c r="F4" s="5">
        <v>-31244.9</v>
      </c>
      <c r="G4" s="5">
        <f t="shared" si="1"/>
        <v>-491.57046248968385</v>
      </c>
      <c r="H4" s="5"/>
      <c r="I4" s="5"/>
      <c r="J4" s="5"/>
      <c r="K4" s="5"/>
      <c r="L4" s="5"/>
      <c r="M4" s="5" t="e">
        <f t="shared" si="2"/>
        <v>#DIV/0!</v>
      </c>
      <c r="O4" t="s">
        <v>11</v>
      </c>
    </row>
    <row r="5" spans="1:15" x14ac:dyDescent="0.25">
      <c r="A5" s="1" t="s">
        <v>5</v>
      </c>
      <c r="B5" s="2">
        <f t="shared" si="0"/>
        <v>43671</v>
      </c>
      <c r="C5" s="2">
        <v>43671.477777777778</v>
      </c>
      <c r="D5" s="8">
        <v>43671.701388888891</v>
      </c>
      <c r="E5" s="6">
        <f t="shared" si="3"/>
        <v>5.3666666666977108</v>
      </c>
      <c r="F5" s="6">
        <v>104.90000000000146</v>
      </c>
      <c r="G5" s="6">
        <f t="shared" si="1"/>
        <v>1.6503730693703147</v>
      </c>
      <c r="H5" s="6"/>
      <c r="I5" s="6"/>
      <c r="J5" s="6"/>
      <c r="K5" s="6"/>
      <c r="L5" s="6"/>
      <c r="M5" s="6" t="e">
        <f t="shared" si="2"/>
        <v>#DIV/0!</v>
      </c>
    </row>
    <row r="6" spans="1:15" x14ac:dyDescent="0.25">
      <c r="A6" s="3" t="s">
        <v>5</v>
      </c>
      <c r="B6" s="4">
        <f t="shared" si="0"/>
        <v>43672</v>
      </c>
      <c r="C6" s="4">
        <v>43672.414583333331</v>
      </c>
      <c r="D6" s="7">
        <v>43672.631944444445</v>
      </c>
      <c r="E6" s="5">
        <f t="shared" si="3"/>
        <v>5.2166666667326353</v>
      </c>
      <c r="F6" s="5">
        <v>89.099999999998545</v>
      </c>
      <c r="G6" s="5">
        <f t="shared" si="1"/>
        <v>1.4017944755089666</v>
      </c>
      <c r="H6" s="5"/>
      <c r="I6" s="5"/>
      <c r="J6" s="5"/>
      <c r="K6" s="5"/>
      <c r="L6" s="5"/>
      <c r="M6" s="5" t="e">
        <f t="shared" si="2"/>
        <v>#DIV/0!</v>
      </c>
    </row>
    <row r="7" spans="1:15" x14ac:dyDescent="0.25">
      <c r="A7" s="1" t="s">
        <v>5</v>
      </c>
      <c r="B7" s="2">
        <f t="shared" si="0"/>
        <v>43675</v>
      </c>
      <c r="C7" s="2">
        <v>43675.447222222225</v>
      </c>
      <c r="D7" s="8">
        <v>43675.644444444442</v>
      </c>
      <c r="E7" s="6">
        <f t="shared" si="3"/>
        <v>4.7333333332207985</v>
      </c>
      <c r="F7" s="6">
        <v>63.700000000000728</v>
      </c>
      <c r="G7" s="6">
        <f t="shared" si="1"/>
        <v>1.0021807866433632</v>
      </c>
      <c r="H7" s="6"/>
      <c r="I7" s="6"/>
      <c r="J7" s="6"/>
      <c r="K7" s="6"/>
      <c r="L7" s="6"/>
      <c r="M7" s="6" t="e">
        <f t="shared" si="2"/>
        <v>#DIV/0!</v>
      </c>
    </row>
    <row r="8" spans="1:15" x14ac:dyDescent="0.25">
      <c r="A8" s="3" t="s">
        <v>5</v>
      </c>
      <c r="B8" s="4">
        <f t="shared" si="0"/>
        <v>43676</v>
      </c>
      <c r="C8" s="4">
        <v>43676.40902777778</v>
      </c>
      <c r="D8" s="7">
        <v>43676.638194444444</v>
      </c>
      <c r="E8" s="5">
        <f t="shared" si="3"/>
        <v>5.4999999999417923</v>
      </c>
      <c r="F8" s="5">
        <v>308.29999999999927</v>
      </c>
      <c r="G8" s="5">
        <f t="shared" si="1"/>
        <v>4.8504291447746404</v>
      </c>
      <c r="H8" s="5"/>
      <c r="I8" s="5"/>
      <c r="J8" s="5"/>
      <c r="K8" s="5"/>
      <c r="L8" s="5"/>
      <c r="M8" s="5" t="e">
        <f t="shared" si="2"/>
        <v>#DIV/0!</v>
      </c>
    </row>
    <row r="9" spans="1:15" x14ac:dyDescent="0.25">
      <c r="A9" s="1" t="s">
        <v>5</v>
      </c>
      <c r="B9" s="2">
        <f t="shared" si="0"/>
        <v>43677</v>
      </c>
      <c r="C9" s="2">
        <v>43677.432638888888</v>
      </c>
      <c r="D9" s="8"/>
      <c r="E9" s="6">
        <f t="shared" si="3"/>
        <v>-1048258.3833333333</v>
      </c>
      <c r="F9" s="6">
        <v>30903.7</v>
      </c>
      <c r="G9" s="6">
        <f t="shared" si="1"/>
        <v>486.20242348807142</v>
      </c>
      <c r="H9" s="6"/>
      <c r="I9" s="6"/>
      <c r="J9" s="6"/>
      <c r="K9" s="6"/>
      <c r="L9" s="6"/>
      <c r="M9" s="6" t="e">
        <f t="shared" si="2"/>
        <v>#DIV/0!</v>
      </c>
    </row>
    <row r="10" spans="1:15" x14ac:dyDescent="0.25">
      <c r="A10" s="3" t="s">
        <v>5</v>
      </c>
      <c r="B10" s="4">
        <f t="shared" si="0"/>
        <v>43678</v>
      </c>
      <c r="C10" s="4">
        <v>43678.395833333336</v>
      </c>
      <c r="D10" s="7">
        <v>43678.59375</v>
      </c>
      <c r="E10" s="5">
        <f t="shared" si="3"/>
        <v>4.7499999999417923</v>
      </c>
      <c r="F10" s="5">
        <v>184.90000000000146</v>
      </c>
      <c r="G10" s="5">
        <f t="shared" si="1"/>
        <v>2.9089988610731115</v>
      </c>
      <c r="H10" s="5"/>
      <c r="I10" s="5"/>
      <c r="J10" s="5"/>
      <c r="K10" s="5"/>
      <c r="L10" s="5"/>
      <c r="M10" s="5" t="e">
        <f t="shared" si="2"/>
        <v>#DIV/0!</v>
      </c>
    </row>
    <row r="11" spans="1:15" x14ac:dyDescent="0.25">
      <c r="A11" s="1" t="s">
        <v>5</v>
      </c>
      <c r="B11" s="2">
        <f t="shared" si="0"/>
        <v>43682</v>
      </c>
      <c r="C11" s="2">
        <v>43682.407638888886</v>
      </c>
      <c r="D11" s="8"/>
      <c r="E11" s="6">
        <f t="shared" si="3"/>
        <v>-1048377.7833333332</v>
      </c>
      <c r="F11" s="6">
        <v>30260.799999999999</v>
      </c>
      <c r="G11" s="6">
        <f t="shared" si="1"/>
        <v>476.08779196949979</v>
      </c>
      <c r="H11" s="6"/>
      <c r="I11" s="6"/>
      <c r="J11" s="6"/>
      <c r="K11" s="6"/>
      <c r="L11" s="6"/>
      <c r="M11" s="6" t="e">
        <f t="shared" si="2"/>
        <v>#DIV/0!</v>
      </c>
    </row>
    <row r="12" spans="1:15" x14ac:dyDescent="0.25">
      <c r="A12" s="3" t="s">
        <v>5</v>
      </c>
      <c r="B12" s="4">
        <f t="shared" si="0"/>
        <v>43684</v>
      </c>
      <c r="C12" s="4">
        <v>43684.42083333333</v>
      </c>
      <c r="D12" s="7"/>
      <c r="E12" s="5">
        <f t="shared" si="3"/>
        <v>-1048426.0999999999</v>
      </c>
      <c r="F12" s="5">
        <v>30786</v>
      </c>
      <c r="G12" s="5">
        <f t="shared" si="1"/>
        <v>484.35067029202867</v>
      </c>
      <c r="H12" s="5"/>
      <c r="I12" s="5"/>
      <c r="J12" s="5"/>
      <c r="K12" s="5"/>
      <c r="L12" s="5"/>
      <c r="M12" s="5" t="e">
        <f t="shared" si="2"/>
        <v>#DIV/0!</v>
      </c>
    </row>
    <row r="13" spans="1:15" x14ac:dyDescent="0.25">
      <c r="A13" s="3" t="s">
        <v>5</v>
      </c>
      <c r="B13" s="4">
        <f t="shared" si="0"/>
        <v>43685</v>
      </c>
      <c r="C13" s="4">
        <v>43685.338194444441</v>
      </c>
      <c r="D13" s="7">
        <v>43685.5625</v>
      </c>
      <c r="E13" s="5">
        <f t="shared" si="3"/>
        <v>5.3833333334187046</v>
      </c>
      <c r="F13" s="5">
        <v>173.39999999999782</v>
      </c>
      <c r="G13" s="5">
        <f t="shared" si="1"/>
        <v>2.7280714035157771</v>
      </c>
      <c r="H13" s="5"/>
      <c r="I13" s="5"/>
      <c r="J13" s="5"/>
      <c r="K13" s="5"/>
      <c r="L13" s="5"/>
      <c r="M13" s="5" t="e">
        <f t="shared" si="2"/>
        <v>#DIV/0!</v>
      </c>
    </row>
    <row r="14" spans="1:15" x14ac:dyDescent="0.25">
      <c r="A14" s="1" t="s">
        <v>5</v>
      </c>
      <c r="B14" s="2">
        <f t="shared" si="0"/>
        <v>43698</v>
      </c>
      <c r="C14" s="2">
        <v>43698</v>
      </c>
      <c r="D14" s="8">
        <v>43698.672222222223</v>
      </c>
      <c r="E14" s="6">
        <f>(D14-C14)*24</f>
        <v>16.133333333360497</v>
      </c>
      <c r="F14" s="6">
        <v>0</v>
      </c>
      <c r="G14" s="6">
        <f t="shared" si="1"/>
        <v>0</v>
      </c>
      <c r="H14" s="6"/>
      <c r="I14" s="6"/>
      <c r="J14" s="6"/>
      <c r="K14" s="6"/>
      <c r="L14" s="6"/>
      <c r="M14" s="6" t="e">
        <f t="shared" si="2"/>
        <v>#DIV/0!</v>
      </c>
    </row>
    <row r="15" spans="1:15" x14ac:dyDescent="0.25">
      <c r="A15" s="3" t="s">
        <v>5</v>
      </c>
      <c r="B15" s="4">
        <f t="shared" si="0"/>
        <v>43706</v>
      </c>
      <c r="C15" s="4">
        <v>43706.431944444441</v>
      </c>
      <c r="D15" s="7">
        <v>43706.635416666664</v>
      </c>
      <c r="E15" s="5">
        <f>(D15-C15)*24</f>
        <v>4.8833333333604969</v>
      </c>
      <c r="F15" s="5">
        <v>211.29999999999927</v>
      </c>
      <c r="G15" s="5">
        <f t="shared" si="1"/>
        <v>3.3243453723349998</v>
      </c>
      <c r="H15" s="5"/>
      <c r="I15" s="5"/>
      <c r="J15" s="5"/>
      <c r="K15" s="5"/>
      <c r="L15" s="5"/>
      <c r="M15" s="5" t="e">
        <f t="shared" si="2"/>
        <v>#DIV/0!</v>
      </c>
    </row>
    <row r="16" spans="1:15" x14ac:dyDescent="0.25">
      <c r="A16" s="1" t="s">
        <v>5</v>
      </c>
      <c r="B16" s="2">
        <f t="shared" si="0"/>
        <v>43707</v>
      </c>
      <c r="C16" s="2">
        <v>43707.365277777775</v>
      </c>
      <c r="D16" s="8">
        <v>43707.586805555555</v>
      </c>
      <c r="E16" s="6">
        <f t="shared" si="3"/>
        <v>5.3166666667093523</v>
      </c>
      <c r="F16" s="6">
        <v>126.60000000000218</v>
      </c>
      <c r="G16" s="6">
        <f t="shared" si="1"/>
        <v>1.99177531536971</v>
      </c>
      <c r="H16" s="6"/>
      <c r="I16" s="6"/>
      <c r="J16" s="6"/>
      <c r="K16" s="6"/>
      <c r="L16" s="6"/>
      <c r="M16" s="6" t="e">
        <f t="shared" si="2"/>
        <v>#DIV/0!</v>
      </c>
    </row>
    <row r="17" spans="1:13" x14ac:dyDescent="0.25">
      <c r="A17" s="3" t="s">
        <v>5</v>
      </c>
      <c r="B17" s="4">
        <f t="shared" si="0"/>
        <v>43711</v>
      </c>
      <c r="C17" s="4">
        <v>43711.400694444441</v>
      </c>
      <c r="D17" s="7">
        <v>43711.620138888888</v>
      </c>
      <c r="E17" s="5">
        <f t="shared" si="3"/>
        <v>5.2666666667209938</v>
      </c>
      <c r="F17" s="5">
        <v>228</v>
      </c>
      <c r="G17" s="5">
        <f t="shared" si="1"/>
        <v>3.58708350635297</v>
      </c>
      <c r="H17" s="5"/>
      <c r="I17" s="5"/>
      <c r="J17" s="5"/>
      <c r="K17" s="5"/>
      <c r="L17" s="5"/>
      <c r="M17" s="5" t="e">
        <f t="shared" si="2"/>
        <v>#DIV/0!</v>
      </c>
    </row>
    <row r="18" spans="1:13" x14ac:dyDescent="0.25">
      <c r="A18" s="1" t="s">
        <v>5</v>
      </c>
      <c r="B18" s="2">
        <f t="shared" si="0"/>
        <v>43712</v>
      </c>
      <c r="C18" s="2">
        <v>43712.392361111109</v>
      </c>
      <c r="D18" s="8">
        <v>43712.59375</v>
      </c>
      <c r="E18" s="6">
        <f>(D18-C18)*24</f>
        <v>4.8333333333721384</v>
      </c>
      <c r="F18" s="6">
        <v>205.39999999999782</v>
      </c>
      <c r="G18" s="6">
        <f t="shared" si="1"/>
        <v>3.2315217201968953</v>
      </c>
      <c r="H18" s="6"/>
      <c r="I18" s="6"/>
      <c r="J18" s="6"/>
      <c r="K18" s="6"/>
      <c r="L18" s="6"/>
      <c r="M18" s="6" t="e">
        <f t="shared" si="2"/>
        <v>#DIV/0!</v>
      </c>
    </row>
    <row r="19" spans="1:13" x14ac:dyDescent="0.25">
      <c r="A19" s="3" t="s">
        <v>5</v>
      </c>
      <c r="B19" s="4">
        <f t="shared" si="0"/>
        <v>43713</v>
      </c>
      <c r="C19" s="4">
        <v>43713.394444444442</v>
      </c>
      <c r="D19" s="7">
        <v>43713.612500000003</v>
      </c>
      <c r="E19" s="5">
        <f>(D19-C19)*24</f>
        <v>5.2333333334536292</v>
      </c>
      <c r="F19" s="5">
        <v>160.30000000000291</v>
      </c>
      <c r="G19" s="5">
        <f t="shared" si="1"/>
        <v>2.5219714301245242</v>
      </c>
      <c r="H19" s="5"/>
      <c r="I19" s="5"/>
      <c r="J19" s="5"/>
      <c r="K19" s="5"/>
      <c r="L19" s="5"/>
      <c r="M19" s="5" t="e">
        <f t="shared" si="2"/>
        <v>#DIV/0!</v>
      </c>
    </row>
    <row r="20" spans="1:13" x14ac:dyDescent="0.25">
      <c r="A20" s="1" t="s">
        <v>5</v>
      </c>
      <c r="B20" s="2">
        <f t="shared" si="0"/>
        <v>43725</v>
      </c>
      <c r="C20" s="2">
        <v>43725.433333333334</v>
      </c>
      <c r="D20" s="8">
        <v>43725.646527777775</v>
      </c>
      <c r="E20" s="6">
        <f>(D20-C20)*24</f>
        <v>5.1166666665812954</v>
      </c>
      <c r="F20" s="6">
        <v>168.5</v>
      </c>
      <c r="G20" s="6">
        <f t="shared" si="1"/>
        <v>2.6509805737740151</v>
      </c>
      <c r="H20" s="6"/>
      <c r="I20" s="6"/>
      <c r="J20" s="6"/>
      <c r="K20" s="6"/>
      <c r="L20" s="6"/>
      <c r="M20" s="6" t="e">
        <f t="shared" si="2"/>
        <v>#DIV/0!</v>
      </c>
    </row>
    <row r="21" spans="1:13" x14ac:dyDescent="0.25">
      <c r="A21" s="3" t="s">
        <v>5</v>
      </c>
      <c r="B21" s="4">
        <f t="shared" si="0"/>
        <v>43726</v>
      </c>
      <c r="C21" s="4">
        <v>43726.40902777778</v>
      </c>
      <c r="D21" s="7">
        <v>43726.618750000001</v>
      </c>
      <c r="E21" s="5">
        <f>(D21-C21)*24</f>
        <v>5.0333333333255723</v>
      </c>
      <c r="F21" s="5">
        <v>85.200000000000728</v>
      </c>
      <c r="G21" s="5">
        <f t="shared" si="1"/>
        <v>1.3404364681634897</v>
      </c>
      <c r="H21" s="5"/>
      <c r="I21" s="5"/>
      <c r="J21" s="5"/>
      <c r="K21" s="5"/>
      <c r="L21" s="5"/>
      <c r="M21" s="5" t="e">
        <f t="shared" si="2"/>
        <v>#DIV/0!</v>
      </c>
    </row>
    <row r="22" spans="1:13" x14ac:dyDescent="0.25">
      <c r="A22" s="1" t="s">
        <v>5</v>
      </c>
      <c r="B22" s="2">
        <f t="shared" si="0"/>
        <v>43727</v>
      </c>
      <c r="C22" s="2">
        <v>43727.412499999999</v>
      </c>
      <c r="D22" s="8">
        <v>43727.618750000001</v>
      </c>
      <c r="E22" s="6">
        <f t="shared" si="3"/>
        <v>4.9500000000698492</v>
      </c>
      <c r="F22" s="6">
        <v>190.60000000000218</v>
      </c>
      <c r="G22" s="6">
        <f t="shared" si="1"/>
        <v>2.9986759487319468</v>
      </c>
      <c r="H22" s="6"/>
      <c r="I22" s="6"/>
      <c r="J22" s="6"/>
      <c r="K22" s="6"/>
      <c r="L22" s="6"/>
      <c r="M22" s="6" t="e">
        <f t="shared" si="2"/>
        <v>#DIV/0!</v>
      </c>
    </row>
    <row r="23" spans="1:13" x14ac:dyDescent="0.25">
      <c r="A23" s="3" t="s">
        <v>5</v>
      </c>
      <c r="B23" s="4">
        <f t="shared" si="0"/>
        <v>43732</v>
      </c>
      <c r="C23" s="4">
        <v>43732.412499999999</v>
      </c>
      <c r="D23" s="7">
        <v>43732.635416666664</v>
      </c>
      <c r="E23" s="5">
        <f t="shared" si="3"/>
        <v>5.3499999999767169</v>
      </c>
      <c r="F23" s="5">
        <v>40.700000000000728</v>
      </c>
      <c r="G23" s="5">
        <f t="shared" si="1"/>
        <v>0.64032587152880915</v>
      </c>
      <c r="H23" s="5"/>
      <c r="I23" s="5"/>
      <c r="J23" s="5"/>
      <c r="K23" s="5"/>
      <c r="L23" s="5"/>
      <c r="M23" s="5" t="e">
        <f t="shared" si="2"/>
        <v>#DIV/0!</v>
      </c>
    </row>
    <row r="24" spans="1:13" x14ac:dyDescent="0.25">
      <c r="A24" s="3" t="s">
        <v>5</v>
      </c>
      <c r="B24" s="4">
        <f t="shared" si="0"/>
        <v>43734</v>
      </c>
      <c r="C24" s="4">
        <v>43734.424305555556</v>
      </c>
      <c r="D24" s="7">
        <v>43734.640277777777</v>
      </c>
      <c r="E24" s="5">
        <f t="shared" si="3"/>
        <v>5.1833333332906477</v>
      </c>
      <c r="F24" s="5">
        <v>135.09999999999854</v>
      </c>
      <c r="G24" s="5">
        <f t="shared" si="1"/>
        <v>2.1255043057380747</v>
      </c>
      <c r="H24" s="5"/>
      <c r="I24" s="5"/>
      <c r="J24" s="5"/>
      <c r="K24" s="5"/>
      <c r="L24" s="5"/>
      <c r="M24" s="5" t="e">
        <f t="shared" si="2"/>
        <v>#DIV/0!</v>
      </c>
    </row>
    <row r="25" spans="1:13" x14ac:dyDescent="0.25">
      <c r="A25" s="1" t="s">
        <v>5</v>
      </c>
      <c r="B25" s="2">
        <f t="shared" si="0"/>
        <v>43739</v>
      </c>
      <c r="C25" s="2">
        <v>43739.423611111109</v>
      </c>
      <c r="D25" s="8">
        <v>43739.638888888891</v>
      </c>
      <c r="E25" s="6">
        <f t="shared" si="3"/>
        <v>5.1666666667442769</v>
      </c>
      <c r="F25" s="6">
        <v>157.90000000000146</v>
      </c>
      <c r="G25" s="6">
        <f t="shared" si="1"/>
        <v>2.4842126563734173</v>
      </c>
      <c r="H25" s="6"/>
      <c r="I25" s="6"/>
      <c r="J25" s="6"/>
      <c r="K25" s="6"/>
      <c r="L25" s="6"/>
      <c r="M25" s="6" t="e">
        <f t="shared" si="2"/>
        <v>#DIV/0!</v>
      </c>
    </row>
    <row r="26" spans="1:13" x14ac:dyDescent="0.25">
      <c r="A26" s="3" t="s">
        <v>5</v>
      </c>
      <c r="B26" s="4">
        <f t="shared" si="0"/>
        <v>43742</v>
      </c>
      <c r="C26" s="4">
        <v>43742.374305555553</v>
      </c>
      <c r="D26" s="7">
        <v>43742.57708333333</v>
      </c>
      <c r="E26" s="5">
        <f t="shared" si="3"/>
        <v>4.8666666666395031</v>
      </c>
      <c r="F26" s="5">
        <v>151.70000000000073</v>
      </c>
      <c r="G26" s="5">
        <f t="shared" si="1"/>
        <v>2.3866691575164394</v>
      </c>
      <c r="H26" s="5"/>
      <c r="I26" s="5"/>
      <c r="J26" s="5"/>
      <c r="K26" s="5"/>
      <c r="L26" s="5"/>
      <c r="M26" s="5" t="e">
        <f t="shared" si="2"/>
        <v>#DIV/0!</v>
      </c>
    </row>
    <row r="27" spans="1:13" x14ac:dyDescent="0.25">
      <c r="A27" s="1" t="s">
        <v>6</v>
      </c>
      <c r="B27" s="2">
        <f>INT(C27)</f>
        <v>43663</v>
      </c>
      <c r="C27" s="2">
        <v>43663.443749999999</v>
      </c>
      <c r="D27" s="8">
        <v>43663.640277777777</v>
      </c>
      <c r="E27" s="6">
        <f t="shared" si="3"/>
        <v>4.7166666666744277</v>
      </c>
      <c r="F27" s="6">
        <v>-29578</v>
      </c>
      <c r="G27" s="6">
        <f t="shared" si="1"/>
        <v>-465.34542083731645</v>
      </c>
      <c r="H27" s="6"/>
      <c r="I27" s="6"/>
      <c r="J27" s="6"/>
      <c r="K27" s="6"/>
      <c r="L27" s="6"/>
      <c r="M27" s="6" t="e">
        <f t="shared" si="2"/>
        <v>#DIV/0!</v>
      </c>
    </row>
    <row r="28" spans="1:13" x14ac:dyDescent="0.25">
      <c r="A28" s="3" t="s">
        <v>6</v>
      </c>
      <c r="B28" s="4">
        <f t="shared" si="0"/>
        <v>43665</v>
      </c>
      <c r="C28" s="4">
        <v>43665.414583333331</v>
      </c>
      <c r="D28" s="7">
        <v>43665.637499999997</v>
      </c>
      <c r="E28" s="5">
        <f t="shared" si="3"/>
        <v>5.3499999999767169</v>
      </c>
      <c r="F28" s="5">
        <v>297.09999999999854</v>
      </c>
      <c r="G28" s="5">
        <f t="shared" si="1"/>
        <v>4.6742215339362376</v>
      </c>
      <c r="H28" s="5"/>
      <c r="I28" s="5"/>
      <c r="J28" s="5"/>
      <c r="K28" s="5"/>
      <c r="L28" s="5"/>
      <c r="M28" s="5" t="e">
        <f t="shared" si="2"/>
        <v>#DIV/0!</v>
      </c>
    </row>
    <row r="29" spans="1:13" x14ac:dyDescent="0.25">
      <c r="A29" s="1" t="s">
        <v>6</v>
      </c>
      <c r="B29" s="2">
        <f>INT(D29)</f>
        <v>43670</v>
      </c>
      <c r="C29" s="2"/>
      <c r="D29" s="8">
        <v>43670.643750000003</v>
      </c>
      <c r="E29" s="6">
        <f t="shared" si="3"/>
        <v>1048095.4500000001</v>
      </c>
      <c r="F29" s="6">
        <v>-29564.3</v>
      </c>
      <c r="G29" s="6">
        <f t="shared" si="1"/>
        <v>-465.12988117048735</v>
      </c>
      <c r="H29" s="6"/>
      <c r="I29" s="6"/>
      <c r="J29" s="6"/>
      <c r="K29" s="6"/>
      <c r="L29" s="6"/>
      <c r="M29" s="6" t="e">
        <f t="shared" si="2"/>
        <v>#DIV/0!</v>
      </c>
    </row>
    <row r="30" spans="1:13" x14ac:dyDescent="0.25">
      <c r="A30" s="3" t="s">
        <v>6</v>
      </c>
      <c r="B30" s="4">
        <f t="shared" si="0"/>
        <v>43671</v>
      </c>
      <c r="C30" s="4">
        <v>43671.477777777778</v>
      </c>
      <c r="D30" s="7">
        <v>43671.701388888891</v>
      </c>
      <c r="E30" s="5">
        <f t="shared" si="3"/>
        <v>5.3666666666977108</v>
      </c>
      <c r="F30" s="5">
        <v>113.20000000000073</v>
      </c>
      <c r="G30" s="5">
        <f t="shared" si="1"/>
        <v>1.7809554952594686</v>
      </c>
      <c r="H30" s="5"/>
      <c r="I30" s="5"/>
      <c r="J30" s="5"/>
      <c r="K30" s="5"/>
      <c r="L30" s="5"/>
      <c r="M30" s="5" t="e">
        <f t="shared" si="2"/>
        <v>#DIV/0!</v>
      </c>
    </row>
    <row r="31" spans="1:13" x14ac:dyDescent="0.25">
      <c r="A31" s="1" t="s">
        <v>6</v>
      </c>
      <c r="B31" s="2">
        <f t="shared" si="0"/>
        <v>43672</v>
      </c>
      <c r="C31" s="2">
        <v>43672.414583333331</v>
      </c>
      <c r="D31" s="8">
        <v>43672.631944444445</v>
      </c>
      <c r="E31" s="6">
        <f t="shared" si="3"/>
        <v>5.2166666667326353</v>
      </c>
      <c r="F31" s="6">
        <v>90.5</v>
      </c>
      <c r="G31" s="6">
        <f t="shared" si="1"/>
        <v>1.4238204268637886</v>
      </c>
      <c r="H31" s="6"/>
      <c r="I31" s="6"/>
      <c r="J31" s="6"/>
      <c r="K31" s="6"/>
      <c r="L31" s="6"/>
      <c r="M31" s="6" t="e">
        <f t="shared" si="2"/>
        <v>#DIV/0!</v>
      </c>
    </row>
    <row r="32" spans="1:13" x14ac:dyDescent="0.25">
      <c r="A32" s="3" t="s">
        <v>6</v>
      </c>
      <c r="B32" s="4">
        <f t="shared" si="0"/>
        <v>43675</v>
      </c>
      <c r="C32" s="4">
        <v>43675.447222222225</v>
      </c>
      <c r="D32" s="7">
        <v>43675.644444444442</v>
      </c>
      <c r="E32" s="5">
        <f t="shared" si="3"/>
        <v>4.7333333332207985</v>
      </c>
      <c r="F32" s="5">
        <v>67.299999999999272</v>
      </c>
      <c r="G32" s="5">
        <f t="shared" si="1"/>
        <v>1.0588189472699661</v>
      </c>
      <c r="H32" s="5"/>
      <c r="I32" s="5"/>
      <c r="J32" s="5"/>
      <c r="K32" s="5"/>
      <c r="L32" s="5"/>
      <c r="M32" s="5" t="e">
        <f t="shared" si="2"/>
        <v>#DIV/0!</v>
      </c>
    </row>
    <row r="33" spans="1:13" x14ac:dyDescent="0.25">
      <c r="A33" s="1" t="s">
        <v>6</v>
      </c>
      <c r="B33" s="2">
        <f t="shared" si="0"/>
        <v>43676</v>
      </c>
      <c r="C33" s="2">
        <v>43676.40902777778</v>
      </c>
      <c r="D33" s="8">
        <v>43676.638194444444</v>
      </c>
      <c r="E33" s="6">
        <f t="shared" si="3"/>
        <v>5.4999999999417923</v>
      </c>
      <c r="F33" s="6">
        <v>238.90000000000146</v>
      </c>
      <c r="G33" s="6">
        <f t="shared" si="1"/>
        <v>3.7585712704724989</v>
      </c>
      <c r="H33" s="6"/>
      <c r="I33" s="6"/>
      <c r="J33" s="6"/>
      <c r="K33" s="6"/>
      <c r="L33" s="6"/>
      <c r="M33" s="6" t="e">
        <f t="shared" si="2"/>
        <v>#DIV/0!</v>
      </c>
    </row>
    <row r="34" spans="1:13" x14ac:dyDescent="0.25">
      <c r="A34" s="3" t="s">
        <v>6</v>
      </c>
      <c r="B34" s="4">
        <f t="shared" si="0"/>
        <v>43677</v>
      </c>
      <c r="C34" s="4">
        <v>43677.432638888888</v>
      </c>
      <c r="D34" s="7"/>
      <c r="E34" s="5">
        <f t="shared" si="3"/>
        <v>-1048258.3833333333</v>
      </c>
      <c r="F34" s="5">
        <v>29219.4</v>
      </c>
      <c r="G34" s="5">
        <f t="shared" si="1"/>
        <v>459.70363072600867</v>
      </c>
      <c r="H34" s="5"/>
      <c r="I34" s="5"/>
      <c r="J34" s="5"/>
      <c r="K34" s="5"/>
      <c r="L34" s="5"/>
      <c r="M34" s="5" t="e">
        <f t="shared" si="2"/>
        <v>#DIV/0!</v>
      </c>
    </row>
    <row r="35" spans="1:13" x14ac:dyDescent="0.25">
      <c r="A35" s="3" t="s">
        <v>6</v>
      </c>
      <c r="B35" s="4">
        <f t="shared" si="0"/>
        <v>43678</v>
      </c>
      <c r="C35" s="4">
        <v>43678.395833333336</v>
      </c>
      <c r="D35" s="7">
        <v>43678.59375</v>
      </c>
      <c r="E35" s="5">
        <f t="shared" si="3"/>
        <v>4.7499999999417923</v>
      </c>
      <c r="F35" s="5">
        <v>174.70000000000073</v>
      </c>
      <c r="G35" s="5">
        <f t="shared" si="1"/>
        <v>2.7485240726309934</v>
      </c>
      <c r="H35" s="5"/>
      <c r="I35" s="5"/>
      <c r="J35" s="5"/>
      <c r="K35" s="5"/>
      <c r="L35" s="5"/>
      <c r="M35" s="5" t="e">
        <f t="shared" si="2"/>
        <v>#DIV/0!</v>
      </c>
    </row>
    <row r="36" spans="1:13" x14ac:dyDescent="0.25">
      <c r="A36" s="1" t="s">
        <v>6</v>
      </c>
      <c r="B36" s="2">
        <f t="shared" si="0"/>
        <v>43682</v>
      </c>
      <c r="C36" s="2">
        <v>43682.407638888886</v>
      </c>
      <c r="D36" s="8"/>
      <c r="E36" s="6">
        <f t="shared" si="3"/>
        <v>-1048377.7833333332</v>
      </c>
      <c r="F36" s="6">
        <v>28699.5</v>
      </c>
      <c r="G36" s="6">
        <f t="shared" si="1"/>
        <v>451.52413636218006</v>
      </c>
      <c r="H36" s="6"/>
      <c r="I36" s="6"/>
      <c r="J36" s="6"/>
      <c r="K36" s="6"/>
      <c r="L36" s="6"/>
      <c r="M36" s="6" t="e">
        <f t="shared" si="2"/>
        <v>#DIV/0!</v>
      </c>
    </row>
    <row r="37" spans="1:13" x14ac:dyDescent="0.25">
      <c r="A37" s="3" t="s">
        <v>6</v>
      </c>
      <c r="B37" s="4">
        <f t="shared" si="0"/>
        <v>43684</v>
      </c>
      <c r="C37" s="4">
        <v>43684.42083333333</v>
      </c>
      <c r="D37" s="7"/>
      <c r="E37" s="5">
        <f t="shared" si="3"/>
        <v>-1048426.0999999999</v>
      </c>
      <c r="F37" s="5">
        <v>29292.5</v>
      </c>
      <c r="G37" s="5">
        <f t="shared" si="1"/>
        <v>460.85370004317713</v>
      </c>
      <c r="H37" s="5"/>
      <c r="I37" s="5"/>
      <c r="J37" s="5"/>
      <c r="K37" s="5"/>
      <c r="L37" s="5"/>
      <c r="M37" s="5" t="e">
        <f t="shared" si="2"/>
        <v>#DIV/0!</v>
      </c>
    </row>
    <row r="38" spans="1:13" x14ac:dyDescent="0.25">
      <c r="A38" s="1" t="s">
        <v>6</v>
      </c>
      <c r="B38" s="2">
        <f t="shared" si="0"/>
        <v>43685</v>
      </c>
      <c r="C38" s="2">
        <v>43685.338194444441</v>
      </c>
      <c r="D38" s="8">
        <v>43685.5625</v>
      </c>
      <c r="E38" s="6">
        <f t="shared" si="3"/>
        <v>5.3833333334187046</v>
      </c>
      <c r="F38" s="6">
        <v>170.70000000000073</v>
      </c>
      <c r="G38" s="6">
        <f t="shared" si="1"/>
        <v>2.6855927830458537</v>
      </c>
      <c r="H38" s="6"/>
      <c r="I38" s="6"/>
      <c r="J38" s="6"/>
      <c r="K38" s="6"/>
      <c r="L38" s="6"/>
      <c r="M38" s="6" t="e">
        <f t="shared" si="2"/>
        <v>#DIV/0!</v>
      </c>
    </row>
    <row r="39" spans="1:13" x14ac:dyDescent="0.25">
      <c r="A39" s="3" t="s">
        <v>6</v>
      </c>
      <c r="B39" s="4">
        <f t="shared" si="0"/>
        <v>43698</v>
      </c>
      <c r="C39" s="4">
        <v>43698</v>
      </c>
      <c r="D39" s="7">
        <v>43698.672222222223</v>
      </c>
      <c r="E39" s="5">
        <f t="shared" si="3"/>
        <v>16.133333333360497</v>
      </c>
      <c r="F39" s="5">
        <v>0</v>
      </c>
      <c r="G39" s="5">
        <f t="shared" si="1"/>
        <v>0</v>
      </c>
      <c r="H39" s="5"/>
      <c r="I39" s="5"/>
      <c r="J39" s="5"/>
      <c r="K39" s="5"/>
      <c r="L39" s="5"/>
      <c r="M39" s="5" t="e">
        <f t="shared" si="2"/>
        <v>#DIV/0!</v>
      </c>
    </row>
    <row r="40" spans="1:13" x14ac:dyDescent="0.25">
      <c r="A40" s="1" t="s">
        <v>6</v>
      </c>
      <c r="B40" s="2">
        <f t="shared" si="0"/>
        <v>43706</v>
      </c>
      <c r="C40" s="2">
        <v>43706.431944444441</v>
      </c>
      <c r="D40" s="8">
        <v>43706.635416666664</v>
      </c>
      <c r="E40" s="6">
        <f t="shared" si="3"/>
        <v>4.8833333333604969</v>
      </c>
      <c r="F40" s="6">
        <v>252.40000000000146</v>
      </c>
      <c r="G40" s="6">
        <f t="shared" si="1"/>
        <v>3.9709643728223458</v>
      </c>
      <c r="H40" s="6"/>
      <c r="I40" s="6"/>
      <c r="J40" s="6"/>
      <c r="K40" s="6"/>
      <c r="L40" s="6"/>
      <c r="M40" s="6" t="e">
        <f t="shared" si="2"/>
        <v>#DIV/0!</v>
      </c>
    </row>
    <row r="41" spans="1:13" x14ac:dyDescent="0.25">
      <c r="A41" s="3" t="s">
        <v>6</v>
      </c>
      <c r="B41" s="4">
        <f t="shared" si="0"/>
        <v>43707</v>
      </c>
      <c r="C41" s="4">
        <v>43707.365277777775</v>
      </c>
      <c r="D41" s="7">
        <v>43707.586805555555</v>
      </c>
      <c r="E41" s="5">
        <f t="shared" si="3"/>
        <v>5.3166666667093523</v>
      </c>
      <c r="F41" s="5">
        <v>121.09999999999854</v>
      </c>
      <c r="G41" s="5">
        <f t="shared" si="1"/>
        <v>1.9052447921900852</v>
      </c>
      <c r="H41" s="5"/>
      <c r="I41" s="5"/>
      <c r="J41" s="5"/>
      <c r="K41" s="5"/>
      <c r="L41" s="5"/>
      <c r="M41" s="5" t="e">
        <f t="shared" si="2"/>
        <v>#DIV/0!</v>
      </c>
    </row>
    <row r="42" spans="1:13" x14ac:dyDescent="0.25">
      <c r="A42" s="1" t="s">
        <v>6</v>
      </c>
      <c r="B42" s="2">
        <f t="shared" si="0"/>
        <v>43711</v>
      </c>
      <c r="C42" s="2">
        <v>43711.400694444441</v>
      </c>
      <c r="D42" s="8">
        <v>43711.620138888888</v>
      </c>
      <c r="E42" s="6">
        <f t="shared" si="3"/>
        <v>5.2666666667209938</v>
      </c>
      <c r="F42" s="6">
        <v>230.60000000000218</v>
      </c>
      <c r="G42" s="6">
        <f t="shared" si="1"/>
        <v>3.6279888445833453</v>
      </c>
      <c r="H42" s="6"/>
      <c r="I42" s="6"/>
      <c r="J42" s="6"/>
      <c r="K42" s="6"/>
      <c r="L42" s="6"/>
      <c r="M42" s="6" t="e">
        <f t="shared" si="2"/>
        <v>#DIV/0!</v>
      </c>
    </row>
    <row r="43" spans="1:13" x14ac:dyDescent="0.25">
      <c r="A43" s="3" t="s">
        <v>6</v>
      </c>
      <c r="B43" s="4">
        <f t="shared" si="0"/>
        <v>43712</v>
      </c>
      <c r="C43" s="4">
        <v>43712.392361111109</v>
      </c>
      <c r="D43" s="7">
        <v>43712.59375</v>
      </c>
      <c r="E43" s="5">
        <f t="shared" si="3"/>
        <v>4.8333333333721384</v>
      </c>
      <c r="F43" s="5">
        <v>218.5</v>
      </c>
      <c r="G43" s="5">
        <f t="shared" si="1"/>
        <v>3.4376216935882633</v>
      </c>
      <c r="H43" s="5"/>
      <c r="I43" s="5"/>
      <c r="J43" s="5"/>
      <c r="K43" s="5"/>
      <c r="L43" s="5"/>
      <c r="M43" s="5" t="e">
        <f t="shared" si="2"/>
        <v>#DIV/0!</v>
      </c>
    </row>
    <row r="44" spans="1:13" x14ac:dyDescent="0.25">
      <c r="A44" s="1" t="s">
        <v>6</v>
      </c>
      <c r="B44" s="2">
        <f t="shared" si="0"/>
        <v>43713</v>
      </c>
      <c r="C44" s="2">
        <v>43713.394444444442</v>
      </c>
      <c r="D44" s="8">
        <v>43713.612500000003</v>
      </c>
      <c r="E44" s="6">
        <f t="shared" si="3"/>
        <v>5.2333333334536292</v>
      </c>
      <c r="F44" s="6">
        <v>150.29999999999927</v>
      </c>
      <c r="G44" s="6">
        <f t="shared" si="1"/>
        <v>2.3646432061616176</v>
      </c>
      <c r="H44" s="6"/>
      <c r="I44" s="6"/>
      <c r="J44" s="6"/>
      <c r="K44" s="6"/>
      <c r="L44" s="6"/>
      <c r="M44" s="6" t="e">
        <f t="shared" si="2"/>
        <v>#DIV/0!</v>
      </c>
    </row>
    <row r="45" spans="1:13" x14ac:dyDescent="0.25">
      <c r="A45" s="3" t="s">
        <v>6</v>
      </c>
      <c r="B45" s="4">
        <f t="shared" si="0"/>
        <v>43725</v>
      </c>
      <c r="C45" s="4">
        <v>43725.433333333334</v>
      </c>
      <c r="D45" s="7">
        <v>43725.646527777775</v>
      </c>
      <c r="E45" s="5">
        <f t="shared" si="3"/>
        <v>5.1166666665812954</v>
      </c>
      <c r="F45" s="5">
        <v>157.79999999999927</v>
      </c>
      <c r="G45" s="5">
        <f t="shared" si="1"/>
        <v>2.4826393741337545</v>
      </c>
      <c r="H45" s="5"/>
      <c r="I45" s="5"/>
      <c r="J45" s="5"/>
      <c r="K45" s="5"/>
      <c r="L45" s="5"/>
      <c r="M45" s="5" t="e">
        <f t="shared" si="2"/>
        <v>#DIV/0!</v>
      </c>
    </row>
    <row r="46" spans="1:13" x14ac:dyDescent="0.25">
      <c r="A46" s="3" t="s">
        <v>6</v>
      </c>
      <c r="B46" s="4">
        <f t="shared" si="0"/>
        <v>43726</v>
      </c>
      <c r="C46" s="4">
        <v>43726.40902777778</v>
      </c>
      <c r="D46" s="7">
        <v>43726.618750000001</v>
      </c>
      <c r="E46" s="5">
        <f t="shared" si="3"/>
        <v>5.0333333333255723</v>
      </c>
      <c r="F46" s="5">
        <v>70.799999999999272</v>
      </c>
      <c r="G46" s="5">
        <f t="shared" si="1"/>
        <v>1.1138838256569634</v>
      </c>
      <c r="H46" s="5"/>
      <c r="I46" s="5"/>
      <c r="J46" s="5"/>
      <c r="K46" s="5"/>
      <c r="L46" s="5"/>
      <c r="M46" s="5" t="e">
        <f t="shared" si="2"/>
        <v>#DIV/0!</v>
      </c>
    </row>
    <row r="47" spans="1:13" x14ac:dyDescent="0.25">
      <c r="A47" s="1" t="s">
        <v>6</v>
      </c>
      <c r="B47" s="2">
        <f t="shared" si="0"/>
        <v>43727</v>
      </c>
      <c r="C47" s="2">
        <v>43727.412499999999</v>
      </c>
      <c r="D47" s="8">
        <v>43727.618750000001</v>
      </c>
      <c r="E47" s="6">
        <f t="shared" si="3"/>
        <v>4.9500000000698492</v>
      </c>
      <c r="F47" s="6">
        <v>200.20000000000073</v>
      </c>
      <c r="G47" s="6">
        <f t="shared" si="1"/>
        <v>3.1497110437362599</v>
      </c>
      <c r="H47" s="6"/>
      <c r="I47" s="6"/>
      <c r="J47" s="6"/>
      <c r="K47" s="6"/>
      <c r="L47" s="6"/>
      <c r="M47" s="6" t="e">
        <f t="shared" si="2"/>
        <v>#DIV/0!</v>
      </c>
    </row>
    <row r="48" spans="1:13" x14ac:dyDescent="0.25">
      <c r="A48" s="3" t="s">
        <v>6</v>
      </c>
      <c r="B48" s="4">
        <f t="shared" si="0"/>
        <v>43732</v>
      </c>
      <c r="C48" s="4">
        <v>43732.412499999999</v>
      </c>
      <c r="D48" s="7">
        <v>43732.635416666664</v>
      </c>
      <c r="E48" s="5">
        <f t="shared" si="3"/>
        <v>5.3499999999767169</v>
      </c>
      <c r="F48" s="5">
        <v>48.5</v>
      </c>
      <c r="G48" s="5">
        <f t="shared" si="1"/>
        <v>0.7630418862198205</v>
      </c>
      <c r="H48" s="5"/>
      <c r="I48" s="5"/>
      <c r="J48" s="5"/>
      <c r="K48" s="5"/>
      <c r="L48" s="5"/>
      <c r="M48" s="5" t="e">
        <f t="shared" si="2"/>
        <v>#DIV/0!</v>
      </c>
    </row>
    <row r="49" spans="1:13" x14ac:dyDescent="0.25">
      <c r="A49" s="1" t="s">
        <v>6</v>
      </c>
      <c r="B49" s="2">
        <f t="shared" si="0"/>
        <v>43734</v>
      </c>
      <c r="C49" s="2">
        <v>43734.424305555556</v>
      </c>
      <c r="D49" s="8">
        <v>43734.640277777777</v>
      </c>
      <c r="E49" s="6">
        <f t="shared" si="3"/>
        <v>5.1833333332906477</v>
      </c>
      <c r="F49" s="6">
        <v>158.70000000000073</v>
      </c>
      <c r="G49" s="6">
        <f t="shared" si="1"/>
        <v>2.4967989142904341</v>
      </c>
      <c r="H49" s="6"/>
      <c r="I49" s="6"/>
      <c r="J49" s="6"/>
      <c r="K49" s="6"/>
      <c r="L49" s="6"/>
      <c r="M49" s="6" t="e">
        <f t="shared" si="2"/>
        <v>#DIV/0!</v>
      </c>
    </row>
    <row r="50" spans="1:13" x14ac:dyDescent="0.25">
      <c r="A50" s="3" t="s">
        <v>6</v>
      </c>
      <c r="B50" s="4">
        <f t="shared" si="0"/>
        <v>43739</v>
      </c>
      <c r="C50" s="4">
        <v>43739.423611111109</v>
      </c>
      <c r="D50" s="7">
        <v>43739.638888888891</v>
      </c>
      <c r="E50" s="5">
        <f t="shared" si="3"/>
        <v>5.1666666667442769</v>
      </c>
      <c r="F50" s="5">
        <v>160.39999999999782</v>
      </c>
      <c r="G50" s="5">
        <f t="shared" si="1"/>
        <v>2.5235447123640724</v>
      </c>
      <c r="H50" s="5"/>
      <c r="I50" s="5"/>
      <c r="J50" s="5"/>
      <c r="K50" s="5"/>
      <c r="L50" s="5"/>
      <c r="M50" s="5" t="e">
        <f t="shared" si="2"/>
        <v>#DIV/0!</v>
      </c>
    </row>
    <row r="51" spans="1:13" x14ac:dyDescent="0.25">
      <c r="A51" s="1" t="s">
        <v>6</v>
      </c>
      <c r="B51" s="2">
        <f t="shared" si="0"/>
        <v>43742</v>
      </c>
      <c r="C51" s="2">
        <v>43742.374305555553</v>
      </c>
      <c r="D51" s="8">
        <v>43742.57708333333</v>
      </c>
      <c r="E51" s="6">
        <f t="shared" si="3"/>
        <v>4.8666666666395031</v>
      </c>
      <c r="F51" s="6">
        <v>150.20000000000073</v>
      </c>
      <c r="G51" s="6">
        <f t="shared" si="1"/>
        <v>2.3630699239220117</v>
      </c>
      <c r="H51" s="6"/>
      <c r="I51" s="6"/>
      <c r="J51" s="6"/>
      <c r="K51" s="6"/>
      <c r="L51" s="6"/>
      <c r="M51" s="6" t="e">
        <f t="shared" si="2"/>
        <v>#DIV/0!</v>
      </c>
    </row>
    <row r="52" spans="1:13" x14ac:dyDescent="0.25">
      <c r="A52" s="3" t="s">
        <v>7</v>
      </c>
      <c r="B52" s="4">
        <f>INT(C52)</f>
        <v>43663</v>
      </c>
      <c r="C52" s="4">
        <v>43663.443749999999</v>
      </c>
      <c r="D52" s="7">
        <v>43663.640277777777</v>
      </c>
      <c r="E52" s="5">
        <f t="shared" si="3"/>
        <v>4.7166666666744277</v>
      </c>
      <c r="F52" s="5">
        <v>-30069.4</v>
      </c>
      <c r="G52" s="5">
        <f t="shared" si="1"/>
        <v>-473.0765297628509</v>
      </c>
      <c r="H52" s="5"/>
      <c r="I52" s="5"/>
      <c r="J52" s="5"/>
      <c r="K52" s="5"/>
      <c r="L52" s="5"/>
      <c r="M52" s="5" t="e">
        <f t="shared" si="2"/>
        <v>#DIV/0!</v>
      </c>
    </row>
    <row r="53" spans="1:13" x14ac:dyDescent="0.25">
      <c r="A53" s="1" t="s">
        <v>7</v>
      </c>
      <c r="B53" s="2">
        <f t="shared" si="0"/>
        <v>43665</v>
      </c>
      <c r="C53" s="2">
        <v>43665.414583333331</v>
      </c>
      <c r="D53" s="8">
        <v>43665.637499999997</v>
      </c>
      <c r="E53" s="6">
        <f t="shared" si="3"/>
        <v>5.3499999999767169</v>
      </c>
      <c r="F53" s="6">
        <v>289.90000000000146</v>
      </c>
      <c r="G53" s="6">
        <f t="shared" si="1"/>
        <v>4.5609452126830323</v>
      </c>
      <c r="H53" s="6"/>
      <c r="I53" s="6"/>
      <c r="J53" s="6"/>
      <c r="K53" s="6"/>
      <c r="L53" s="6"/>
      <c r="M53" s="6" t="e">
        <f t="shared" si="2"/>
        <v>#DIV/0!</v>
      </c>
    </row>
    <row r="54" spans="1:13" x14ac:dyDescent="0.25">
      <c r="A54" s="3" t="s">
        <v>7</v>
      </c>
      <c r="B54" s="4">
        <f>INT(D54)</f>
        <v>43670</v>
      </c>
      <c r="C54" s="4"/>
      <c r="D54" s="7">
        <v>43670.643750000003</v>
      </c>
      <c r="E54" s="5">
        <f t="shared" si="3"/>
        <v>1048095.4500000001</v>
      </c>
      <c r="F54" s="5">
        <v>-30237.200000000001</v>
      </c>
      <c r="G54" s="5">
        <f t="shared" si="1"/>
        <v>-475.71649736094747</v>
      </c>
      <c r="H54" s="5"/>
      <c r="I54" s="5"/>
      <c r="J54" s="5"/>
      <c r="K54" s="5"/>
      <c r="L54" s="5"/>
      <c r="M54" s="5" t="e">
        <f t="shared" si="2"/>
        <v>#DIV/0!</v>
      </c>
    </row>
    <row r="55" spans="1:13" x14ac:dyDescent="0.25">
      <c r="A55" s="1" t="s">
        <v>7</v>
      </c>
      <c r="B55" s="2">
        <f t="shared" si="0"/>
        <v>43671</v>
      </c>
      <c r="C55" s="2">
        <v>43671.477777777778</v>
      </c>
      <c r="D55" s="8">
        <v>43671.701388888891</v>
      </c>
      <c r="E55" s="6">
        <f t="shared" si="3"/>
        <v>5.3666666666977108</v>
      </c>
      <c r="F55" s="6">
        <v>112.29999999999927</v>
      </c>
      <c r="G55" s="6">
        <f t="shared" si="1"/>
        <v>1.7667959551027892</v>
      </c>
      <c r="H55" s="6"/>
      <c r="I55" s="6"/>
      <c r="J55" s="6"/>
      <c r="K55" s="6"/>
      <c r="L55" s="6"/>
      <c r="M55" s="6" t="e">
        <f t="shared" si="2"/>
        <v>#DIV/0!</v>
      </c>
    </row>
    <row r="56" spans="1:13" x14ac:dyDescent="0.25">
      <c r="A56" s="3" t="s">
        <v>7</v>
      </c>
      <c r="B56" s="4">
        <f t="shared" si="0"/>
        <v>43672</v>
      </c>
      <c r="C56" s="4">
        <v>43672.414583333331</v>
      </c>
      <c r="D56" s="7">
        <v>43672.631944444445</v>
      </c>
      <c r="E56" s="5">
        <f t="shared" si="3"/>
        <v>5.2166666667326353</v>
      </c>
      <c r="F56" s="5">
        <v>96.900000000001455</v>
      </c>
      <c r="G56" s="5">
        <f t="shared" si="1"/>
        <v>1.524510490200035</v>
      </c>
      <c r="H56" s="5"/>
      <c r="I56" s="5"/>
      <c r="J56" s="5"/>
      <c r="K56" s="5"/>
      <c r="L56" s="5"/>
      <c r="M56" s="5" t="e">
        <f t="shared" si="2"/>
        <v>#DIV/0!</v>
      </c>
    </row>
    <row r="57" spans="1:13" x14ac:dyDescent="0.25">
      <c r="A57" s="3" t="s">
        <v>7</v>
      </c>
      <c r="B57" s="4">
        <f t="shared" si="0"/>
        <v>43675</v>
      </c>
      <c r="C57" s="4">
        <v>43675.447222222225</v>
      </c>
      <c r="D57" s="7">
        <v>43675.644444444442</v>
      </c>
      <c r="E57" s="5">
        <f t="shared" si="3"/>
        <v>4.7333333332207985</v>
      </c>
      <c r="F57" s="5">
        <v>76.5</v>
      </c>
      <c r="G57" s="5">
        <f t="shared" si="1"/>
        <v>1.2035609133157992</v>
      </c>
      <c r="H57" s="5"/>
      <c r="I57" s="5"/>
      <c r="J57" s="5"/>
      <c r="K57" s="5"/>
      <c r="L57" s="5"/>
      <c r="M57" s="5" t="e">
        <f t="shared" si="2"/>
        <v>#DIV/0!</v>
      </c>
    </row>
    <row r="58" spans="1:13" x14ac:dyDescent="0.25">
      <c r="A58" s="1" t="s">
        <v>7</v>
      </c>
      <c r="B58" s="2">
        <f t="shared" si="0"/>
        <v>43676</v>
      </c>
      <c r="C58" s="2">
        <v>43676.40902777778</v>
      </c>
      <c r="D58" s="8">
        <v>43676.638194444444</v>
      </c>
      <c r="E58" s="6">
        <f t="shared" si="3"/>
        <v>5.4999999999417923</v>
      </c>
      <c r="F58" s="6">
        <v>248.5</v>
      </c>
      <c r="G58" s="6">
        <f t="shared" si="1"/>
        <v>3.9096063654768116</v>
      </c>
      <c r="H58" s="6"/>
      <c r="I58" s="6"/>
      <c r="J58" s="6"/>
      <c r="K58" s="6"/>
      <c r="L58" s="6"/>
      <c r="M58" s="6" t="e">
        <f t="shared" si="2"/>
        <v>#DIV/0!</v>
      </c>
    </row>
    <row r="59" spans="1:13" x14ac:dyDescent="0.25">
      <c r="A59" s="3" t="s">
        <v>7</v>
      </c>
      <c r="B59" s="4">
        <f t="shared" si="0"/>
        <v>43677</v>
      </c>
      <c r="C59" s="4">
        <v>43677.432638888888</v>
      </c>
      <c r="D59" s="7"/>
      <c r="E59" s="5">
        <f t="shared" si="3"/>
        <v>-1048258.3833333333</v>
      </c>
      <c r="F59" s="5">
        <v>29702.3</v>
      </c>
      <c r="G59" s="5">
        <f t="shared" si="1"/>
        <v>467.30101066117464</v>
      </c>
      <c r="H59" s="5"/>
      <c r="I59" s="5"/>
      <c r="J59" s="5"/>
      <c r="K59" s="5"/>
      <c r="L59" s="5"/>
      <c r="M59" s="5" t="e">
        <f t="shared" si="2"/>
        <v>#DIV/0!</v>
      </c>
    </row>
    <row r="60" spans="1:13" x14ac:dyDescent="0.25">
      <c r="A60" s="1" t="s">
        <v>7</v>
      </c>
      <c r="B60" s="2">
        <f t="shared" si="0"/>
        <v>43678</v>
      </c>
      <c r="C60" s="2">
        <v>43678.395833333336</v>
      </c>
      <c r="D60" s="8">
        <v>43678.59375</v>
      </c>
      <c r="E60" s="6">
        <f t="shared" si="3"/>
        <v>4.7499999999417923</v>
      </c>
      <c r="F60" s="6">
        <v>169.29999999999927</v>
      </c>
      <c r="G60" s="6">
        <f t="shared" si="1"/>
        <v>2.6635668316910315</v>
      </c>
      <c r="H60" s="6"/>
      <c r="I60" s="6"/>
      <c r="J60" s="6"/>
      <c r="K60" s="6"/>
      <c r="L60" s="6"/>
      <c r="M60" s="6" t="e">
        <f t="shared" si="2"/>
        <v>#DIV/0!</v>
      </c>
    </row>
    <row r="61" spans="1:13" x14ac:dyDescent="0.25">
      <c r="A61" s="3" t="s">
        <v>7</v>
      </c>
      <c r="B61" s="4">
        <f t="shared" si="0"/>
        <v>43682</v>
      </c>
      <c r="C61" s="4">
        <v>43682.407638888886</v>
      </c>
      <c r="D61" s="7"/>
      <c r="E61" s="5">
        <f t="shared" si="3"/>
        <v>-1048377.7833333332</v>
      </c>
      <c r="F61" s="5">
        <v>29152.6</v>
      </c>
      <c r="G61" s="5">
        <f t="shared" si="1"/>
        <v>458.65267818993681</v>
      </c>
      <c r="H61" s="5"/>
      <c r="I61" s="5"/>
      <c r="J61" s="5"/>
      <c r="K61" s="5"/>
      <c r="L61" s="5"/>
      <c r="M61" s="5" t="e">
        <f t="shared" si="2"/>
        <v>#DIV/0!</v>
      </c>
    </row>
    <row r="62" spans="1:13" x14ac:dyDescent="0.25">
      <c r="A62" s="1" t="s">
        <v>7</v>
      </c>
      <c r="B62" s="2">
        <f t="shared" si="0"/>
        <v>43684</v>
      </c>
      <c r="C62" s="2">
        <v>43684.42083333333</v>
      </c>
      <c r="D62" s="8"/>
      <c r="E62" s="6">
        <f t="shared" si="3"/>
        <v>-1048426.0999999999</v>
      </c>
      <c r="F62" s="6">
        <v>29722.1</v>
      </c>
      <c r="G62" s="6">
        <f t="shared" si="1"/>
        <v>467.61252054462102</v>
      </c>
      <c r="H62" s="6"/>
      <c r="I62" s="6"/>
      <c r="J62" s="6"/>
      <c r="K62" s="6"/>
      <c r="L62" s="6"/>
      <c r="M62" s="6" t="e">
        <f t="shared" si="2"/>
        <v>#DIV/0!</v>
      </c>
    </row>
    <row r="63" spans="1:13" x14ac:dyDescent="0.25">
      <c r="A63" s="3" t="s">
        <v>7</v>
      </c>
      <c r="B63" s="4">
        <f t="shared" si="0"/>
        <v>43685</v>
      </c>
      <c r="C63" s="4">
        <v>43685.338194444441</v>
      </c>
      <c r="D63" s="7">
        <v>43685.5625</v>
      </c>
      <c r="E63" s="5">
        <f t="shared" si="3"/>
        <v>5.3833333334187046</v>
      </c>
      <c r="F63" s="5">
        <v>164.59999999999854</v>
      </c>
      <c r="G63" s="5">
        <f t="shared" si="1"/>
        <v>2.5896225664284813</v>
      </c>
      <c r="H63" s="5"/>
      <c r="I63" s="5"/>
      <c r="J63" s="5"/>
      <c r="K63" s="5"/>
      <c r="L63" s="5"/>
      <c r="M63" s="5" t="e">
        <f t="shared" si="2"/>
        <v>#DIV/0!</v>
      </c>
    </row>
    <row r="64" spans="1:13" x14ac:dyDescent="0.25">
      <c r="A64" s="1" t="s">
        <v>7</v>
      </c>
      <c r="B64" s="2">
        <f t="shared" si="0"/>
        <v>43698</v>
      </c>
      <c r="C64" s="2">
        <v>43698</v>
      </c>
      <c r="D64" s="8">
        <v>43698.672222222223</v>
      </c>
      <c r="E64" s="6">
        <f t="shared" si="3"/>
        <v>16.133333333360497</v>
      </c>
      <c r="F64" s="6">
        <v>0</v>
      </c>
      <c r="G64" s="6">
        <f t="shared" si="1"/>
        <v>0</v>
      </c>
      <c r="H64" s="6"/>
      <c r="I64" s="6"/>
      <c r="J64" s="6"/>
      <c r="K64" s="6"/>
      <c r="L64" s="6"/>
      <c r="M64" s="6" t="e">
        <f t="shared" si="2"/>
        <v>#DIV/0!</v>
      </c>
    </row>
    <row r="65" spans="1:13" x14ac:dyDescent="0.25">
      <c r="A65" s="3" t="s">
        <v>7</v>
      </c>
      <c r="B65" s="4">
        <f t="shared" si="0"/>
        <v>43706</v>
      </c>
      <c r="C65" s="4">
        <v>43706.431944444441</v>
      </c>
      <c r="D65" s="7">
        <v>43706.635416666664</v>
      </c>
      <c r="E65" s="5">
        <f t="shared" si="3"/>
        <v>4.8833333333604969</v>
      </c>
      <c r="F65" s="5">
        <v>235.20000000000073</v>
      </c>
      <c r="G65" s="5">
        <f t="shared" si="1"/>
        <v>3.7003598276062331</v>
      </c>
      <c r="H65" s="5"/>
      <c r="I65" s="5"/>
      <c r="J65" s="5"/>
      <c r="K65" s="5"/>
      <c r="L65" s="5"/>
      <c r="M65" s="5" t="e">
        <f t="shared" si="2"/>
        <v>#DIV/0!</v>
      </c>
    </row>
    <row r="66" spans="1:13" x14ac:dyDescent="0.25">
      <c r="A66" s="1" t="s">
        <v>7</v>
      </c>
      <c r="B66" s="2">
        <f t="shared" si="0"/>
        <v>43707</v>
      </c>
      <c r="C66" s="2">
        <v>43707.365277777775</v>
      </c>
      <c r="D66" s="8">
        <v>43707.586805555555</v>
      </c>
      <c r="E66" s="6">
        <f t="shared" si="3"/>
        <v>5.3166666667093523</v>
      </c>
      <c r="F66" s="6">
        <v>132</v>
      </c>
      <c r="G66" s="6">
        <f t="shared" si="1"/>
        <v>2.0767325563096142</v>
      </c>
      <c r="H66" s="6"/>
      <c r="I66" s="6"/>
      <c r="J66" s="6"/>
      <c r="K66" s="6"/>
      <c r="L66" s="6"/>
      <c r="M66" s="6" t="e">
        <f t="shared" si="2"/>
        <v>#DIV/0!</v>
      </c>
    </row>
    <row r="67" spans="1:13" x14ac:dyDescent="0.25">
      <c r="A67" s="3" t="s">
        <v>7</v>
      </c>
      <c r="B67" s="4">
        <f t="shared" ref="B67:B76" si="4">INT(C67)</f>
        <v>43711</v>
      </c>
      <c r="C67" s="4">
        <v>43711.400694444441</v>
      </c>
      <c r="D67" s="7">
        <v>43711.620138888888</v>
      </c>
      <c r="E67" s="5">
        <f t="shared" si="3"/>
        <v>5.2666666667209938</v>
      </c>
      <c r="F67" s="5">
        <v>214.5</v>
      </c>
      <c r="G67" s="5">
        <f t="shared" ref="G67:G130" si="5">F67/(CONVERT(11.2,"in","cm")^2*(PI()/4))*10</f>
        <v>3.3746904040031236</v>
      </c>
      <c r="H67" s="5"/>
      <c r="I67" s="5"/>
      <c r="J67" s="5"/>
      <c r="K67" s="5"/>
      <c r="L67" s="5"/>
      <c r="M67" s="5" t="e">
        <f t="shared" ref="M67:M130" si="6">AVERAGE(J67:L67)</f>
        <v>#DIV/0!</v>
      </c>
    </row>
    <row r="68" spans="1:13" x14ac:dyDescent="0.25">
      <c r="A68" s="3" t="s">
        <v>7</v>
      </c>
      <c r="B68" s="4">
        <f t="shared" si="4"/>
        <v>43712</v>
      </c>
      <c r="C68" s="4">
        <v>43712.392361111109</v>
      </c>
      <c r="D68" s="7">
        <v>43712.59375</v>
      </c>
      <c r="E68" s="5">
        <f t="shared" ref="E68:E131" si="7">(D68-C68)*24</f>
        <v>4.8333333333721384</v>
      </c>
      <c r="F68" s="5">
        <v>195.79999999999927</v>
      </c>
      <c r="G68" s="5">
        <f t="shared" si="5"/>
        <v>3.0804866251925827</v>
      </c>
      <c r="H68" s="5"/>
      <c r="I68" s="5"/>
      <c r="J68" s="5"/>
      <c r="K68" s="5"/>
      <c r="L68" s="5"/>
      <c r="M68" s="5" t="e">
        <f t="shared" si="6"/>
        <v>#DIV/0!</v>
      </c>
    </row>
    <row r="69" spans="1:13" x14ac:dyDescent="0.25">
      <c r="A69" s="1" t="s">
        <v>7</v>
      </c>
      <c r="B69" s="2">
        <f>INT(C69)</f>
        <v>43713</v>
      </c>
      <c r="C69" s="2">
        <v>43713.394444444442</v>
      </c>
      <c r="D69" s="8">
        <v>43713.612500000003</v>
      </c>
      <c r="E69" s="6">
        <f>(D69-C69)*24</f>
        <v>5.2333333334536292</v>
      </c>
      <c r="F69" s="6">
        <v>155.90000000000146</v>
      </c>
      <c r="G69" s="6">
        <f t="shared" si="5"/>
        <v>2.4527470115808474</v>
      </c>
      <c r="H69" s="6"/>
      <c r="I69" s="6"/>
      <c r="J69" s="6"/>
      <c r="K69" s="6"/>
      <c r="L69" s="6"/>
      <c r="M69" s="6" t="e">
        <f t="shared" si="6"/>
        <v>#DIV/0!</v>
      </c>
    </row>
    <row r="70" spans="1:13" x14ac:dyDescent="0.25">
      <c r="A70" s="3" t="s">
        <v>7</v>
      </c>
      <c r="B70" s="4">
        <f t="shared" si="4"/>
        <v>43725</v>
      </c>
      <c r="C70" s="4">
        <v>43725.433333333334</v>
      </c>
      <c r="D70" s="7">
        <v>43725.646527777775</v>
      </c>
      <c r="E70" s="5">
        <f t="shared" si="7"/>
        <v>5.1166666665812954</v>
      </c>
      <c r="F70" s="5">
        <v>157.60000000000218</v>
      </c>
      <c r="G70" s="5">
        <f t="shared" si="5"/>
        <v>2.4794928096545434</v>
      </c>
      <c r="H70" s="5"/>
      <c r="I70" s="5"/>
      <c r="J70" s="5"/>
      <c r="K70" s="5"/>
      <c r="L70" s="5"/>
      <c r="M70" s="5" t="e">
        <f t="shared" si="6"/>
        <v>#DIV/0!</v>
      </c>
    </row>
    <row r="71" spans="1:13" x14ac:dyDescent="0.25">
      <c r="A71" s="1" t="s">
        <v>7</v>
      </c>
      <c r="B71" s="2">
        <f t="shared" si="4"/>
        <v>43726</v>
      </c>
      <c r="C71" s="2">
        <v>43726.40902777778</v>
      </c>
      <c r="D71" s="8">
        <v>43726.618750000001</v>
      </c>
      <c r="E71" s="6">
        <f t="shared" si="7"/>
        <v>5.0333333333255723</v>
      </c>
      <c r="F71" s="6">
        <v>82</v>
      </c>
      <c r="G71" s="6">
        <f t="shared" si="5"/>
        <v>1.2900914364953664</v>
      </c>
      <c r="H71" s="6"/>
      <c r="I71" s="6"/>
      <c r="J71" s="6"/>
      <c r="K71" s="6"/>
      <c r="L71" s="6"/>
      <c r="M71" s="6" t="e">
        <f t="shared" si="6"/>
        <v>#DIV/0!</v>
      </c>
    </row>
    <row r="72" spans="1:13" x14ac:dyDescent="0.25">
      <c r="A72" s="3" t="s">
        <v>7</v>
      </c>
      <c r="B72" s="4">
        <f t="shared" si="4"/>
        <v>43727</v>
      </c>
      <c r="C72" s="4">
        <v>43727.412499999999</v>
      </c>
      <c r="D72" s="7">
        <v>43727.618750000001</v>
      </c>
      <c r="E72" s="5">
        <f t="shared" si="7"/>
        <v>4.9500000000698492</v>
      </c>
      <c r="F72" s="5">
        <v>184.79999999999927</v>
      </c>
      <c r="G72" s="5">
        <f t="shared" si="5"/>
        <v>2.9074255788334487</v>
      </c>
      <c r="H72" s="5"/>
      <c r="I72" s="5"/>
      <c r="J72" s="5"/>
      <c r="K72" s="5"/>
      <c r="L72" s="5"/>
      <c r="M72" s="5" t="e">
        <f t="shared" si="6"/>
        <v>#DIV/0!</v>
      </c>
    </row>
    <row r="73" spans="1:13" x14ac:dyDescent="0.25">
      <c r="A73" s="1" t="s">
        <v>7</v>
      </c>
      <c r="B73" s="2">
        <f t="shared" si="4"/>
        <v>43732</v>
      </c>
      <c r="C73" s="2">
        <v>43732.412499999999</v>
      </c>
      <c r="D73" s="8">
        <v>43732.635416666664</v>
      </c>
      <c r="E73" s="6">
        <f t="shared" si="7"/>
        <v>5.3499999999767169</v>
      </c>
      <c r="F73" s="6">
        <v>54.599999999998545</v>
      </c>
      <c r="G73" s="6">
        <f t="shared" si="5"/>
        <v>0.85901210283713569</v>
      </c>
      <c r="H73" s="6"/>
      <c r="I73" s="6"/>
      <c r="J73" s="6"/>
      <c r="K73" s="6"/>
      <c r="L73" s="6"/>
      <c r="M73" s="6" t="e">
        <f t="shared" si="6"/>
        <v>#DIV/0!</v>
      </c>
    </row>
    <row r="74" spans="1:13" x14ac:dyDescent="0.25">
      <c r="A74" s="3" t="s">
        <v>7</v>
      </c>
      <c r="B74" s="4">
        <f t="shared" si="4"/>
        <v>43734</v>
      </c>
      <c r="C74" s="4">
        <v>43734.424305555556</v>
      </c>
      <c r="D74" s="7">
        <v>43734.640277777777</v>
      </c>
      <c r="E74" s="5">
        <f t="shared" si="7"/>
        <v>5.1833333332906477</v>
      </c>
      <c r="F74" s="5">
        <v>114.10000000000218</v>
      </c>
      <c r="G74" s="5">
        <f t="shared" si="5"/>
        <v>1.795115035416148</v>
      </c>
      <c r="H74" s="5"/>
      <c r="I74" s="5"/>
      <c r="J74" s="5"/>
      <c r="K74" s="5"/>
      <c r="L74" s="5"/>
      <c r="M74" s="5" t="e">
        <f t="shared" si="6"/>
        <v>#DIV/0!</v>
      </c>
    </row>
    <row r="75" spans="1:13" x14ac:dyDescent="0.25">
      <c r="A75" s="1" t="s">
        <v>7</v>
      </c>
      <c r="B75" s="2">
        <f t="shared" si="4"/>
        <v>43739</v>
      </c>
      <c r="C75" s="2">
        <v>43739.423611111109</v>
      </c>
      <c r="D75" s="8">
        <v>43739.638888888891</v>
      </c>
      <c r="E75" s="6">
        <f t="shared" si="7"/>
        <v>5.1666666667442769</v>
      </c>
      <c r="F75" s="6">
        <v>162.70000000000073</v>
      </c>
      <c r="G75" s="6">
        <f t="shared" si="5"/>
        <v>2.5597302038755738</v>
      </c>
      <c r="H75" s="6"/>
      <c r="I75" s="6"/>
      <c r="J75" s="6"/>
      <c r="K75" s="6"/>
      <c r="L75" s="6"/>
      <c r="M75" s="6" t="e">
        <f t="shared" si="6"/>
        <v>#DIV/0!</v>
      </c>
    </row>
    <row r="76" spans="1:13" x14ac:dyDescent="0.25">
      <c r="A76" s="3" t="s">
        <v>7</v>
      </c>
      <c r="B76" s="4">
        <f t="shared" si="4"/>
        <v>43742</v>
      </c>
      <c r="C76" s="4">
        <v>43742.374305555553</v>
      </c>
      <c r="D76" s="7">
        <v>43742.57708333333</v>
      </c>
      <c r="E76" s="5">
        <f t="shared" si="7"/>
        <v>4.8666666666395031</v>
      </c>
      <c r="F76" s="5">
        <v>148.5</v>
      </c>
      <c r="G76" s="5">
        <f t="shared" si="5"/>
        <v>2.3363241258483161</v>
      </c>
      <c r="H76" s="5"/>
      <c r="I76" s="5"/>
      <c r="J76" s="5"/>
      <c r="K76" s="5"/>
      <c r="L76" s="5"/>
      <c r="M76" s="5" t="e">
        <f t="shared" si="6"/>
        <v>#DIV/0!</v>
      </c>
    </row>
    <row r="77" spans="1:13" x14ac:dyDescent="0.25">
      <c r="A77" s="1" t="s">
        <v>10</v>
      </c>
      <c r="B77" s="2">
        <f>INT(C77)</f>
        <v>43663</v>
      </c>
      <c r="C77" s="2">
        <v>43663.443749999999</v>
      </c>
      <c r="D77" s="8">
        <v>43663.640277777777</v>
      </c>
      <c r="E77" s="6">
        <f t="shared" si="7"/>
        <v>4.7166666666744277</v>
      </c>
      <c r="F77" s="6">
        <v>-29632.2</v>
      </c>
      <c r="G77" s="6">
        <f t="shared" si="5"/>
        <v>-466.19813981119506</v>
      </c>
      <c r="H77" s="6"/>
      <c r="I77" s="6"/>
      <c r="J77" s="6"/>
      <c r="K77" s="6"/>
      <c r="L77" s="6"/>
      <c r="M77" s="6" t="e">
        <f t="shared" si="6"/>
        <v>#DIV/0!</v>
      </c>
    </row>
    <row r="78" spans="1:13" x14ac:dyDescent="0.25">
      <c r="A78" s="3" t="s">
        <v>10</v>
      </c>
      <c r="B78" s="4">
        <f t="shared" ref="B78:B101" si="8">INT(C78)</f>
        <v>43665</v>
      </c>
      <c r="C78" s="4">
        <v>43665.414583333331</v>
      </c>
      <c r="D78" s="7">
        <v>43665.637499999997</v>
      </c>
      <c r="E78" s="5">
        <f t="shared" si="7"/>
        <v>5.3499999999767169</v>
      </c>
      <c r="F78" s="5">
        <v>267.90000000000146</v>
      </c>
      <c r="G78" s="5">
        <f t="shared" si="5"/>
        <v>4.2148231199647626</v>
      </c>
      <c r="H78" s="5"/>
      <c r="I78" s="5"/>
      <c r="J78" s="5"/>
      <c r="K78" s="5"/>
      <c r="L78" s="5"/>
      <c r="M78" s="5" t="e">
        <f t="shared" si="6"/>
        <v>#DIV/0!</v>
      </c>
    </row>
    <row r="79" spans="1:13" x14ac:dyDescent="0.25">
      <c r="A79" s="3" t="s">
        <v>10</v>
      </c>
      <c r="B79" s="4">
        <f>INT(D79)</f>
        <v>43670</v>
      </c>
      <c r="C79" s="4"/>
      <c r="D79" s="7">
        <v>43670.643750000003</v>
      </c>
      <c r="E79" s="5">
        <f t="shared" si="7"/>
        <v>1048095.4500000001</v>
      </c>
      <c r="F79" s="5">
        <v>-29652.6</v>
      </c>
      <c r="G79" s="5">
        <f t="shared" si="5"/>
        <v>-466.51908938807929</v>
      </c>
      <c r="H79" s="5"/>
      <c r="I79" s="5"/>
      <c r="J79" s="5"/>
      <c r="K79" s="5"/>
      <c r="L79" s="5"/>
      <c r="M79" s="5" t="e">
        <f t="shared" si="6"/>
        <v>#DIV/0!</v>
      </c>
    </row>
    <row r="80" spans="1:13" x14ac:dyDescent="0.25">
      <c r="A80" s="1" t="s">
        <v>10</v>
      </c>
      <c r="B80" s="2">
        <f t="shared" si="8"/>
        <v>43671</v>
      </c>
      <c r="C80" s="2">
        <v>43671.477777777778</v>
      </c>
      <c r="D80" s="8">
        <v>43671.701388888891</v>
      </c>
      <c r="E80" s="6">
        <f t="shared" si="7"/>
        <v>5.3666666666977108</v>
      </c>
      <c r="F80" s="6">
        <v>256.20000000000073</v>
      </c>
      <c r="G80" s="6">
        <f t="shared" si="5"/>
        <v>4.0307490979282177</v>
      </c>
      <c r="H80" s="6"/>
      <c r="I80" s="6"/>
      <c r="J80" s="6"/>
      <c r="K80" s="6"/>
      <c r="L80" s="6"/>
      <c r="M80" s="6" t="e">
        <f t="shared" si="6"/>
        <v>#DIV/0!</v>
      </c>
    </row>
    <row r="81" spans="1:13" x14ac:dyDescent="0.25">
      <c r="A81" s="3" t="s">
        <v>10</v>
      </c>
      <c r="B81" s="4">
        <f t="shared" si="8"/>
        <v>43672</v>
      </c>
      <c r="C81" s="4">
        <v>43672.414583333331</v>
      </c>
      <c r="D81" s="7">
        <v>43672.631944444445</v>
      </c>
      <c r="E81" s="5">
        <f t="shared" si="7"/>
        <v>5.2166666667326353</v>
      </c>
      <c r="F81" s="5">
        <v>270.69999999999709</v>
      </c>
      <c r="G81" s="5">
        <f t="shared" si="5"/>
        <v>4.2588750226742915</v>
      </c>
      <c r="H81" s="5"/>
      <c r="I81" s="5"/>
      <c r="J81" s="5"/>
      <c r="K81" s="5"/>
      <c r="L81" s="5"/>
      <c r="M81" s="5" t="e">
        <f t="shared" si="6"/>
        <v>#DIV/0!</v>
      </c>
    </row>
    <row r="82" spans="1:13" x14ac:dyDescent="0.25">
      <c r="A82" s="1" t="s">
        <v>10</v>
      </c>
      <c r="B82" s="2">
        <f t="shared" si="8"/>
        <v>43675</v>
      </c>
      <c r="C82" s="2">
        <v>43675.447222222225</v>
      </c>
      <c r="D82" s="8">
        <v>43675.644444444442</v>
      </c>
      <c r="E82" s="6">
        <f t="shared" si="7"/>
        <v>4.7333333332207985</v>
      </c>
      <c r="F82" s="6">
        <v>394.70000000000073</v>
      </c>
      <c r="G82" s="6">
        <f t="shared" si="5"/>
        <v>6.2097449998136831</v>
      </c>
      <c r="H82" s="6"/>
      <c r="I82" s="6"/>
      <c r="J82" s="6" t="s">
        <v>22</v>
      </c>
      <c r="K82" s="6" t="s">
        <v>22</v>
      </c>
      <c r="L82" s="6" t="s">
        <v>22</v>
      </c>
      <c r="M82" s="6" t="e">
        <f t="shared" si="6"/>
        <v>#DIV/0!</v>
      </c>
    </row>
    <row r="83" spans="1:13" x14ac:dyDescent="0.25">
      <c r="A83" s="3" t="s">
        <v>10</v>
      </c>
      <c r="B83" s="4">
        <f t="shared" si="8"/>
        <v>43676</v>
      </c>
      <c r="C83" s="4">
        <v>43676.40902777778</v>
      </c>
      <c r="D83" s="7">
        <v>43676.638194444444</v>
      </c>
      <c r="E83" s="5">
        <f t="shared" si="7"/>
        <v>5.4999999999417923</v>
      </c>
      <c r="F83" s="5">
        <v>552.70000000000073</v>
      </c>
      <c r="G83" s="5">
        <f t="shared" si="5"/>
        <v>8.6955309384267068</v>
      </c>
      <c r="H83" s="5"/>
      <c r="I83" s="5"/>
      <c r="J83" s="5"/>
      <c r="K83" s="5"/>
      <c r="L83" s="5"/>
      <c r="M83" s="5" t="e">
        <f t="shared" si="6"/>
        <v>#DIV/0!</v>
      </c>
    </row>
    <row r="84" spans="1:13" x14ac:dyDescent="0.25">
      <c r="A84" s="1" t="s">
        <v>10</v>
      </c>
      <c r="B84" s="2">
        <f t="shared" si="8"/>
        <v>43677</v>
      </c>
      <c r="C84" s="2">
        <v>43677.432638888888</v>
      </c>
      <c r="D84" s="8"/>
      <c r="E84" s="6">
        <f t="shared" si="7"/>
        <v>-1048258.3833333333</v>
      </c>
      <c r="F84" s="6">
        <v>27468.400000000001</v>
      </c>
      <c r="G84" s="6">
        <f t="shared" si="5"/>
        <v>432.15545871011375</v>
      </c>
      <c r="H84" s="6"/>
      <c r="I84" s="6"/>
      <c r="J84" s="6"/>
      <c r="K84" s="6"/>
      <c r="L84" s="6"/>
      <c r="M84" s="6" t="e">
        <f t="shared" si="6"/>
        <v>#DIV/0!</v>
      </c>
    </row>
    <row r="85" spans="1:13" x14ac:dyDescent="0.25">
      <c r="A85" s="3" t="s">
        <v>10</v>
      </c>
      <c r="B85" s="4">
        <f t="shared" si="8"/>
        <v>43678</v>
      </c>
      <c r="C85" s="4">
        <v>43678.395833333336</v>
      </c>
      <c r="D85" s="7">
        <v>43678.59375</v>
      </c>
      <c r="E85" s="5">
        <f t="shared" si="7"/>
        <v>4.7499999999417923</v>
      </c>
      <c r="F85" s="5">
        <v>402.30000000000291</v>
      </c>
      <c r="G85" s="5">
        <f t="shared" si="5"/>
        <v>6.3293144500254837</v>
      </c>
      <c r="H85" s="5"/>
      <c r="I85" s="5"/>
      <c r="J85" s="5" t="s">
        <v>22</v>
      </c>
      <c r="K85" s="5" t="s">
        <v>22</v>
      </c>
      <c r="L85" s="5" t="s">
        <v>22</v>
      </c>
      <c r="M85" s="5" t="e">
        <f t="shared" si="6"/>
        <v>#DIV/0!</v>
      </c>
    </row>
    <row r="86" spans="1:13" x14ac:dyDescent="0.25">
      <c r="A86" s="6" t="s">
        <v>10</v>
      </c>
      <c r="B86" s="2">
        <f t="shared" si="8"/>
        <v>43682</v>
      </c>
      <c r="C86" s="2">
        <v>43682.407638888886</v>
      </c>
      <c r="D86" s="8"/>
      <c r="E86" s="6">
        <f t="shared" si="7"/>
        <v>-1048377.7833333332</v>
      </c>
      <c r="F86" s="6">
        <v>25326.1</v>
      </c>
      <c r="G86" s="6">
        <f t="shared" si="5"/>
        <v>398.4510332905524</v>
      </c>
      <c r="H86" s="6"/>
      <c r="I86" s="6"/>
      <c r="J86" s="6"/>
      <c r="K86" s="6"/>
      <c r="L86" s="6"/>
      <c r="M86" s="6" t="e">
        <f t="shared" si="6"/>
        <v>#DIV/0!</v>
      </c>
    </row>
    <row r="87" spans="1:13" x14ac:dyDescent="0.25">
      <c r="A87" s="5" t="s">
        <v>10</v>
      </c>
      <c r="B87" s="4">
        <f t="shared" si="8"/>
        <v>43684</v>
      </c>
      <c r="C87" s="4">
        <v>43684.42083333333</v>
      </c>
      <c r="D87" s="7"/>
      <c r="E87" s="5">
        <f t="shared" si="7"/>
        <v>-1048426.0999999999</v>
      </c>
      <c r="F87" s="5">
        <v>25574.6</v>
      </c>
      <c r="G87" s="5">
        <f t="shared" si="5"/>
        <v>402.36063965602921</v>
      </c>
      <c r="H87" s="5"/>
      <c r="I87" s="5"/>
      <c r="J87" s="5"/>
      <c r="K87" s="5"/>
      <c r="L87" s="5"/>
      <c r="M87" s="5" t="e">
        <f t="shared" si="6"/>
        <v>#DIV/0!</v>
      </c>
    </row>
    <row r="88" spans="1:13" x14ac:dyDescent="0.25">
      <c r="A88" s="6" t="s">
        <v>10</v>
      </c>
      <c r="B88" s="2">
        <f t="shared" si="8"/>
        <v>43685</v>
      </c>
      <c r="C88" s="2">
        <v>43685.338194444441</v>
      </c>
      <c r="D88" s="8">
        <v>43685.5625</v>
      </c>
      <c r="E88" s="6">
        <f t="shared" si="7"/>
        <v>5.3833333334187046</v>
      </c>
      <c r="F88" s="6">
        <v>292.09999999999854</v>
      </c>
      <c r="G88" s="6">
        <f t="shared" si="5"/>
        <v>4.5955574219548128</v>
      </c>
      <c r="H88" s="6"/>
      <c r="I88" s="6"/>
      <c r="J88" s="6" t="s">
        <v>24</v>
      </c>
      <c r="K88" s="6"/>
      <c r="L88" s="6">
        <v>157.54000000000002</v>
      </c>
      <c r="M88" s="6">
        <f t="shared" si="6"/>
        <v>157.54000000000002</v>
      </c>
    </row>
    <row r="89" spans="1:13" x14ac:dyDescent="0.25">
      <c r="A89" s="5" t="s">
        <v>10</v>
      </c>
      <c r="B89" s="4">
        <f t="shared" si="8"/>
        <v>43698</v>
      </c>
      <c r="C89" s="4">
        <v>43698</v>
      </c>
      <c r="D89" s="7">
        <v>43698.672222222223</v>
      </c>
      <c r="E89" s="5">
        <f t="shared" si="7"/>
        <v>16.133333333360497</v>
      </c>
      <c r="F89" s="5">
        <v>-30120.1</v>
      </c>
      <c r="G89" s="5">
        <f t="shared" si="5"/>
        <v>-473.87418385834252</v>
      </c>
      <c r="H89" s="5"/>
      <c r="I89" s="5"/>
      <c r="J89" s="5" t="s">
        <v>23</v>
      </c>
      <c r="K89" s="5"/>
      <c r="L89" s="5">
        <v>75.86</v>
      </c>
      <c r="M89" s="5">
        <f t="shared" si="6"/>
        <v>75.86</v>
      </c>
    </row>
    <row r="90" spans="1:13" x14ac:dyDescent="0.25">
      <c r="A90" s="5" t="s">
        <v>10</v>
      </c>
      <c r="B90" s="4">
        <f t="shared" si="8"/>
        <v>43706</v>
      </c>
      <c r="C90" s="4">
        <v>43706.431944444441</v>
      </c>
      <c r="D90" s="7">
        <v>43706.635416666664</v>
      </c>
      <c r="E90" s="5">
        <f t="shared" si="7"/>
        <v>4.8833333333604969</v>
      </c>
      <c r="F90" s="5">
        <v>276.29999999999927</v>
      </c>
      <c r="G90" s="5">
        <f t="shared" si="5"/>
        <v>4.3469788280935218</v>
      </c>
      <c r="H90" s="5"/>
      <c r="I90" s="5"/>
      <c r="J90" s="5">
        <v>141.5</v>
      </c>
      <c r="K90" s="5"/>
      <c r="L90" s="5">
        <v>68.599999999999994</v>
      </c>
      <c r="M90" s="5">
        <f t="shared" si="6"/>
        <v>105.05</v>
      </c>
    </row>
    <row r="91" spans="1:13" x14ac:dyDescent="0.25">
      <c r="A91" s="6" t="s">
        <v>10</v>
      </c>
      <c r="B91" s="2">
        <f t="shared" si="8"/>
        <v>43707</v>
      </c>
      <c r="C91" s="2">
        <v>43707.365277777775</v>
      </c>
      <c r="D91" s="8">
        <v>43707.586805555555</v>
      </c>
      <c r="E91" s="6">
        <f t="shared" si="7"/>
        <v>5.3166666667093523</v>
      </c>
      <c r="F91" s="6">
        <v>267</v>
      </c>
      <c r="G91" s="6">
        <f t="shared" si="5"/>
        <v>4.2006635798080829</v>
      </c>
      <c r="H91" s="6"/>
      <c r="I91" s="6"/>
      <c r="J91" s="6"/>
      <c r="K91" s="6"/>
      <c r="L91" s="6"/>
      <c r="M91" s="6" t="e">
        <f t="shared" si="6"/>
        <v>#DIV/0!</v>
      </c>
    </row>
    <row r="92" spans="1:13" x14ac:dyDescent="0.25">
      <c r="A92" s="5" t="s">
        <v>10</v>
      </c>
      <c r="B92" s="4">
        <f t="shared" si="8"/>
        <v>43711</v>
      </c>
      <c r="C92" s="4">
        <v>43711.400694444441</v>
      </c>
      <c r="D92" s="7">
        <v>43711.620138888888</v>
      </c>
      <c r="E92" s="5">
        <f t="shared" si="7"/>
        <v>5.2666666667209938</v>
      </c>
      <c r="F92" s="5">
        <v>215.20000000000073</v>
      </c>
      <c r="G92" s="5">
        <f t="shared" si="5"/>
        <v>3.385703379680534</v>
      </c>
      <c r="H92" s="5"/>
      <c r="I92" s="5"/>
      <c r="J92" s="5"/>
      <c r="K92" s="5"/>
      <c r="L92" s="5"/>
      <c r="M92" s="5" t="e">
        <f t="shared" si="6"/>
        <v>#DIV/0!</v>
      </c>
    </row>
    <row r="93" spans="1:13" x14ac:dyDescent="0.25">
      <c r="A93" s="6" t="s">
        <v>10</v>
      </c>
      <c r="B93" s="2">
        <f t="shared" si="8"/>
        <v>43712</v>
      </c>
      <c r="C93" s="2">
        <v>43712.392361111109</v>
      </c>
      <c r="D93" s="8">
        <v>43712.59375</v>
      </c>
      <c r="E93" s="6">
        <f t="shared" si="7"/>
        <v>4.8333333333721384</v>
      </c>
      <c r="F93" s="6">
        <v>219.40000000000146</v>
      </c>
      <c r="G93" s="6">
        <f t="shared" si="5"/>
        <v>3.4517812337449421</v>
      </c>
      <c r="H93" s="6"/>
      <c r="I93" s="6"/>
      <c r="J93" s="6">
        <v>126.72</v>
      </c>
      <c r="K93" s="6"/>
      <c r="L93" s="6">
        <v>69.98</v>
      </c>
      <c r="M93" s="6">
        <f t="shared" si="6"/>
        <v>98.35</v>
      </c>
    </row>
    <row r="94" spans="1:13" x14ac:dyDescent="0.25">
      <c r="A94" s="5" t="s">
        <v>10</v>
      </c>
      <c r="B94" s="4">
        <f t="shared" si="8"/>
        <v>43713</v>
      </c>
      <c r="C94" s="4">
        <v>43713.394444444442</v>
      </c>
      <c r="D94" s="7">
        <v>43713.612500000003</v>
      </c>
      <c r="E94" s="5">
        <f t="shared" si="7"/>
        <v>5.2333333334536292</v>
      </c>
      <c r="F94" s="5">
        <v>157.80000000000291</v>
      </c>
      <c r="G94" s="5">
        <f t="shared" si="5"/>
        <v>2.4826393741338117</v>
      </c>
      <c r="H94" s="5"/>
      <c r="I94" s="5"/>
      <c r="J94" s="5"/>
      <c r="K94" s="5"/>
      <c r="L94" s="5"/>
      <c r="M94" s="5" t="e">
        <f t="shared" si="6"/>
        <v>#DIV/0!</v>
      </c>
    </row>
    <row r="95" spans="1:13" x14ac:dyDescent="0.25">
      <c r="A95" s="6" t="s">
        <v>10</v>
      </c>
      <c r="B95" s="2">
        <f t="shared" si="8"/>
        <v>43725</v>
      </c>
      <c r="C95" s="2">
        <v>43725.433333333334</v>
      </c>
      <c r="D95" s="8">
        <v>43725.646527777775</v>
      </c>
      <c r="E95" s="6">
        <f t="shared" si="7"/>
        <v>5.1166666665812954</v>
      </c>
      <c r="F95" s="6">
        <v>208.10000000000218</v>
      </c>
      <c r="G95" s="6">
        <f t="shared" si="5"/>
        <v>3.2740003406669338</v>
      </c>
      <c r="H95" s="6"/>
      <c r="I95" s="6"/>
      <c r="J95" s="6"/>
      <c r="K95" s="6"/>
      <c r="L95" s="6"/>
      <c r="M95" s="6" t="e">
        <f t="shared" si="6"/>
        <v>#DIV/0!</v>
      </c>
    </row>
    <row r="96" spans="1:13" x14ac:dyDescent="0.25">
      <c r="A96" s="5" t="s">
        <v>10</v>
      </c>
      <c r="B96" s="4">
        <f t="shared" si="8"/>
        <v>43726</v>
      </c>
      <c r="C96" s="4">
        <v>43726.40902777778</v>
      </c>
      <c r="D96" s="7">
        <v>43726.618750000001</v>
      </c>
      <c r="E96" s="5">
        <f t="shared" si="7"/>
        <v>5.0333333333255723</v>
      </c>
      <c r="F96" s="5">
        <v>113.5</v>
      </c>
      <c r="G96" s="5">
        <f t="shared" si="5"/>
        <v>1.7856753419783424</v>
      </c>
      <c r="H96" s="5"/>
      <c r="I96" s="5"/>
      <c r="J96" s="5">
        <v>112.94000000000001</v>
      </c>
      <c r="K96" s="5"/>
      <c r="L96" s="5">
        <v>118.46000000000001</v>
      </c>
      <c r="M96" s="5">
        <f t="shared" si="6"/>
        <v>115.70000000000002</v>
      </c>
    </row>
    <row r="97" spans="1:13" x14ac:dyDescent="0.25">
      <c r="A97" s="6" t="s">
        <v>10</v>
      </c>
      <c r="B97" s="2">
        <f t="shared" si="8"/>
        <v>43727</v>
      </c>
      <c r="C97" s="2">
        <v>43727.412499999999</v>
      </c>
      <c r="D97" s="8">
        <v>43727.618750000001</v>
      </c>
      <c r="E97" s="6">
        <f t="shared" si="7"/>
        <v>4.9500000000698492</v>
      </c>
      <c r="F97" s="6">
        <v>124.19999999999709</v>
      </c>
      <c r="G97" s="6">
        <f t="shared" si="5"/>
        <v>1.9540165416185458</v>
      </c>
      <c r="H97" s="6"/>
      <c r="I97" s="6"/>
      <c r="J97" s="6"/>
      <c r="K97" s="6"/>
      <c r="L97" s="6"/>
      <c r="M97" s="6" t="e">
        <f t="shared" si="6"/>
        <v>#DIV/0!</v>
      </c>
    </row>
    <row r="98" spans="1:13" x14ac:dyDescent="0.25">
      <c r="A98" s="5" t="s">
        <v>10</v>
      </c>
      <c r="B98" s="4">
        <f t="shared" si="8"/>
        <v>43732</v>
      </c>
      <c r="C98" s="4">
        <v>43732.412499999999</v>
      </c>
      <c r="D98" s="7">
        <v>43732.635416666664</v>
      </c>
      <c r="E98" s="5">
        <f t="shared" si="7"/>
        <v>5.3499999999767169</v>
      </c>
      <c r="F98" s="5">
        <v>128.69999999999709</v>
      </c>
      <c r="G98" s="5">
        <f t="shared" si="5"/>
        <v>2.0248142424018281</v>
      </c>
      <c r="H98" s="5"/>
      <c r="I98" s="5"/>
      <c r="J98" s="5"/>
      <c r="K98" s="5"/>
      <c r="L98" s="5"/>
      <c r="M98" s="5" t="e">
        <f t="shared" si="6"/>
        <v>#DIV/0!</v>
      </c>
    </row>
    <row r="99" spans="1:13" x14ac:dyDescent="0.25">
      <c r="A99" s="6" t="s">
        <v>10</v>
      </c>
      <c r="B99" s="2">
        <f t="shared" si="8"/>
        <v>43734</v>
      </c>
      <c r="C99" s="2">
        <v>43734.424305555556</v>
      </c>
      <c r="D99" s="8">
        <v>43734.640277777777</v>
      </c>
      <c r="E99" s="6">
        <f t="shared" si="7"/>
        <v>5.1833333332906477</v>
      </c>
      <c r="F99" s="6">
        <v>110.29999999999927</v>
      </c>
      <c r="G99" s="6">
        <f t="shared" si="5"/>
        <v>1.7353303103102191</v>
      </c>
      <c r="H99" s="6"/>
      <c r="I99" s="6"/>
      <c r="J99" s="6">
        <v>156.97999999999999</v>
      </c>
      <c r="K99" s="6"/>
      <c r="L99" s="6" t="s">
        <v>14</v>
      </c>
      <c r="M99" s="6">
        <f t="shared" si="6"/>
        <v>156.97999999999999</v>
      </c>
    </row>
    <row r="100" spans="1:13" x14ac:dyDescent="0.25">
      <c r="A100" s="5" t="s">
        <v>10</v>
      </c>
      <c r="B100" s="4">
        <f t="shared" si="8"/>
        <v>43739</v>
      </c>
      <c r="C100" s="4">
        <v>43739.423611111109</v>
      </c>
      <c r="D100" s="7">
        <v>43739.638888888891</v>
      </c>
      <c r="E100" s="5">
        <f t="shared" si="7"/>
        <v>5.1666666667442769</v>
      </c>
      <c r="F100" s="5">
        <v>124.40000000000146</v>
      </c>
      <c r="G100" s="5">
        <f t="shared" si="5"/>
        <v>1.9571631060978714</v>
      </c>
      <c r="H100" s="5"/>
      <c r="I100" s="5"/>
      <c r="J100" s="5"/>
      <c r="K100" s="5"/>
      <c r="L100" s="5"/>
      <c r="M100" s="5" t="e">
        <f t="shared" si="6"/>
        <v>#DIV/0!</v>
      </c>
    </row>
    <row r="101" spans="1:13" x14ac:dyDescent="0.25">
      <c r="A101" s="5" t="s">
        <v>10</v>
      </c>
      <c r="B101" s="4">
        <f t="shared" si="8"/>
        <v>43742</v>
      </c>
      <c r="C101" s="4">
        <v>43742.374305555553</v>
      </c>
      <c r="D101" s="7">
        <v>43742.57708333333</v>
      </c>
      <c r="E101" s="5">
        <f t="shared" si="7"/>
        <v>4.8666666666395031</v>
      </c>
      <c r="F101" s="5">
        <v>132.89999999999782</v>
      </c>
      <c r="G101" s="5">
        <f t="shared" si="5"/>
        <v>2.0908920964662365</v>
      </c>
      <c r="H101" s="5"/>
      <c r="I101" s="5"/>
      <c r="J101" s="5"/>
      <c r="K101" s="5"/>
      <c r="L101" s="5"/>
      <c r="M101" s="5" t="e">
        <f t="shared" si="6"/>
        <v>#DIV/0!</v>
      </c>
    </row>
    <row r="102" spans="1:13" x14ac:dyDescent="0.25">
      <c r="A102" s="6" t="s">
        <v>8</v>
      </c>
      <c r="B102" s="2">
        <f>INT(C102)</f>
        <v>43663</v>
      </c>
      <c r="C102" s="2">
        <v>43663.443749999999</v>
      </c>
      <c r="D102" s="8">
        <v>43663.640277777777</v>
      </c>
      <c r="E102" s="6">
        <f t="shared" si="7"/>
        <v>4.7166666666744277</v>
      </c>
      <c r="F102" s="6">
        <v>-31191.9</v>
      </c>
      <c r="G102" s="6">
        <f t="shared" si="5"/>
        <v>-490.73662290268078</v>
      </c>
      <c r="H102" s="6"/>
      <c r="I102" s="6"/>
      <c r="J102" s="6"/>
      <c r="K102" s="6"/>
      <c r="L102" s="6"/>
      <c r="M102" s="6" t="e">
        <f t="shared" si="6"/>
        <v>#DIV/0!</v>
      </c>
    </row>
    <row r="103" spans="1:13" x14ac:dyDescent="0.25">
      <c r="A103" s="5" t="s">
        <v>8</v>
      </c>
      <c r="B103" s="4">
        <f t="shared" ref="B103:B126" si="9">INT(C103)</f>
        <v>43665</v>
      </c>
      <c r="C103" s="4">
        <v>43665.414583333331</v>
      </c>
      <c r="D103" s="7">
        <v>43665.637499999997</v>
      </c>
      <c r="E103" s="5">
        <f t="shared" si="7"/>
        <v>5.3499999999767169</v>
      </c>
      <c r="F103" s="5">
        <v>396.90000000000146</v>
      </c>
      <c r="G103" s="5">
        <f t="shared" si="5"/>
        <v>6.2443572090855231</v>
      </c>
      <c r="H103" s="5"/>
      <c r="I103" s="5"/>
      <c r="J103" s="5">
        <v>395.49999999999994</v>
      </c>
      <c r="K103" s="5"/>
      <c r="L103" s="5">
        <v>211.6</v>
      </c>
      <c r="M103" s="5">
        <f t="shared" si="6"/>
        <v>303.54999999999995</v>
      </c>
    </row>
    <row r="104" spans="1:13" x14ac:dyDescent="0.25">
      <c r="A104" s="6" t="s">
        <v>8</v>
      </c>
      <c r="B104" s="2">
        <f>INT(D104)</f>
        <v>43670</v>
      </c>
      <c r="C104" s="2"/>
      <c r="D104" s="8">
        <v>43670.643750000003</v>
      </c>
      <c r="E104" s="6">
        <f t="shared" si="7"/>
        <v>1048095.4500000001</v>
      </c>
      <c r="F104" s="6">
        <v>-30453.8</v>
      </c>
      <c r="G104" s="6">
        <f t="shared" si="5"/>
        <v>-479.12422669198281</v>
      </c>
      <c r="H104" s="6"/>
      <c r="I104" s="6"/>
      <c r="J104" s="6"/>
      <c r="K104" s="6"/>
      <c r="L104" s="6"/>
      <c r="M104" s="6" t="e">
        <f t="shared" si="6"/>
        <v>#DIV/0!</v>
      </c>
    </row>
    <row r="105" spans="1:13" x14ac:dyDescent="0.25">
      <c r="A105" s="5" t="s">
        <v>8</v>
      </c>
      <c r="B105" s="4">
        <f t="shared" si="9"/>
        <v>43671</v>
      </c>
      <c r="C105" s="4">
        <v>43671.477777777778</v>
      </c>
      <c r="D105" s="7">
        <v>43671.701388888891</v>
      </c>
      <c r="E105" s="5">
        <f t="shared" si="7"/>
        <v>5.3666666666977108</v>
      </c>
      <c r="F105" s="5">
        <v>529.90000000000146</v>
      </c>
      <c r="G105" s="5">
        <f t="shared" si="5"/>
        <v>8.3368225877914206</v>
      </c>
      <c r="H105" s="5"/>
      <c r="I105" s="5"/>
      <c r="J105" s="5">
        <v>283.90000000000003</v>
      </c>
      <c r="K105" s="5"/>
      <c r="L105" s="5">
        <v>265.12</v>
      </c>
      <c r="M105" s="5">
        <f t="shared" si="6"/>
        <v>274.51</v>
      </c>
    </row>
    <row r="106" spans="1:13" x14ac:dyDescent="0.25">
      <c r="A106" s="6" t="s">
        <v>8</v>
      </c>
      <c r="B106" s="2">
        <f t="shared" si="9"/>
        <v>43672</v>
      </c>
      <c r="C106" s="2">
        <v>43672.414583333331</v>
      </c>
      <c r="D106" s="8">
        <v>43672.631944444445</v>
      </c>
      <c r="E106" s="6">
        <f t="shared" si="7"/>
        <v>5.2166666667326353</v>
      </c>
      <c r="F106" s="6">
        <v>457.70000000000073</v>
      </c>
      <c r="G106" s="6">
        <f t="shared" si="5"/>
        <v>7.2009128107796361</v>
      </c>
      <c r="H106" s="6"/>
      <c r="I106" s="6"/>
      <c r="J106" s="6"/>
      <c r="K106" s="6"/>
      <c r="L106" s="6"/>
      <c r="M106" s="6" t="e">
        <f t="shared" si="6"/>
        <v>#DIV/0!</v>
      </c>
    </row>
    <row r="107" spans="1:13" x14ac:dyDescent="0.25">
      <c r="A107" s="5" t="s">
        <v>8</v>
      </c>
      <c r="B107" s="4">
        <f t="shared" si="9"/>
        <v>43675</v>
      </c>
      <c r="C107" s="4">
        <v>43675.447222222225</v>
      </c>
      <c r="D107" s="7">
        <v>43675.644444444442</v>
      </c>
      <c r="E107" s="5">
        <f t="shared" si="7"/>
        <v>4.7333333332207985</v>
      </c>
      <c r="F107" s="5">
        <v>138.59999999999854</v>
      </c>
      <c r="G107" s="5">
        <f t="shared" si="5"/>
        <v>2.1805691841250723</v>
      </c>
      <c r="H107" s="5"/>
      <c r="I107" s="5"/>
      <c r="J107" s="5"/>
      <c r="K107" s="5"/>
      <c r="L107" s="5"/>
      <c r="M107" s="5" t="e">
        <f t="shared" si="6"/>
        <v>#DIV/0!</v>
      </c>
    </row>
    <row r="108" spans="1:13" x14ac:dyDescent="0.25">
      <c r="A108" s="6" t="s">
        <v>8</v>
      </c>
      <c r="B108" s="2">
        <f t="shared" si="9"/>
        <v>43676</v>
      </c>
      <c r="C108" s="2">
        <v>43676.40902777778</v>
      </c>
      <c r="D108" s="8">
        <v>43676.638194444444</v>
      </c>
      <c r="E108" s="6">
        <f t="shared" si="7"/>
        <v>5.4999999999417923</v>
      </c>
      <c r="F108" s="6">
        <v>610.09999999999854</v>
      </c>
      <c r="G108" s="6">
        <f t="shared" si="5"/>
        <v>9.5985949439734277</v>
      </c>
      <c r="H108" s="6"/>
      <c r="I108" s="6"/>
      <c r="J108" s="6">
        <v>150.73999999999998</v>
      </c>
      <c r="K108" s="6"/>
      <c r="L108" s="6">
        <v>148.01999999999998</v>
      </c>
      <c r="M108" s="6">
        <f t="shared" si="6"/>
        <v>149.38</v>
      </c>
    </row>
    <row r="109" spans="1:13" x14ac:dyDescent="0.25">
      <c r="A109" s="5" t="s">
        <v>8</v>
      </c>
      <c r="B109" s="4">
        <f t="shared" si="9"/>
        <v>43677</v>
      </c>
      <c r="C109" s="4">
        <v>43677.432638888888</v>
      </c>
      <c r="D109" s="7"/>
      <c r="E109" s="5">
        <f t="shared" si="7"/>
        <v>-1048258.3833333333</v>
      </c>
      <c r="F109" s="5">
        <v>27345.1</v>
      </c>
      <c r="G109" s="5">
        <f t="shared" si="5"/>
        <v>430.21560170865172</v>
      </c>
      <c r="H109" s="5"/>
      <c r="I109" s="5"/>
      <c r="J109" s="5"/>
      <c r="K109" s="5"/>
      <c r="L109" s="5"/>
      <c r="M109" s="5" t="e">
        <f t="shared" si="6"/>
        <v>#DIV/0!</v>
      </c>
    </row>
    <row r="110" spans="1:13" x14ac:dyDescent="0.25">
      <c r="A110" s="6" t="s">
        <v>8</v>
      </c>
      <c r="B110" s="2">
        <f t="shared" si="9"/>
        <v>43678</v>
      </c>
      <c r="C110" s="2">
        <v>43678.395833333336</v>
      </c>
      <c r="D110" s="8">
        <v>43678.59375</v>
      </c>
      <c r="E110" s="6">
        <f t="shared" si="7"/>
        <v>4.7499999999417923</v>
      </c>
      <c r="F110" s="6">
        <v>234.29999999999927</v>
      </c>
      <c r="G110" s="6">
        <f t="shared" si="5"/>
        <v>3.6862002874495534</v>
      </c>
      <c r="H110" s="6"/>
      <c r="I110" s="6"/>
      <c r="J110" s="6"/>
      <c r="K110" s="6"/>
      <c r="L110" s="6"/>
      <c r="M110" s="6" t="e">
        <f t="shared" si="6"/>
        <v>#DIV/0!</v>
      </c>
    </row>
    <row r="111" spans="1:13" x14ac:dyDescent="0.25">
      <c r="A111" s="5" t="s">
        <v>8</v>
      </c>
      <c r="B111" s="4">
        <f t="shared" si="9"/>
        <v>43682</v>
      </c>
      <c r="C111" s="4">
        <v>43682.407638888886</v>
      </c>
      <c r="D111" s="7"/>
      <c r="E111" s="5">
        <f t="shared" si="7"/>
        <v>-1048377.7833333332</v>
      </c>
      <c r="F111" s="5">
        <v>26472.1</v>
      </c>
      <c r="G111" s="5">
        <f t="shared" si="5"/>
        <v>416.48084775669497</v>
      </c>
      <c r="H111" s="5"/>
      <c r="I111" s="5"/>
      <c r="J111" s="5">
        <v>45.379999999999995</v>
      </c>
      <c r="K111" s="5"/>
      <c r="L111" s="5" t="s">
        <v>23</v>
      </c>
      <c r="M111" s="5">
        <f t="shared" si="6"/>
        <v>45.379999999999995</v>
      </c>
    </row>
    <row r="112" spans="1:13" x14ac:dyDescent="0.25">
      <c r="A112" s="5" t="s">
        <v>8</v>
      </c>
      <c r="B112" s="4">
        <f t="shared" si="9"/>
        <v>43684</v>
      </c>
      <c r="C112" s="4">
        <v>43684.42083333333</v>
      </c>
      <c r="D112" s="7"/>
      <c r="E112" s="5">
        <f t="shared" si="7"/>
        <v>-1048426.0999999999</v>
      </c>
      <c r="F112" s="5">
        <v>26918.5</v>
      </c>
      <c r="G112" s="5">
        <f t="shared" si="5"/>
        <v>423.50397967439665</v>
      </c>
      <c r="H112" s="5"/>
      <c r="I112" s="5"/>
      <c r="J112" s="5"/>
      <c r="K112" s="5"/>
      <c r="L112" s="5"/>
      <c r="M112" s="5" t="e">
        <f t="shared" si="6"/>
        <v>#DIV/0!</v>
      </c>
    </row>
    <row r="113" spans="1:13" x14ac:dyDescent="0.25">
      <c r="A113" s="6" t="s">
        <v>8</v>
      </c>
      <c r="B113" s="2">
        <f t="shared" si="9"/>
        <v>43685</v>
      </c>
      <c r="C113" s="2">
        <v>43685.338194444441</v>
      </c>
      <c r="D113" s="8">
        <v>43685.5625</v>
      </c>
      <c r="E113" s="6">
        <f t="shared" si="7"/>
        <v>5.3833333334187046</v>
      </c>
      <c r="F113" s="6">
        <v>318</v>
      </c>
      <c r="G113" s="6">
        <f t="shared" si="5"/>
        <v>5.0030375220186158</v>
      </c>
      <c r="H113" s="6"/>
      <c r="I113" s="6"/>
      <c r="J113" s="6"/>
      <c r="K113" s="6"/>
      <c r="L113" s="6"/>
      <c r="M113" s="6" t="e">
        <f t="shared" si="6"/>
        <v>#DIV/0!</v>
      </c>
    </row>
    <row r="114" spans="1:13" x14ac:dyDescent="0.25">
      <c r="A114" s="5" t="s">
        <v>8</v>
      </c>
      <c r="B114" s="4">
        <f t="shared" si="9"/>
        <v>43698</v>
      </c>
      <c r="C114" s="4">
        <v>43698</v>
      </c>
      <c r="D114" s="7">
        <v>43698.672222222223</v>
      </c>
      <c r="E114" s="5">
        <f t="shared" si="7"/>
        <v>16.133333333360497</v>
      </c>
      <c r="F114" s="5">
        <v>0</v>
      </c>
      <c r="G114" s="5">
        <f t="shared" si="5"/>
        <v>0</v>
      </c>
      <c r="H114" s="5"/>
      <c r="I114" s="5"/>
      <c r="J114" s="5"/>
      <c r="K114" s="5"/>
      <c r="L114" s="5"/>
      <c r="M114" s="5" t="e">
        <f t="shared" si="6"/>
        <v>#DIV/0!</v>
      </c>
    </row>
    <row r="115" spans="1:13" x14ac:dyDescent="0.25">
      <c r="A115" s="6" t="s">
        <v>8</v>
      </c>
      <c r="B115" s="2">
        <f t="shared" si="9"/>
        <v>43706</v>
      </c>
      <c r="C115" s="2">
        <v>43706.431944444441</v>
      </c>
      <c r="D115" s="8">
        <v>43706.635416666664</v>
      </c>
      <c r="E115" s="6">
        <f t="shared" si="7"/>
        <v>4.8833333333604969</v>
      </c>
      <c r="F115" s="6">
        <v>300.20000000000073</v>
      </c>
      <c r="G115" s="6">
        <f t="shared" si="5"/>
        <v>4.7229932833647554</v>
      </c>
      <c r="H115" s="6"/>
      <c r="I115" s="6"/>
      <c r="J115" s="6"/>
      <c r="K115" s="6"/>
      <c r="L115" s="6"/>
      <c r="M115" s="6" t="e">
        <f t="shared" si="6"/>
        <v>#DIV/0!</v>
      </c>
    </row>
    <row r="116" spans="1:13" x14ac:dyDescent="0.25">
      <c r="A116" s="5" t="s">
        <v>8</v>
      </c>
      <c r="B116" s="4">
        <f t="shared" si="9"/>
        <v>43707</v>
      </c>
      <c r="C116" s="4">
        <v>43707.365277777775</v>
      </c>
      <c r="D116" s="7">
        <v>43707.586805555555</v>
      </c>
      <c r="E116" s="5">
        <f t="shared" si="7"/>
        <v>5.3166666667093523</v>
      </c>
      <c r="F116" s="5">
        <v>258.60000000000218</v>
      </c>
      <c r="G116" s="5">
        <f t="shared" si="5"/>
        <v>4.0685078716793237</v>
      </c>
      <c r="H116" s="5"/>
      <c r="I116" s="5"/>
      <c r="J116" s="5">
        <v>159.98000000000002</v>
      </c>
      <c r="K116" s="5"/>
      <c r="L116" s="5">
        <v>140.30000000000001</v>
      </c>
      <c r="M116" s="5">
        <f t="shared" si="6"/>
        <v>150.14000000000001</v>
      </c>
    </row>
    <row r="117" spans="1:13" x14ac:dyDescent="0.25">
      <c r="A117" s="6" t="s">
        <v>8</v>
      </c>
      <c r="B117" s="2">
        <f t="shared" si="9"/>
        <v>43711</v>
      </c>
      <c r="C117" s="2">
        <v>43711.400694444441</v>
      </c>
      <c r="D117" s="8">
        <v>43711.620138888888</v>
      </c>
      <c r="E117" s="6">
        <f t="shared" si="7"/>
        <v>5.2666666667209938</v>
      </c>
      <c r="F117" s="6">
        <v>302.60000000000218</v>
      </c>
      <c r="G117" s="6">
        <f t="shared" si="5"/>
        <v>4.7607520571158624</v>
      </c>
      <c r="H117" s="6"/>
      <c r="I117" s="6"/>
      <c r="J117" s="6"/>
      <c r="K117" s="6"/>
      <c r="L117" s="6"/>
      <c r="M117" s="6" t="e">
        <f t="shared" si="6"/>
        <v>#DIV/0!</v>
      </c>
    </row>
    <row r="118" spans="1:13" x14ac:dyDescent="0.25">
      <c r="A118" s="5" t="s">
        <v>8</v>
      </c>
      <c r="B118" s="4">
        <f t="shared" si="9"/>
        <v>43712</v>
      </c>
      <c r="C118" s="4">
        <v>43712.392361111109</v>
      </c>
      <c r="D118" s="7">
        <v>43712.59375</v>
      </c>
      <c r="E118" s="5">
        <f t="shared" si="7"/>
        <v>4.8333333333721384</v>
      </c>
      <c r="F118" s="5">
        <v>246.29999999999927</v>
      </c>
      <c r="G118" s="5">
        <f t="shared" si="5"/>
        <v>3.8749941562049735</v>
      </c>
      <c r="H118" s="5"/>
      <c r="I118" s="5"/>
      <c r="J118" s="5"/>
      <c r="K118" s="5"/>
      <c r="L118" s="5"/>
      <c r="M118" s="5" t="e">
        <f t="shared" si="6"/>
        <v>#DIV/0!</v>
      </c>
    </row>
    <row r="119" spans="1:13" x14ac:dyDescent="0.25">
      <c r="A119" s="6" t="s">
        <v>8</v>
      </c>
      <c r="B119" s="2">
        <f t="shared" si="9"/>
        <v>43713</v>
      </c>
      <c r="C119" s="2">
        <v>43713.394444444442</v>
      </c>
      <c r="D119" s="8">
        <v>43713.612500000003</v>
      </c>
      <c r="E119" s="6">
        <f t="shared" si="7"/>
        <v>5.2333333334536292</v>
      </c>
      <c r="F119" s="6">
        <v>188.70000000000073</v>
      </c>
      <c r="G119" s="6">
        <f t="shared" si="5"/>
        <v>2.9687835861789829</v>
      </c>
      <c r="H119" s="6"/>
      <c r="I119" s="6"/>
      <c r="J119" s="6">
        <v>182.14000000000001</v>
      </c>
      <c r="K119" s="6"/>
      <c r="L119" s="6">
        <v>249.26</v>
      </c>
      <c r="M119" s="6">
        <f t="shared" si="6"/>
        <v>215.7</v>
      </c>
    </row>
    <row r="120" spans="1:13" x14ac:dyDescent="0.25">
      <c r="A120" s="5" t="s">
        <v>8</v>
      </c>
      <c r="B120" s="4">
        <f t="shared" si="9"/>
        <v>43725</v>
      </c>
      <c r="C120" s="4">
        <v>43725.433333333334</v>
      </c>
      <c r="D120" s="7">
        <v>43725.646527777775</v>
      </c>
      <c r="E120" s="5">
        <f t="shared" si="7"/>
        <v>5.1166666665812954</v>
      </c>
      <c r="F120" s="5">
        <v>228</v>
      </c>
      <c r="G120" s="5">
        <f t="shared" si="5"/>
        <v>3.58708350635297</v>
      </c>
      <c r="H120" s="5"/>
      <c r="I120" s="5"/>
      <c r="J120" s="5"/>
      <c r="K120" s="5"/>
      <c r="L120" s="5"/>
      <c r="M120" s="5" t="e">
        <f t="shared" si="6"/>
        <v>#DIV/0!</v>
      </c>
    </row>
    <row r="121" spans="1:13" x14ac:dyDescent="0.25">
      <c r="A121" s="6" t="s">
        <v>8</v>
      </c>
      <c r="B121" s="2">
        <f t="shared" si="9"/>
        <v>43726</v>
      </c>
      <c r="C121" s="2">
        <v>43726.40902777778</v>
      </c>
      <c r="D121" s="8">
        <v>43726.618750000001</v>
      </c>
      <c r="E121" s="6">
        <f t="shared" si="7"/>
        <v>5.0333333333255723</v>
      </c>
      <c r="F121" s="6">
        <v>126.59999999999854</v>
      </c>
      <c r="G121" s="6">
        <f t="shared" si="5"/>
        <v>1.9917753153696527</v>
      </c>
      <c r="H121" s="6"/>
      <c r="I121" s="6"/>
      <c r="J121" s="6"/>
      <c r="K121" s="6"/>
      <c r="L121" s="6"/>
      <c r="M121" s="6" t="e">
        <f t="shared" si="6"/>
        <v>#DIV/0!</v>
      </c>
    </row>
    <row r="122" spans="1:13" x14ac:dyDescent="0.25">
      <c r="A122" s="5" t="s">
        <v>8</v>
      </c>
      <c r="B122" s="4">
        <f t="shared" si="9"/>
        <v>43727</v>
      </c>
      <c r="C122" s="4">
        <v>43727.412499999999</v>
      </c>
      <c r="D122" s="7">
        <v>43727.618750000001</v>
      </c>
      <c r="E122" s="5">
        <f t="shared" si="7"/>
        <v>4.9500000000698492</v>
      </c>
      <c r="F122" s="5">
        <v>176.90000000000146</v>
      </c>
      <c r="G122" s="5">
        <f t="shared" si="5"/>
        <v>2.7831362819028316</v>
      </c>
      <c r="H122" s="5"/>
      <c r="I122" s="5"/>
      <c r="J122" s="5">
        <v>137.71999999999997</v>
      </c>
      <c r="K122" s="5"/>
      <c r="L122" s="5">
        <v>93.34</v>
      </c>
      <c r="M122" s="5">
        <f t="shared" si="6"/>
        <v>115.52999999999999</v>
      </c>
    </row>
    <row r="123" spans="1:13" x14ac:dyDescent="0.25">
      <c r="A123" s="5" t="s">
        <v>8</v>
      </c>
      <c r="B123" s="4">
        <f t="shared" si="9"/>
        <v>43732</v>
      </c>
      <c r="C123" s="4">
        <v>43732.412499999999</v>
      </c>
      <c r="D123" s="7">
        <v>43732.635416666664</v>
      </c>
      <c r="E123" s="5">
        <f t="shared" si="7"/>
        <v>5.3499999999767169</v>
      </c>
      <c r="F123" s="5">
        <v>164.20000000000073</v>
      </c>
      <c r="G123" s="5">
        <f t="shared" si="5"/>
        <v>2.5833294374700011</v>
      </c>
      <c r="H123" s="5"/>
      <c r="I123" s="5"/>
      <c r="J123" s="5"/>
      <c r="K123" s="5"/>
      <c r="L123" s="5"/>
      <c r="M123" s="5" t="e">
        <f t="shared" si="6"/>
        <v>#DIV/0!</v>
      </c>
    </row>
    <row r="124" spans="1:13" x14ac:dyDescent="0.25">
      <c r="A124" s="6" t="s">
        <v>8</v>
      </c>
      <c r="B124" s="2">
        <f t="shared" si="9"/>
        <v>43734</v>
      </c>
      <c r="C124" s="2">
        <v>43734.424305555556</v>
      </c>
      <c r="D124" s="8">
        <v>43734.640277777777</v>
      </c>
      <c r="E124" s="6">
        <f t="shared" si="7"/>
        <v>5.1833333332906477</v>
      </c>
      <c r="F124" s="6">
        <v>134.5</v>
      </c>
      <c r="G124" s="6">
        <f t="shared" si="5"/>
        <v>2.1160646123003266</v>
      </c>
      <c r="H124" s="6"/>
      <c r="I124" s="6"/>
      <c r="J124" s="6"/>
      <c r="K124" s="6"/>
      <c r="L124" s="6"/>
      <c r="M124" s="6" t="e">
        <f t="shared" si="6"/>
        <v>#DIV/0!</v>
      </c>
    </row>
    <row r="125" spans="1:13" x14ac:dyDescent="0.25">
      <c r="A125" s="5" t="s">
        <v>8</v>
      </c>
      <c r="B125" s="4">
        <f t="shared" si="9"/>
        <v>43739</v>
      </c>
      <c r="C125" s="4">
        <v>43739.423611111109</v>
      </c>
      <c r="D125" s="7">
        <v>43739.638888888891</v>
      </c>
      <c r="E125" s="5">
        <f t="shared" si="7"/>
        <v>5.1666666667442769</v>
      </c>
      <c r="F125" s="5">
        <v>150.39999999999782</v>
      </c>
      <c r="G125" s="5">
        <f t="shared" si="5"/>
        <v>2.3662164884012231</v>
      </c>
      <c r="H125" s="5"/>
      <c r="I125" s="5"/>
      <c r="J125" s="5">
        <v>185.85999999999999</v>
      </c>
      <c r="K125" s="5"/>
      <c r="L125" s="5">
        <v>113.66000000000001</v>
      </c>
      <c r="M125" s="5">
        <f t="shared" si="6"/>
        <v>149.76</v>
      </c>
    </row>
    <row r="126" spans="1:13" x14ac:dyDescent="0.25">
      <c r="A126" s="6" t="s">
        <v>8</v>
      </c>
      <c r="B126" s="2">
        <f t="shared" si="9"/>
        <v>43742</v>
      </c>
      <c r="C126" s="2">
        <v>43742.374305555553</v>
      </c>
      <c r="D126" s="8">
        <v>43742.57708333333</v>
      </c>
      <c r="E126" s="6">
        <f t="shared" si="7"/>
        <v>4.8666666666395031</v>
      </c>
      <c r="F126" s="6">
        <v>135.80000000000291</v>
      </c>
      <c r="G126" s="6">
        <f t="shared" si="5"/>
        <v>2.1365172814155429</v>
      </c>
      <c r="H126" s="6"/>
      <c r="I126" s="6"/>
      <c r="J126" s="6"/>
      <c r="K126" s="6"/>
      <c r="L126" s="6"/>
      <c r="M126" s="6" t="e">
        <f t="shared" si="6"/>
        <v>#DIV/0!</v>
      </c>
    </row>
    <row r="127" spans="1:13" x14ac:dyDescent="0.25">
      <c r="A127" s="5" t="s">
        <v>9</v>
      </c>
      <c r="B127" s="4">
        <f>INT(C127)</f>
        <v>43663</v>
      </c>
      <c r="C127" s="4">
        <v>43663.443749999999</v>
      </c>
      <c r="D127" s="7">
        <v>43663.640277777777</v>
      </c>
      <c r="E127" s="5">
        <f t="shared" si="7"/>
        <v>4.7166666666744277</v>
      </c>
      <c r="F127" s="5">
        <v>-30013.4</v>
      </c>
      <c r="G127" s="5">
        <f t="shared" si="5"/>
        <v>-472.19549170865895</v>
      </c>
      <c r="H127" s="5"/>
      <c r="I127" s="5"/>
      <c r="J127" s="9">
        <v>309.08000000000004</v>
      </c>
      <c r="K127" s="5"/>
      <c r="L127" s="5">
        <v>123.32000000000001</v>
      </c>
      <c r="M127" s="5">
        <f t="shared" si="6"/>
        <v>216.20000000000002</v>
      </c>
    </row>
    <row r="128" spans="1:13" x14ac:dyDescent="0.25">
      <c r="A128" s="6" t="s">
        <v>9</v>
      </c>
      <c r="B128" s="2">
        <f t="shared" ref="B128:B192" si="10">INT(C128)</f>
        <v>43665</v>
      </c>
      <c r="C128" s="2">
        <v>43665.414583333331</v>
      </c>
      <c r="D128" s="8">
        <v>43665.637499999997</v>
      </c>
      <c r="E128" s="6">
        <f t="shared" si="7"/>
        <v>5.3499999999767169</v>
      </c>
      <c r="F128" s="6">
        <v>348</v>
      </c>
      <c r="G128" s="6">
        <f t="shared" si="5"/>
        <v>5.475022193907165</v>
      </c>
      <c r="H128" s="6"/>
      <c r="I128" s="6"/>
      <c r="J128" s="6"/>
      <c r="K128" s="6"/>
      <c r="L128" s="6"/>
      <c r="M128" s="6" t="e">
        <f t="shared" si="6"/>
        <v>#DIV/0!</v>
      </c>
    </row>
    <row r="129" spans="1:13" x14ac:dyDescent="0.25">
      <c r="A129" s="5" t="s">
        <v>9</v>
      </c>
      <c r="B129" s="4">
        <f>INT(D129)</f>
        <v>43670</v>
      </c>
      <c r="C129" s="4"/>
      <c r="D129" s="7">
        <v>43670.643750000003</v>
      </c>
      <c r="E129" s="5">
        <f t="shared" si="7"/>
        <v>1048095.4500000001</v>
      </c>
      <c r="F129" s="5">
        <v>-30093.7</v>
      </c>
      <c r="G129" s="5">
        <f t="shared" si="5"/>
        <v>-473.45883734708059</v>
      </c>
      <c r="H129" s="5"/>
      <c r="I129" s="5"/>
      <c r="J129" s="5"/>
      <c r="K129" s="5"/>
      <c r="L129" s="5"/>
      <c r="M129" s="5" t="e">
        <f t="shared" si="6"/>
        <v>#DIV/0!</v>
      </c>
    </row>
    <row r="130" spans="1:13" x14ac:dyDescent="0.25">
      <c r="A130" s="6" t="s">
        <v>9</v>
      </c>
      <c r="B130" s="2">
        <f t="shared" si="10"/>
        <v>43671</v>
      </c>
      <c r="C130" s="2">
        <v>43671.477777777778</v>
      </c>
      <c r="D130" s="8">
        <v>43671.701388888891</v>
      </c>
      <c r="E130" s="6">
        <f t="shared" si="7"/>
        <v>5.3666666666977108</v>
      </c>
      <c r="F130" s="6">
        <v>425.59999999999854</v>
      </c>
      <c r="G130" s="6">
        <f t="shared" si="5"/>
        <v>6.6958892118588542</v>
      </c>
      <c r="H130" s="6"/>
      <c r="I130" s="6"/>
      <c r="J130" s="6"/>
      <c r="K130" s="6"/>
      <c r="L130" s="6"/>
      <c r="M130" s="6" t="e">
        <f t="shared" si="6"/>
        <v>#DIV/0!</v>
      </c>
    </row>
    <row r="131" spans="1:13" x14ac:dyDescent="0.25">
      <c r="A131" s="5" t="s">
        <v>9</v>
      </c>
      <c r="B131" s="4">
        <f t="shared" si="10"/>
        <v>43672</v>
      </c>
      <c r="C131" s="4">
        <v>43672.414583333331</v>
      </c>
      <c r="D131" s="7">
        <v>43672.631944444445</v>
      </c>
      <c r="E131" s="5">
        <f t="shared" si="7"/>
        <v>5.2166666667326353</v>
      </c>
      <c r="F131" s="5">
        <v>461.09999999999854</v>
      </c>
      <c r="G131" s="5">
        <f t="shared" ref="G131:G151" si="11">F131/(CONVERT(11.2,"in","cm")^2*(PI()/4))*10</f>
        <v>7.2544044069269713</v>
      </c>
      <c r="H131" s="5"/>
      <c r="I131" s="5"/>
      <c r="J131" s="5">
        <v>210.54000000000002</v>
      </c>
      <c r="K131" s="5"/>
      <c r="L131" s="5">
        <v>166</v>
      </c>
      <c r="M131" s="5">
        <f t="shared" ref="M131:M194" si="12">AVERAGE(J131:L131)</f>
        <v>188.27</v>
      </c>
    </row>
    <row r="132" spans="1:13" x14ac:dyDescent="0.25">
      <c r="A132" s="6" t="s">
        <v>9</v>
      </c>
      <c r="B132" s="2">
        <f t="shared" si="10"/>
        <v>43675</v>
      </c>
      <c r="C132" s="2">
        <v>43675.447222222225</v>
      </c>
      <c r="D132" s="8">
        <v>43675.644444444442</v>
      </c>
      <c r="E132" s="6">
        <f t="shared" ref="E132:E151" si="13">(D132-C132)*24</f>
        <v>4.7333333332207985</v>
      </c>
      <c r="F132" s="6">
        <v>214.5</v>
      </c>
      <c r="G132" s="6">
        <f t="shared" si="11"/>
        <v>3.3746904040031236</v>
      </c>
      <c r="H132" s="6"/>
      <c r="I132" s="6"/>
      <c r="J132" s="6"/>
      <c r="K132" s="6"/>
      <c r="L132" s="6"/>
      <c r="M132" s="6" t="e">
        <f t="shared" si="12"/>
        <v>#DIV/0!</v>
      </c>
    </row>
    <row r="133" spans="1:13" x14ac:dyDescent="0.25">
      <c r="A133" s="5" t="s">
        <v>9</v>
      </c>
      <c r="B133" s="4">
        <f t="shared" si="10"/>
        <v>43676</v>
      </c>
      <c r="C133" s="4">
        <v>43676.40902777778</v>
      </c>
      <c r="D133" s="7">
        <v>43676.638194444444</v>
      </c>
      <c r="E133" s="5">
        <f t="shared" si="13"/>
        <v>5.4999999999417923</v>
      </c>
      <c r="F133" s="5">
        <v>569</v>
      </c>
      <c r="G133" s="5">
        <f t="shared" si="11"/>
        <v>8.9519759434861399</v>
      </c>
      <c r="H133" s="5"/>
      <c r="I133" s="5"/>
      <c r="J133" s="5"/>
      <c r="K133" s="5"/>
      <c r="L133" s="5"/>
      <c r="M133" s="5" t="e">
        <f t="shared" si="12"/>
        <v>#DIV/0!</v>
      </c>
    </row>
    <row r="134" spans="1:13" x14ac:dyDescent="0.25">
      <c r="A134" s="5" t="s">
        <v>9</v>
      </c>
      <c r="B134" s="4">
        <f t="shared" si="10"/>
        <v>43677</v>
      </c>
      <c r="C134" s="4">
        <v>43677.432638888888</v>
      </c>
      <c r="D134" s="7"/>
      <c r="E134" s="5">
        <f t="shared" si="13"/>
        <v>-1048258.3833333333</v>
      </c>
      <c r="F134" s="5">
        <v>26860.799999999999</v>
      </c>
      <c r="G134" s="5">
        <f t="shared" si="11"/>
        <v>422.59619582213088</v>
      </c>
      <c r="H134" s="5"/>
      <c r="I134" s="5"/>
      <c r="J134" s="5">
        <v>153.85999999999999</v>
      </c>
      <c r="K134" s="5"/>
      <c r="L134" s="5">
        <v>48.219999999999992</v>
      </c>
      <c r="M134" s="5">
        <f t="shared" si="12"/>
        <v>101.03999999999999</v>
      </c>
    </row>
    <row r="135" spans="1:13" x14ac:dyDescent="0.25">
      <c r="A135" s="6" t="s">
        <v>9</v>
      </c>
      <c r="B135" s="2">
        <f t="shared" si="10"/>
        <v>43678</v>
      </c>
      <c r="C135" s="2">
        <v>43678.395833333336</v>
      </c>
      <c r="D135" s="8">
        <v>43678.59375</v>
      </c>
      <c r="E135" s="6">
        <f t="shared" si="13"/>
        <v>4.7499999999417923</v>
      </c>
      <c r="F135" s="6">
        <v>265.20000000000073</v>
      </c>
      <c r="G135" s="6">
        <f t="shared" si="11"/>
        <v>4.1723444994947814</v>
      </c>
      <c r="H135" s="6"/>
      <c r="I135" s="6"/>
      <c r="J135" s="6"/>
      <c r="K135" s="6"/>
      <c r="L135" s="6"/>
      <c r="M135" s="6" t="e">
        <f t="shared" si="12"/>
        <v>#DIV/0!</v>
      </c>
    </row>
    <row r="136" spans="1:13" x14ac:dyDescent="0.25">
      <c r="A136" s="5" t="s">
        <v>9</v>
      </c>
      <c r="B136" s="4">
        <f t="shared" si="10"/>
        <v>43682</v>
      </c>
      <c r="C136" s="4">
        <v>43682.407638888886</v>
      </c>
      <c r="D136" s="7"/>
      <c r="E136" s="5">
        <f t="shared" si="13"/>
        <v>-1048377.7833333332</v>
      </c>
      <c r="F136" s="5">
        <v>25710.1</v>
      </c>
      <c r="G136" s="5">
        <f t="shared" si="11"/>
        <v>404.49243709072584</v>
      </c>
      <c r="H136" s="5"/>
      <c r="I136" s="5"/>
      <c r="J136" s="5"/>
      <c r="K136" s="5"/>
      <c r="L136" s="5"/>
      <c r="M136" s="5" t="e">
        <f t="shared" si="12"/>
        <v>#DIV/0!</v>
      </c>
    </row>
    <row r="137" spans="1:13" x14ac:dyDescent="0.25">
      <c r="A137" s="6" t="s">
        <v>9</v>
      </c>
      <c r="B137" s="2">
        <f t="shared" si="10"/>
        <v>43684</v>
      </c>
      <c r="C137" s="2">
        <v>43684.42083333333</v>
      </c>
      <c r="D137" s="8"/>
      <c r="E137" s="6">
        <f t="shared" si="13"/>
        <v>-1048426.0999999999</v>
      </c>
      <c r="F137" s="6">
        <v>26122.7</v>
      </c>
      <c r="G137" s="6">
        <f t="shared" si="11"/>
        <v>410.98379961143303</v>
      </c>
      <c r="H137" s="6"/>
      <c r="I137" s="6"/>
      <c r="J137" s="6">
        <v>137.57999999999998</v>
      </c>
      <c r="K137" s="6"/>
      <c r="L137" s="6" t="s">
        <v>23</v>
      </c>
      <c r="M137" s="6">
        <f t="shared" si="12"/>
        <v>137.57999999999998</v>
      </c>
    </row>
    <row r="138" spans="1:13" x14ac:dyDescent="0.25">
      <c r="A138" s="5" t="s">
        <v>9</v>
      </c>
      <c r="B138" s="4">
        <f t="shared" si="10"/>
        <v>43685</v>
      </c>
      <c r="C138" s="4">
        <v>43685.338194444441</v>
      </c>
      <c r="D138" s="7">
        <v>43685.5625</v>
      </c>
      <c r="E138" s="5">
        <f t="shared" si="13"/>
        <v>5.3833333334187046</v>
      </c>
      <c r="F138" s="5">
        <v>316.60000000000218</v>
      </c>
      <c r="G138" s="5">
        <f t="shared" si="11"/>
        <v>4.9810115706638509</v>
      </c>
      <c r="H138" s="5"/>
      <c r="I138" s="5"/>
      <c r="J138" s="5"/>
      <c r="K138" s="5"/>
      <c r="L138" s="5"/>
      <c r="M138" s="5" t="e">
        <f t="shared" si="12"/>
        <v>#DIV/0!</v>
      </c>
    </row>
    <row r="139" spans="1:13" x14ac:dyDescent="0.25">
      <c r="A139" s="6" t="s">
        <v>9</v>
      </c>
      <c r="B139" s="2">
        <f t="shared" si="10"/>
        <v>43698</v>
      </c>
      <c r="C139" s="2">
        <v>43698</v>
      </c>
      <c r="D139" s="8">
        <v>43698.672222222223</v>
      </c>
      <c r="E139" s="6">
        <f t="shared" si="13"/>
        <v>16.133333333360497</v>
      </c>
      <c r="F139" s="6">
        <v>0</v>
      </c>
      <c r="G139" s="6">
        <f t="shared" si="11"/>
        <v>0</v>
      </c>
      <c r="H139" s="6"/>
      <c r="I139" s="6"/>
      <c r="J139" s="6"/>
      <c r="K139" s="6"/>
      <c r="L139" s="6"/>
      <c r="M139" s="6" t="e">
        <f t="shared" si="12"/>
        <v>#DIV/0!</v>
      </c>
    </row>
    <row r="140" spans="1:13" x14ac:dyDescent="0.25">
      <c r="A140" s="5" t="s">
        <v>9</v>
      </c>
      <c r="B140" s="4">
        <f t="shared" si="10"/>
        <v>43706</v>
      </c>
      <c r="C140" s="4">
        <v>43706.431944444441</v>
      </c>
      <c r="D140" s="7">
        <v>43706.635416666664</v>
      </c>
      <c r="E140" s="5">
        <f t="shared" si="13"/>
        <v>4.8833333333604969</v>
      </c>
      <c r="F140" s="5">
        <v>324.20000000000073</v>
      </c>
      <c r="G140" s="5">
        <f t="shared" si="11"/>
        <v>5.1005810208755946</v>
      </c>
      <c r="H140" s="5"/>
      <c r="I140" s="5"/>
      <c r="J140" s="5"/>
      <c r="K140" s="5"/>
      <c r="L140" s="5"/>
      <c r="M140" s="5" t="e">
        <f t="shared" si="12"/>
        <v>#DIV/0!</v>
      </c>
    </row>
    <row r="141" spans="1:13" x14ac:dyDescent="0.25">
      <c r="A141" s="6" t="s">
        <v>9</v>
      </c>
      <c r="B141" s="2">
        <f t="shared" si="10"/>
        <v>43707</v>
      </c>
      <c r="C141" s="2">
        <v>43707.365277777775</v>
      </c>
      <c r="D141" s="8">
        <v>43707.586805555555</v>
      </c>
      <c r="E141" s="6">
        <f t="shared" si="13"/>
        <v>5.3166666667093523</v>
      </c>
      <c r="F141" s="6">
        <v>323.59999999999854</v>
      </c>
      <c r="G141" s="6">
        <f t="shared" si="11"/>
        <v>5.0911413274377892</v>
      </c>
      <c r="H141" s="6"/>
      <c r="I141" s="6"/>
      <c r="J141" s="6"/>
      <c r="K141" s="6"/>
      <c r="L141" s="6"/>
      <c r="M141" s="6" t="e">
        <f t="shared" si="12"/>
        <v>#DIV/0!</v>
      </c>
    </row>
    <row r="142" spans="1:13" x14ac:dyDescent="0.25">
      <c r="A142" s="5" t="s">
        <v>9</v>
      </c>
      <c r="B142" s="4">
        <f t="shared" si="10"/>
        <v>43711</v>
      </c>
      <c r="C142" s="4">
        <v>43711.400694444441</v>
      </c>
      <c r="D142" s="7">
        <v>43711.620138888888</v>
      </c>
      <c r="E142" s="5">
        <f t="shared" si="13"/>
        <v>5.2666666667209938</v>
      </c>
      <c r="F142" s="5">
        <v>319.39999999999782</v>
      </c>
      <c r="G142" s="5">
        <f t="shared" si="11"/>
        <v>5.0250634733733808</v>
      </c>
      <c r="H142" s="5"/>
      <c r="I142" s="5"/>
      <c r="J142" s="5">
        <v>135.82</v>
      </c>
      <c r="K142" s="5"/>
      <c r="L142" s="5">
        <v>154.58000000000001</v>
      </c>
      <c r="M142" s="5">
        <f t="shared" si="12"/>
        <v>145.19999999999999</v>
      </c>
    </row>
    <row r="143" spans="1:13" x14ac:dyDescent="0.25">
      <c r="A143" s="6" t="s">
        <v>9</v>
      </c>
      <c r="B143" s="2">
        <f t="shared" si="10"/>
        <v>43712</v>
      </c>
      <c r="C143" s="2">
        <v>43712.392361111109</v>
      </c>
      <c r="D143" s="8">
        <v>43712.59375</v>
      </c>
      <c r="E143" s="6">
        <f t="shared" si="13"/>
        <v>4.8333333333721384</v>
      </c>
      <c r="F143" s="6">
        <v>274.10000000000218</v>
      </c>
      <c r="G143" s="6">
        <f t="shared" si="11"/>
        <v>4.3123666188217404</v>
      </c>
      <c r="H143" s="6"/>
      <c r="I143" s="6"/>
      <c r="J143" s="6"/>
      <c r="K143" s="6"/>
      <c r="L143" s="6"/>
      <c r="M143" s="6" t="e">
        <f t="shared" si="12"/>
        <v>#DIV/0!</v>
      </c>
    </row>
    <row r="144" spans="1:13" x14ac:dyDescent="0.25">
      <c r="A144" s="5" t="s">
        <v>9</v>
      </c>
      <c r="B144" s="4">
        <f t="shared" si="10"/>
        <v>43713</v>
      </c>
      <c r="C144" s="4">
        <v>43713.394444444442</v>
      </c>
      <c r="D144" s="7">
        <v>43713.612500000003</v>
      </c>
      <c r="E144" s="5">
        <f t="shared" si="13"/>
        <v>5.2333333334536292</v>
      </c>
      <c r="F144" s="5">
        <v>205.19999999999709</v>
      </c>
      <c r="G144" s="5">
        <f t="shared" si="11"/>
        <v>3.228375155717627</v>
      </c>
      <c r="H144" s="5"/>
      <c r="I144" s="5"/>
      <c r="J144" s="5"/>
      <c r="K144" s="5"/>
      <c r="L144" s="5"/>
      <c r="M144" s="5" t="e">
        <f t="shared" si="12"/>
        <v>#DIV/0!</v>
      </c>
    </row>
    <row r="145" spans="1:13" x14ac:dyDescent="0.25">
      <c r="A145" s="5" t="s">
        <v>9</v>
      </c>
      <c r="B145" s="4">
        <f t="shared" si="10"/>
        <v>43725</v>
      </c>
      <c r="C145" s="4">
        <v>43725.433333333334</v>
      </c>
      <c r="D145" s="7">
        <v>43725.646527777775</v>
      </c>
      <c r="E145" s="5">
        <f t="shared" si="13"/>
        <v>5.1166666665812954</v>
      </c>
      <c r="F145" s="5">
        <v>260.39999999999782</v>
      </c>
      <c r="G145" s="5">
        <f t="shared" si="11"/>
        <v>4.0968269519925684</v>
      </c>
      <c r="H145" s="5"/>
      <c r="I145" s="5"/>
      <c r="J145" s="5">
        <v>169.72</v>
      </c>
      <c r="K145" s="5"/>
      <c r="L145" s="5">
        <v>181.2</v>
      </c>
      <c r="M145" s="5">
        <f t="shared" si="12"/>
        <v>175.45999999999998</v>
      </c>
    </row>
    <row r="146" spans="1:13" x14ac:dyDescent="0.25">
      <c r="A146" s="6" t="s">
        <v>9</v>
      </c>
      <c r="B146" s="2">
        <f t="shared" si="10"/>
        <v>43726</v>
      </c>
      <c r="C146" s="2">
        <v>43726.40902777778</v>
      </c>
      <c r="D146" s="8">
        <v>43726.618750000001</v>
      </c>
      <c r="E146" s="6">
        <f t="shared" si="13"/>
        <v>5.0333333333255723</v>
      </c>
      <c r="F146" s="6">
        <v>151.20000000000073</v>
      </c>
      <c r="G146" s="6">
        <f t="shared" si="11"/>
        <v>2.3788027463182968</v>
      </c>
      <c r="H146" s="6"/>
      <c r="I146" s="6"/>
      <c r="J146" s="6"/>
      <c r="K146" s="6"/>
      <c r="L146" s="6"/>
      <c r="M146" s="6" t="e">
        <f t="shared" si="12"/>
        <v>#DIV/0!</v>
      </c>
    </row>
    <row r="147" spans="1:13" x14ac:dyDescent="0.25">
      <c r="A147" s="5" t="s">
        <v>9</v>
      </c>
      <c r="B147" s="4">
        <f t="shared" si="10"/>
        <v>43727</v>
      </c>
      <c r="C147" s="4">
        <v>43727.412499999999</v>
      </c>
      <c r="D147" s="7">
        <v>43727.618750000001</v>
      </c>
      <c r="E147" s="5">
        <f t="shared" si="13"/>
        <v>4.9500000000698492</v>
      </c>
      <c r="F147" s="5">
        <v>169.29999999999927</v>
      </c>
      <c r="G147" s="5">
        <f t="shared" si="11"/>
        <v>2.6635668316910315</v>
      </c>
      <c r="H147" s="5"/>
      <c r="I147" s="5"/>
      <c r="J147" s="5"/>
      <c r="K147" s="5"/>
      <c r="L147" s="5"/>
      <c r="M147" s="5" t="e">
        <f t="shared" si="12"/>
        <v>#DIV/0!</v>
      </c>
    </row>
    <row r="148" spans="1:13" x14ac:dyDescent="0.25">
      <c r="A148" s="6" t="s">
        <v>9</v>
      </c>
      <c r="B148" s="2">
        <f t="shared" si="10"/>
        <v>43732</v>
      </c>
      <c r="C148" s="2">
        <v>43732.412499999999</v>
      </c>
      <c r="D148" s="8">
        <v>43732.635416666664</v>
      </c>
      <c r="E148" s="6">
        <f t="shared" si="13"/>
        <v>5.3499999999767169</v>
      </c>
      <c r="F148" s="6">
        <v>160.20000000000073</v>
      </c>
      <c r="G148" s="6">
        <f t="shared" si="11"/>
        <v>2.5203981478848614</v>
      </c>
      <c r="H148" s="6"/>
      <c r="I148" s="6"/>
      <c r="J148" s="6">
        <v>200.14000000000001</v>
      </c>
      <c r="K148" s="6"/>
      <c r="L148" s="6">
        <v>165.73999999999998</v>
      </c>
      <c r="M148" s="6">
        <f t="shared" si="12"/>
        <v>182.94</v>
      </c>
    </row>
    <row r="149" spans="1:13" x14ac:dyDescent="0.25">
      <c r="A149" s="5" t="s">
        <v>9</v>
      </c>
      <c r="B149" s="4">
        <f t="shared" si="10"/>
        <v>43734</v>
      </c>
      <c r="C149" s="4">
        <v>43734.424305555556</v>
      </c>
      <c r="D149" s="7">
        <v>43734.640277777777</v>
      </c>
      <c r="E149" s="5">
        <f t="shared" si="13"/>
        <v>5.1833333332906477</v>
      </c>
      <c r="F149" s="5">
        <v>162.59999999999854</v>
      </c>
      <c r="G149" s="5">
        <f t="shared" si="11"/>
        <v>2.558156921635911</v>
      </c>
      <c r="H149" s="5"/>
      <c r="I149" s="5"/>
      <c r="J149" s="5"/>
      <c r="K149" s="5"/>
      <c r="L149" s="5"/>
      <c r="M149" s="5" t="e">
        <f t="shared" si="12"/>
        <v>#DIV/0!</v>
      </c>
    </row>
    <row r="150" spans="1:13" x14ac:dyDescent="0.25">
      <c r="A150" s="6" t="s">
        <v>9</v>
      </c>
      <c r="B150" s="2">
        <f t="shared" si="10"/>
        <v>43739</v>
      </c>
      <c r="C150" s="2">
        <v>43739.423611111109</v>
      </c>
      <c r="D150" s="8">
        <v>43739.638888888891</v>
      </c>
      <c r="E150" s="6">
        <f t="shared" si="13"/>
        <v>5.1666666667442769</v>
      </c>
      <c r="F150" s="6">
        <v>200.29999999999927</v>
      </c>
      <c r="G150" s="6">
        <f t="shared" si="11"/>
        <v>3.1512843259758654</v>
      </c>
      <c r="H150" s="6"/>
      <c r="I150" s="6"/>
      <c r="J150" s="6"/>
      <c r="K150" s="6"/>
      <c r="L150" s="6"/>
      <c r="M150" s="6" t="e">
        <f t="shared" si="12"/>
        <v>#DIV/0!</v>
      </c>
    </row>
    <row r="151" spans="1:13" x14ac:dyDescent="0.25">
      <c r="A151" s="5" t="s">
        <v>9</v>
      </c>
      <c r="B151" s="4">
        <f t="shared" si="10"/>
        <v>43742</v>
      </c>
      <c r="C151" s="4">
        <v>43742.374305555553</v>
      </c>
      <c r="D151" s="7">
        <v>43742.57708333333</v>
      </c>
      <c r="E151" s="5">
        <f t="shared" si="13"/>
        <v>4.8666666666395031</v>
      </c>
      <c r="F151" s="5">
        <v>178.40000000000146</v>
      </c>
      <c r="G151" s="5">
        <f t="shared" si="11"/>
        <v>2.8067355154972589</v>
      </c>
      <c r="H151" s="5"/>
      <c r="I151" s="5"/>
      <c r="J151" s="5"/>
      <c r="K151" s="5"/>
      <c r="L151" s="5"/>
      <c r="M151" s="5" t="e">
        <f t="shared" si="12"/>
        <v>#DIV/0!</v>
      </c>
    </row>
    <row r="152" spans="1:13" x14ac:dyDescent="0.25">
      <c r="A152" s="5" t="s">
        <v>12</v>
      </c>
      <c r="B152" s="4">
        <f t="shared" si="10"/>
        <v>43661</v>
      </c>
      <c r="C152" s="4">
        <v>43661.479861111111</v>
      </c>
      <c r="D152" s="7"/>
      <c r="E152" s="5"/>
      <c r="F152" s="5"/>
      <c r="G152" s="5"/>
      <c r="H152" s="5"/>
      <c r="I152" s="5"/>
      <c r="J152" s="5">
        <v>305.77000000000004</v>
      </c>
      <c r="K152" s="5">
        <v>273.37</v>
      </c>
      <c r="L152" s="5"/>
      <c r="M152" s="5">
        <f t="shared" si="12"/>
        <v>289.57000000000005</v>
      </c>
    </row>
    <row r="153" spans="1:13" x14ac:dyDescent="0.25">
      <c r="A153" s="6" t="s">
        <v>12</v>
      </c>
      <c r="B153" s="2">
        <f t="shared" si="10"/>
        <v>43662</v>
      </c>
      <c r="C153" s="2">
        <v>43662.996527777781</v>
      </c>
      <c r="D153" s="8"/>
      <c r="E153" s="6"/>
      <c r="F153" s="6"/>
      <c r="G153" s="6"/>
      <c r="H153" s="6">
        <v>6.1552767750304271</v>
      </c>
      <c r="I153" s="6">
        <v>7.4157346952667007</v>
      </c>
      <c r="J153" s="6">
        <v>208.52000000000004</v>
      </c>
      <c r="K153" s="6"/>
      <c r="L153" s="6">
        <v>295.27</v>
      </c>
      <c r="M153" s="6">
        <f t="shared" si="12"/>
        <v>251.89500000000001</v>
      </c>
    </row>
    <row r="154" spans="1:13" x14ac:dyDescent="0.25">
      <c r="A154" s="5" t="s">
        <v>12</v>
      </c>
      <c r="B154" s="4">
        <f t="shared" si="10"/>
        <v>43663</v>
      </c>
      <c r="C154" s="4">
        <v>43663.996527777781</v>
      </c>
      <c r="D154" s="7"/>
      <c r="E154" s="5"/>
      <c r="F154" s="5"/>
      <c r="G154" s="5"/>
      <c r="H154" s="5">
        <v>5.6790637218531668</v>
      </c>
      <c r="I154" s="5">
        <v>7.3364695734433489</v>
      </c>
      <c r="J154" s="5">
        <v>371.47</v>
      </c>
      <c r="K154" s="5">
        <v>261.45000000000005</v>
      </c>
      <c r="L154" s="5">
        <v>379.60999999999996</v>
      </c>
      <c r="M154" s="5">
        <f t="shared" si="12"/>
        <v>337.51</v>
      </c>
    </row>
    <row r="155" spans="1:13" x14ac:dyDescent="0.25">
      <c r="A155" s="6" t="s">
        <v>12</v>
      </c>
      <c r="B155" s="2">
        <f t="shared" si="10"/>
        <v>43664</v>
      </c>
      <c r="C155" s="2">
        <v>43664.996527777781</v>
      </c>
      <c r="D155" s="8"/>
      <c r="E155" s="6"/>
      <c r="F155" s="6"/>
      <c r="G155" s="6"/>
      <c r="H155" s="6">
        <v>4.1570352415413199</v>
      </c>
      <c r="I155" s="6">
        <v>5.2054184490762099</v>
      </c>
      <c r="J155" s="6"/>
      <c r="K155" s="6"/>
      <c r="L155" s="6"/>
      <c r="M155" s="6" t="e">
        <f t="shared" si="12"/>
        <v>#DIV/0!</v>
      </c>
    </row>
    <row r="156" spans="1:13" x14ac:dyDescent="0.25">
      <c r="A156" s="5" t="s">
        <v>12</v>
      </c>
      <c r="B156" s="4">
        <f t="shared" si="10"/>
        <v>43665</v>
      </c>
      <c r="C156" s="4">
        <v>43665.996527777781</v>
      </c>
      <c r="D156" s="7"/>
      <c r="E156" s="5"/>
      <c r="F156" s="5"/>
      <c r="G156" s="5"/>
      <c r="H156" s="5">
        <v>8.4541250085566517</v>
      </c>
      <c r="I156" s="5">
        <v>8.8523178226305834</v>
      </c>
      <c r="J156" s="5">
        <v>212.05</v>
      </c>
      <c r="K156" s="5">
        <v>191.89000000000001</v>
      </c>
      <c r="L156" s="5">
        <v>156.71</v>
      </c>
      <c r="M156" s="5">
        <f t="shared" si="12"/>
        <v>186.88333333333335</v>
      </c>
    </row>
    <row r="157" spans="1:13" x14ac:dyDescent="0.25">
      <c r="A157" s="5" t="s">
        <v>12</v>
      </c>
      <c r="B157" s="4">
        <f t="shared" si="10"/>
        <v>43666</v>
      </c>
      <c r="C157" s="4">
        <v>43666.996527777781</v>
      </c>
      <c r="D157" s="7"/>
      <c r="E157" s="5"/>
      <c r="F157" s="5"/>
      <c r="G157" s="5"/>
      <c r="H157" s="5">
        <v>4.191787712128221</v>
      </c>
      <c r="I157" s="5">
        <v>4.619711188969454</v>
      </c>
      <c r="J157" s="5"/>
      <c r="K157" s="5"/>
      <c r="L157" s="5"/>
      <c r="M157" s="5" t="e">
        <f t="shared" si="12"/>
        <v>#DIV/0!</v>
      </c>
    </row>
    <row r="158" spans="1:13" x14ac:dyDescent="0.25">
      <c r="A158" s="6" t="s">
        <v>12</v>
      </c>
      <c r="B158" s="2">
        <f t="shared" si="10"/>
        <v>43667</v>
      </c>
      <c r="C158" s="2">
        <v>43667.996527777781</v>
      </c>
      <c r="D158" s="8"/>
      <c r="E158" s="6"/>
      <c r="F158" s="6"/>
      <c r="G158" s="6"/>
      <c r="H158" s="6">
        <v>4.3392903076636804</v>
      </c>
      <c r="I158" s="6">
        <v>5.3997248576511279</v>
      </c>
      <c r="J158" s="6"/>
      <c r="K158" s="6"/>
      <c r="L158" s="6"/>
      <c r="M158" s="6" t="e">
        <f t="shared" si="12"/>
        <v>#DIV/0!</v>
      </c>
    </row>
    <row r="159" spans="1:13" x14ac:dyDescent="0.25">
      <c r="A159" s="5" t="s">
        <v>12</v>
      </c>
      <c r="B159" s="4">
        <f t="shared" si="10"/>
        <v>43668</v>
      </c>
      <c r="C159" s="4">
        <v>43668.996527777781</v>
      </c>
      <c r="D159" s="7"/>
      <c r="E159" s="5"/>
      <c r="F159" s="5"/>
      <c r="G159" s="5"/>
      <c r="H159" s="5">
        <v>5.7785413532768048</v>
      </c>
      <c r="I159" s="5">
        <v>6.1261730496189442</v>
      </c>
      <c r="J159" s="5"/>
      <c r="K159" s="5"/>
      <c r="L159" s="5"/>
      <c r="M159" s="5" t="e">
        <f t="shared" si="12"/>
        <v>#DIV/0!</v>
      </c>
    </row>
    <row r="160" spans="1:13" x14ac:dyDescent="0.25">
      <c r="A160" s="6" t="s">
        <v>12</v>
      </c>
      <c r="B160" s="2">
        <f t="shared" si="10"/>
        <v>43669</v>
      </c>
      <c r="C160" s="2">
        <v>43669.996527777781</v>
      </c>
      <c r="D160" s="8"/>
      <c r="E160" s="6"/>
      <c r="F160" s="6"/>
      <c r="G160" s="6"/>
      <c r="H160" s="6">
        <v>1.5741815135892789</v>
      </c>
      <c r="I160" s="6">
        <v>4.5700601218137429</v>
      </c>
      <c r="J160" s="6"/>
      <c r="K160" s="6"/>
      <c r="L160" s="6"/>
      <c r="M160" s="6" t="e">
        <f t="shared" si="12"/>
        <v>#DIV/0!</v>
      </c>
    </row>
    <row r="161" spans="1:13" x14ac:dyDescent="0.25">
      <c r="A161" s="5" t="s">
        <v>12</v>
      </c>
      <c r="B161" s="4">
        <f t="shared" si="10"/>
        <v>43670</v>
      </c>
      <c r="C161" s="4">
        <v>43670.996527777781</v>
      </c>
      <c r="D161" s="7"/>
      <c r="E161" s="5"/>
      <c r="F161" s="5"/>
      <c r="G161" s="5"/>
      <c r="H161" s="5">
        <v>4.0083907157984466</v>
      </c>
      <c r="I161" s="5">
        <v>5.0300992022288993</v>
      </c>
      <c r="J161" s="5"/>
      <c r="K161" s="5"/>
      <c r="L161" s="5"/>
      <c r="M161" s="5" t="e">
        <f t="shared" si="12"/>
        <v>#DIV/0!</v>
      </c>
    </row>
    <row r="162" spans="1:13" x14ac:dyDescent="0.25">
      <c r="A162" s="6" t="s">
        <v>12</v>
      </c>
      <c r="B162" s="2">
        <f t="shared" si="10"/>
        <v>43671</v>
      </c>
      <c r="C162" s="2">
        <v>43671.996527777781</v>
      </c>
      <c r="D162" s="8"/>
      <c r="E162" s="6"/>
      <c r="F162" s="6"/>
      <c r="G162" s="6"/>
      <c r="H162" s="6">
        <v>4.9326449025716661</v>
      </c>
      <c r="I162" s="6">
        <v>6.0332511319111646</v>
      </c>
      <c r="J162" s="6">
        <v>165.13</v>
      </c>
      <c r="K162" s="6">
        <v>185.49</v>
      </c>
      <c r="L162" s="6">
        <v>125.13999999999999</v>
      </c>
      <c r="M162" s="6">
        <f t="shared" si="12"/>
        <v>158.58666666666667</v>
      </c>
    </row>
    <row r="163" spans="1:13" x14ac:dyDescent="0.25">
      <c r="A163" s="5" t="s">
        <v>12</v>
      </c>
      <c r="B163" s="4">
        <f t="shared" si="10"/>
        <v>43672</v>
      </c>
      <c r="C163" s="4">
        <v>43672.996527777781</v>
      </c>
      <c r="D163" s="7"/>
      <c r="E163" s="5"/>
      <c r="F163" s="5"/>
      <c r="G163" s="5"/>
      <c r="H163" s="5">
        <v>4.6804652903564392</v>
      </c>
      <c r="I163" s="5">
        <v>5.2544644248033254</v>
      </c>
      <c r="J163" s="5">
        <v>171.12</v>
      </c>
      <c r="K163" s="5">
        <v>176.17</v>
      </c>
      <c r="L163" s="5">
        <v>169.08999999999997</v>
      </c>
      <c r="M163" s="5">
        <f t="shared" si="12"/>
        <v>172.12666666666664</v>
      </c>
    </row>
    <row r="164" spans="1:13" x14ac:dyDescent="0.25">
      <c r="A164" s="6" t="s">
        <v>12</v>
      </c>
      <c r="B164" s="2">
        <f t="shared" si="10"/>
        <v>43673</v>
      </c>
      <c r="C164" s="2">
        <v>43673.996527777781</v>
      </c>
      <c r="D164" s="8"/>
      <c r="E164" s="6"/>
      <c r="F164" s="6"/>
      <c r="G164" s="6"/>
      <c r="H164" s="6">
        <v>4.2440098228954284</v>
      </c>
      <c r="I164" s="6">
        <v>4.7456139812346469</v>
      </c>
      <c r="J164" s="6"/>
      <c r="K164" s="6"/>
      <c r="L164" s="6"/>
      <c r="M164" s="6" t="e">
        <f t="shared" si="12"/>
        <v>#DIV/0!</v>
      </c>
    </row>
    <row r="165" spans="1:13" x14ac:dyDescent="0.25">
      <c r="A165" s="5" t="s">
        <v>12</v>
      </c>
      <c r="B165" s="4">
        <f t="shared" si="10"/>
        <v>43674</v>
      </c>
      <c r="C165" s="4">
        <v>43674.996527777781</v>
      </c>
      <c r="D165" s="7"/>
      <c r="E165" s="5"/>
      <c r="F165" s="5"/>
      <c r="G165" s="5"/>
      <c r="H165" s="5">
        <v>4.3161177969827618</v>
      </c>
      <c r="I165" s="5">
        <v>4.6537272024672287</v>
      </c>
      <c r="J165" s="5"/>
      <c r="K165" s="5"/>
      <c r="L165" s="5"/>
      <c r="M165" s="5" t="e">
        <f t="shared" si="12"/>
        <v>#DIV/0!</v>
      </c>
    </row>
    <row r="166" spans="1:13" x14ac:dyDescent="0.25">
      <c r="A166" s="6" t="s">
        <v>12</v>
      </c>
      <c r="B166" s="2">
        <f t="shared" si="10"/>
        <v>43675</v>
      </c>
      <c r="C166" s="2">
        <v>43675.996527777781</v>
      </c>
      <c r="D166" s="8"/>
      <c r="E166" s="6"/>
      <c r="F166" s="6"/>
      <c r="G166" s="6"/>
      <c r="H166" s="6">
        <v>4.4103019470237372</v>
      </c>
      <c r="I166" s="6">
        <v>4.9952608935108476</v>
      </c>
      <c r="J166" s="6">
        <v>213.87999999999997</v>
      </c>
      <c r="K166" s="6"/>
      <c r="L166" s="6">
        <v>141.31</v>
      </c>
      <c r="M166" s="6">
        <f t="shared" si="12"/>
        <v>177.59499999999997</v>
      </c>
    </row>
    <row r="167" spans="1:13" x14ac:dyDescent="0.25">
      <c r="A167" s="5" t="s">
        <v>12</v>
      </c>
      <c r="B167" s="4">
        <f t="shared" si="10"/>
        <v>43676</v>
      </c>
      <c r="C167" s="4">
        <v>43676.996527777781</v>
      </c>
      <c r="D167" s="7"/>
      <c r="E167" s="5"/>
      <c r="F167" s="5"/>
      <c r="G167" s="5"/>
      <c r="H167" s="5">
        <v>4.7503511347313685</v>
      </c>
      <c r="I167" s="5">
        <v>5.5875038343576531</v>
      </c>
      <c r="J167" s="5">
        <v>133.22999999999999</v>
      </c>
      <c r="K167" s="5">
        <v>131.07</v>
      </c>
      <c r="L167" s="5">
        <v>69.91</v>
      </c>
      <c r="M167" s="5">
        <f t="shared" si="12"/>
        <v>111.40333333333331</v>
      </c>
    </row>
    <row r="168" spans="1:13" x14ac:dyDescent="0.25">
      <c r="A168" s="5" t="s">
        <v>12</v>
      </c>
      <c r="B168" s="4">
        <f t="shared" si="10"/>
        <v>43677</v>
      </c>
      <c r="C168" s="4">
        <v>43677.996527777781</v>
      </c>
      <c r="D168" s="7"/>
      <c r="E168" s="5"/>
      <c r="F168" s="5"/>
      <c r="G168" s="5"/>
      <c r="H168" s="5">
        <v>5.810426060854418</v>
      </c>
      <c r="I168" s="5">
        <v>7.0370362490476133</v>
      </c>
      <c r="J168" s="5">
        <v>141.64000000000004</v>
      </c>
      <c r="K168" s="5">
        <v>91.489999999999981</v>
      </c>
      <c r="L168" s="5">
        <v>93.12</v>
      </c>
      <c r="M168" s="5">
        <f t="shared" si="12"/>
        <v>108.75</v>
      </c>
    </row>
    <row r="169" spans="1:13" x14ac:dyDescent="0.25">
      <c r="A169" s="6" t="s">
        <v>12</v>
      </c>
      <c r="B169" s="2">
        <f t="shared" si="10"/>
        <v>43678</v>
      </c>
      <c r="C169" s="2">
        <v>43678.996527777781</v>
      </c>
      <c r="D169" s="8"/>
      <c r="E169" s="6"/>
      <c r="F169" s="6"/>
      <c r="G169" s="6"/>
      <c r="H169" s="6">
        <v>4.3705502533590757</v>
      </c>
      <c r="I169" s="6">
        <v>5.5838466945429026</v>
      </c>
      <c r="J169" s="6">
        <v>77.710000000000008</v>
      </c>
      <c r="K169" s="6">
        <v>85.61</v>
      </c>
      <c r="L169" s="6">
        <v>70.580000000000013</v>
      </c>
      <c r="M169" s="6">
        <f t="shared" si="12"/>
        <v>77.966666666666669</v>
      </c>
    </row>
    <row r="170" spans="1:13" x14ac:dyDescent="0.25">
      <c r="A170" s="5" t="s">
        <v>12</v>
      </c>
      <c r="B170" s="4">
        <f t="shared" si="10"/>
        <v>43679</v>
      </c>
      <c r="C170" s="4">
        <v>43679.996527777781</v>
      </c>
      <c r="D170" s="7"/>
      <c r="E170" s="5"/>
      <c r="F170" s="5"/>
      <c r="G170" s="5"/>
      <c r="H170" s="5">
        <v>3.4873499633852556</v>
      </c>
      <c r="I170" s="5">
        <v>4.8413297710248751</v>
      </c>
      <c r="J170" s="5"/>
      <c r="K170" s="5"/>
      <c r="L170" s="5"/>
      <c r="M170" s="5" t="e">
        <f t="shared" si="12"/>
        <v>#DIV/0!</v>
      </c>
    </row>
    <row r="171" spans="1:13" x14ac:dyDescent="0.25">
      <c r="A171" s="6" t="s">
        <v>12</v>
      </c>
      <c r="B171" s="2">
        <f t="shared" si="10"/>
        <v>43680</v>
      </c>
      <c r="C171" s="2">
        <v>43680.996527777781</v>
      </c>
      <c r="D171" s="8"/>
      <c r="E171" s="6"/>
      <c r="F171" s="6"/>
      <c r="G171" s="6"/>
      <c r="H171" s="6">
        <v>5.013149526790972</v>
      </c>
      <c r="I171" s="6">
        <v>5.8332183889019635</v>
      </c>
      <c r="J171" s="6"/>
      <c r="K171" s="6"/>
      <c r="L171" s="6"/>
      <c r="M171" s="6" t="e">
        <f t="shared" si="12"/>
        <v>#DIV/0!</v>
      </c>
    </row>
    <row r="172" spans="1:13" x14ac:dyDescent="0.25">
      <c r="A172" s="5" t="s">
        <v>12</v>
      </c>
      <c r="B172" s="4">
        <f t="shared" si="10"/>
        <v>43681</v>
      </c>
      <c r="C172" s="4">
        <v>43681.996527777781</v>
      </c>
      <c r="D172" s="7"/>
      <c r="E172" s="5"/>
      <c r="F172" s="5"/>
      <c r="G172" s="5"/>
      <c r="H172" s="5">
        <v>4.9119850588546718</v>
      </c>
      <c r="I172" s="5">
        <v>6.0223901296389233</v>
      </c>
      <c r="J172" s="5"/>
      <c r="K172" s="5"/>
      <c r="L172" s="5"/>
      <c r="M172" s="5" t="e">
        <f t="shared" si="12"/>
        <v>#DIV/0!</v>
      </c>
    </row>
    <row r="173" spans="1:13" x14ac:dyDescent="0.25">
      <c r="A173" s="6" t="s">
        <v>12</v>
      </c>
      <c r="B173" s="2">
        <f t="shared" si="10"/>
        <v>43682</v>
      </c>
      <c r="C173" s="2">
        <v>43682.996527777781</v>
      </c>
      <c r="D173" s="8"/>
      <c r="E173" s="6"/>
      <c r="F173" s="6"/>
      <c r="G173" s="6"/>
      <c r="H173" s="6">
        <v>8.3949756083585996</v>
      </c>
      <c r="I173" s="6">
        <v>9.4397226200918904</v>
      </c>
      <c r="J173" s="6">
        <v>73.75</v>
      </c>
      <c r="K173" s="6">
        <v>53.620000000000005</v>
      </c>
      <c r="L173" s="6">
        <v>63.569999999999993</v>
      </c>
      <c r="M173" s="6">
        <f t="shared" si="12"/>
        <v>63.646666666666668</v>
      </c>
    </row>
    <row r="174" spans="1:13" x14ac:dyDescent="0.25">
      <c r="A174" s="5" t="s">
        <v>12</v>
      </c>
      <c r="B174" s="4">
        <f t="shared" si="10"/>
        <v>43683</v>
      </c>
      <c r="C174" s="4">
        <v>43683.996527777781</v>
      </c>
      <c r="D174" s="7"/>
      <c r="E174" s="5"/>
      <c r="F174" s="5"/>
      <c r="G174" s="5"/>
      <c r="H174" s="5">
        <v>4.6470022462133356</v>
      </c>
      <c r="I174" s="5">
        <v>5.4650524901990662</v>
      </c>
      <c r="J174" s="5"/>
      <c r="K174" s="5"/>
      <c r="L174" s="5"/>
      <c r="M174" s="5" t="e">
        <f t="shared" si="12"/>
        <v>#DIV/0!</v>
      </c>
    </row>
    <row r="175" spans="1:13" x14ac:dyDescent="0.25">
      <c r="A175" s="6" t="s">
        <v>12</v>
      </c>
      <c r="B175" s="2">
        <f t="shared" si="10"/>
        <v>43684</v>
      </c>
      <c r="C175" s="2">
        <v>43684.996527777781</v>
      </c>
      <c r="D175" s="8"/>
      <c r="E175" s="6"/>
      <c r="F175" s="6"/>
      <c r="G175" s="6"/>
      <c r="H175" s="6">
        <v>4.1990016183348446</v>
      </c>
      <c r="I175" s="6">
        <v>4.6360246539164516</v>
      </c>
      <c r="J175" s="6" t="s">
        <v>13</v>
      </c>
      <c r="K175" s="6" t="s">
        <v>13</v>
      </c>
      <c r="L175" s="6" t="s">
        <v>13</v>
      </c>
      <c r="M175" s="6" t="e">
        <f t="shared" si="12"/>
        <v>#DIV/0!</v>
      </c>
    </row>
    <row r="176" spans="1:13" x14ac:dyDescent="0.25">
      <c r="A176" s="5" t="s">
        <v>12</v>
      </c>
      <c r="B176" s="4">
        <f t="shared" si="10"/>
        <v>43685</v>
      </c>
      <c r="C176" s="4">
        <v>43685.996527777781</v>
      </c>
      <c r="D176" s="7"/>
      <c r="E176" s="5"/>
      <c r="F176" s="5"/>
      <c r="G176" s="5"/>
      <c r="H176" s="5">
        <v>3.7601918668114211</v>
      </c>
      <c r="I176" s="5">
        <v>4.4158020220291085</v>
      </c>
      <c r="J176" s="5" t="s">
        <v>14</v>
      </c>
      <c r="K176" s="5">
        <v>154.46</v>
      </c>
      <c r="L176" s="5">
        <v>154.46</v>
      </c>
      <c r="M176" s="5">
        <f t="shared" si="12"/>
        <v>154.46</v>
      </c>
    </row>
    <row r="177" spans="1:13" x14ac:dyDescent="0.25">
      <c r="A177" s="6" t="s">
        <v>12</v>
      </c>
      <c r="B177" s="2">
        <f t="shared" si="10"/>
        <v>43686</v>
      </c>
      <c r="C177" s="2">
        <v>43686.996527777781</v>
      </c>
      <c r="D177" s="8"/>
      <c r="E177" s="6"/>
      <c r="F177" s="6"/>
      <c r="G177" s="6"/>
      <c r="H177" s="6">
        <v>4.7000523675528063</v>
      </c>
      <c r="I177" s="6">
        <v>6.00011969268144</v>
      </c>
      <c r="J177" s="6"/>
      <c r="K177" s="6"/>
      <c r="L177" s="6"/>
      <c r="M177" s="6" t="e">
        <f t="shared" si="12"/>
        <v>#DIV/0!</v>
      </c>
    </row>
    <row r="178" spans="1:13" x14ac:dyDescent="0.25">
      <c r="A178" s="5" t="s">
        <v>12</v>
      </c>
      <c r="B178" s="4">
        <f t="shared" si="10"/>
        <v>43687</v>
      </c>
      <c r="C178" s="4">
        <v>43687.996527777781</v>
      </c>
      <c r="D178" s="7"/>
      <c r="E178" s="5"/>
      <c r="F178" s="5"/>
      <c r="G178" s="5"/>
      <c r="H178" s="5">
        <v>3.5465899244784858</v>
      </c>
      <c r="I178" s="5">
        <v>4.532817927050826</v>
      </c>
      <c r="J178" s="5"/>
      <c r="K178" s="5"/>
      <c r="L178" s="5"/>
      <c r="M178" s="5" t="e">
        <f t="shared" si="12"/>
        <v>#DIV/0!</v>
      </c>
    </row>
    <row r="179" spans="1:13" x14ac:dyDescent="0.25">
      <c r="A179" s="5" t="s">
        <v>12</v>
      </c>
      <c r="B179" s="4">
        <f t="shared" si="10"/>
        <v>43688</v>
      </c>
      <c r="C179" s="4">
        <v>43688.996527777781</v>
      </c>
      <c r="D179" s="7"/>
      <c r="E179" s="5"/>
      <c r="F179" s="5"/>
      <c r="G179" s="5"/>
      <c r="H179" s="5">
        <v>3.8948687814511991</v>
      </c>
      <c r="I179" s="5">
        <v>4.6382031098492593</v>
      </c>
      <c r="J179" s="5"/>
      <c r="K179" s="5"/>
      <c r="L179" s="5"/>
      <c r="M179" s="5" t="e">
        <f t="shared" si="12"/>
        <v>#DIV/0!</v>
      </c>
    </row>
    <row r="180" spans="1:13" x14ac:dyDescent="0.25">
      <c r="A180" s="6" t="s">
        <v>12</v>
      </c>
      <c r="B180" s="2">
        <f t="shared" si="10"/>
        <v>43689</v>
      </c>
      <c r="C180" s="2">
        <v>43689.996527777781</v>
      </c>
      <c r="D180" s="8"/>
      <c r="E180" s="6"/>
      <c r="F180" s="6"/>
      <c r="G180" s="6"/>
      <c r="H180" s="6">
        <v>3.9492847400829154</v>
      </c>
      <c r="I180" s="6">
        <v>4.1455367868931088</v>
      </c>
      <c r="J180" s="6"/>
      <c r="K180" s="6"/>
      <c r="L180" s="6"/>
      <c r="M180" s="6" t="e">
        <f t="shared" si="12"/>
        <v>#DIV/0!</v>
      </c>
    </row>
    <row r="181" spans="1:13" x14ac:dyDescent="0.25">
      <c r="A181" s="5" t="s">
        <v>12</v>
      </c>
      <c r="B181" s="4">
        <f t="shared" si="10"/>
        <v>43690</v>
      </c>
      <c r="C181" s="4">
        <v>43690.996527777781</v>
      </c>
      <c r="D181" s="7"/>
      <c r="E181" s="5"/>
      <c r="F181" s="5"/>
      <c r="G181" s="5"/>
      <c r="H181" s="5">
        <v>2.7264370280655594</v>
      </c>
      <c r="I181" s="5">
        <v>3.4531004341739249</v>
      </c>
      <c r="J181" s="5"/>
      <c r="K181" s="5"/>
      <c r="L181" s="5"/>
      <c r="M181" s="5" t="e">
        <f t="shared" si="12"/>
        <v>#DIV/0!</v>
      </c>
    </row>
    <row r="182" spans="1:13" x14ac:dyDescent="0.25">
      <c r="A182" s="6" t="s">
        <v>12</v>
      </c>
      <c r="B182" s="2">
        <f t="shared" si="10"/>
        <v>43691</v>
      </c>
      <c r="C182" s="2">
        <v>43691.996527777781</v>
      </c>
      <c r="D182" s="8"/>
      <c r="E182" s="6"/>
      <c r="F182" s="6"/>
      <c r="G182" s="6"/>
      <c r="H182" s="6">
        <v>3.1497506152488199</v>
      </c>
      <c r="I182" s="6">
        <v>3.6183364527967758</v>
      </c>
      <c r="J182" s="6"/>
      <c r="K182" s="6"/>
      <c r="L182" s="6"/>
      <c r="M182" s="6" t="e">
        <f t="shared" si="12"/>
        <v>#DIV/0!</v>
      </c>
    </row>
    <row r="183" spans="1:13" x14ac:dyDescent="0.25">
      <c r="A183" s="5" t="s">
        <v>12</v>
      </c>
      <c r="B183" s="4">
        <f t="shared" si="10"/>
        <v>43692</v>
      </c>
      <c r="C183" s="4">
        <v>43692.996527777781</v>
      </c>
      <c r="D183" s="7"/>
      <c r="E183" s="5"/>
      <c r="F183" s="5"/>
      <c r="G183" s="5"/>
      <c r="H183" s="5">
        <v>3.6261852278131346</v>
      </c>
      <c r="I183" s="5">
        <v>4.3622498794747093</v>
      </c>
      <c r="J183" s="5"/>
      <c r="K183" s="5"/>
      <c r="L183" s="5"/>
      <c r="M183" s="5" t="e">
        <f t="shared" si="12"/>
        <v>#DIV/0!</v>
      </c>
    </row>
    <row r="184" spans="1:13" x14ac:dyDescent="0.25">
      <c r="A184" s="6" t="s">
        <v>12</v>
      </c>
      <c r="B184" s="2">
        <f t="shared" si="10"/>
        <v>43693</v>
      </c>
      <c r="C184" s="2">
        <v>43693.996527777781</v>
      </c>
      <c r="D184" s="8"/>
      <c r="E184" s="6"/>
      <c r="F184" s="6"/>
      <c r="G184" s="6"/>
      <c r="H184" s="6">
        <v>4.5176057597694941</v>
      </c>
      <c r="I184" s="6">
        <v>4.9207563712135141</v>
      </c>
      <c r="J184" s="6"/>
      <c r="K184" s="6"/>
      <c r="L184" s="6"/>
      <c r="M184" s="6" t="e">
        <f t="shared" si="12"/>
        <v>#DIV/0!</v>
      </c>
    </row>
    <row r="185" spans="1:13" x14ac:dyDescent="0.25">
      <c r="A185" s="5" t="s">
        <v>12</v>
      </c>
      <c r="B185" s="4">
        <f t="shared" si="10"/>
        <v>43694</v>
      </c>
      <c r="C185" s="4">
        <v>43694.996527777781</v>
      </c>
      <c r="D185" s="7"/>
      <c r="E185" s="5"/>
      <c r="F185" s="5"/>
      <c r="G185" s="5"/>
      <c r="H185" s="5">
        <v>4.155245067442471</v>
      </c>
      <c r="I185" s="5">
        <v>4.3635051228960817</v>
      </c>
      <c r="J185" s="5"/>
      <c r="K185" s="5"/>
      <c r="L185" s="5"/>
      <c r="M185" s="5" t="e">
        <f t="shared" si="12"/>
        <v>#DIV/0!</v>
      </c>
    </row>
    <row r="186" spans="1:13" x14ac:dyDescent="0.25">
      <c r="A186" s="6" t="s">
        <v>12</v>
      </c>
      <c r="B186" s="2">
        <f t="shared" si="10"/>
        <v>43695</v>
      </c>
      <c r="C186" s="2">
        <v>43695.996527777781</v>
      </c>
      <c r="D186" s="8"/>
      <c r="E186" s="6"/>
      <c r="F186" s="6"/>
      <c r="G186" s="6"/>
      <c r="H186" s="6">
        <v>4.296727160911586</v>
      </c>
      <c r="I186" s="6">
        <v>5.0622160748863694</v>
      </c>
      <c r="J186" s="6"/>
      <c r="K186" s="6"/>
      <c r="L186" s="6"/>
      <c r="M186" s="6" t="e">
        <f t="shared" si="12"/>
        <v>#DIV/0!</v>
      </c>
    </row>
    <row r="187" spans="1:13" x14ac:dyDescent="0.25">
      <c r="A187" s="5" t="s">
        <v>12</v>
      </c>
      <c r="B187" s="4">
        <f t="shared" si="10"/>
        <v>43696</v>
      </c>
      <c r="C187" s="4">
        <v>43696.996527777781</v>
      </c>
      <c r="D187" s="7"/>
      <c r="E187" s="5"/>
      <c r="F187" s="5"/>
      <c r="G187" s="5"/>
      <c r="H187" s="5">
        <v>4.5286021025295202</v>
      </c>
      <c r="I187" s="5">
        <v>4.9895075371891338</v>
      </c>
      <c r="J187" s="5"/>
      <c r="K187" s="5"/>
      <c r="L187" s="5"/>
      <c r="M187" s="5" t="e">
        <f t="shared" si="12"/>
        <v>#DIV/0!</v>
      </c>
    </row>
    <row r="188" spans="1:13" x14ac:dyDescent="0.25">
      <c r="A188" s="6" t="s">
        <v>12</v>
      </c>
      <c r="B188" s="2">
        <f t="shared" si="10"/>
        <v>43697</v>
      </c>
      <c r="C188" s="2">
        <v>43697.996527777781</v>
      </c>
      <c r="D188" s="8"/>
      <c r="E188" s="6"/>
      <c r="F188" s="6"/>
      <c r="G188" s="6"/>
      <c r="H188" s="6">
        <v>5.0417506826426655</v>
      </c>
      <c r="I188" s="6">
        <v>5.3840736734173378</v>
      </c>
      <c r="J188" s="6"/>
      <c r="K188" s="6"/>
      <c r="L188" s="6"/>
      <c r="M188" s="6" t="e">
        <f t="shared" si="12"/>
        <v>#DIV/0!</v>
      </c>
    </row>
    <row r="189" spans="1:13" x14ac:dyDescent="0.25">
      <c r="A189" s="5" t="s">
        <v>12</v>
      </c>
      <c r="B189" s="4">
        <f t="shared" si="10"/>
        <v>43698</v>
      </c>
      <c r="C189" s="4">
        <v>43698.996527777781</v>
      </c>
      <c r="D189" s="7"/>
      <c r="E189" s="5"/>
      <c r="F189" s="5"/>
      <c r="G189" s="5"/>
      <c r="H189" s="5">
        <v>4.08</v>
      </c>
      <c r="I189" s="5">
        <v>5</v>
      </c>
      <c r="J189" s="5" t="s">
        <v>13</v>
      </c>
      <c r="K189" s="5" t="s">
        <v>13</v>
      </c>
      <c r="L189" s="5">
        <v>120.71999999999998</v>
      </c>
      <c r="M189" s="5">
        <f t="shared" si="12"/>
        <v>120.71999999999998</v>
      </c>
    </row>
    <row r="190" spans="1:13" x14ac:dyDescent="0.25">
      <c r="A190" s="3" t="s">
        <v>12</v>
      </c>
      <c r="B190" s="4">
        <f t="shared" si="10"/>
        <v>43699</v>
      </c>
      <c r="C190" s="4">
        <v>43699.996527777781</v>
      </c>
      <c r="D190" s="7"/>
      <c r="E190" s="5"/>
      <c r="F190" s="5"/>
      <c r="G190" s="5"/>
      <c r="H190" s="5">
        <v>4.2718159636639488</v>
      </c>
      <c r="I190" s="5">
        <v>5.184718815903878</v>
      </c>
      <c r="J190" s="5"/>
      <c r="K190" s="5"/>
      <c r="L190" s="5"/>
      <c r="M190" s="5" t="e">
        <f t="shared" si="12"/>
        <v>#DIV/0!</v>
      </c>
    </row>
    <row r="191" spans="1:13" x14ac:dyDescent="0.25">
      <c r="A191" s="1" t="s">
        <v>12</v>
      </c>
      <c r="B191" s="2">
        <f t="shared" si="10"/>
        <v>43700</v>
      </c>
      <c r="C191" s="2">
        <v>43700.996527777781</v>
      </c>
      <c r="D191" s="8"/>
      <c r="E191" s="6"/>
      <c r="F191" s="6"/>
      <c r="G191" s="6"/>
      <c r="H191" s="6">
        <v>1.5461409460694773</v>
      </c>
      <c r="I191" s="6">
        <v>3.631784747127905</v>
      </c>
      <c r="J191" s="6"/>
      <c r="K191" s="6"/>
      <c r="L191" s="6"/>
      <c r="M191" s="6" t="e">
        <f t="shared" si="12"/>
        <v>#DIV/0!</v>
      </c>
    </row>
    <row r="192" spans="1:13" x14ac:dyDescent="0.25">
      <c r="A192" s="3" t="s">
        <v>12</v>
      </c>
      <c r="B192" s="4">
        <f t="shared" si="10"/>
        <v>43701</v>
      </c>
      <c r="C192" s="4">
        <v>43701.996527777781</v>
      </c>
      <c r="D192" s="7"/>
      <c r="E192" s="5"/>
      <c r="F192" s="5"/>
      <c r="G192" s="5"/>
      <c r="H192" s="5">
        <v>4.0092576139114113</v>
      </c>
      <c r="I192" s="5">
        <v>5.3641984157900966</v>
      </c>
      <c r="J192" s="5"/>
      <c r="K192" s="5"/>
      <c r="L192" s="5"/>
      <c r="M192" s="5" t="e">
        <f t="shared" si="12"/>
        <v>#DIV/0!</v>
      </c>
    </row>
    <row r="193" spans="1:13" x14ac:dyDescent="0.25">
      <c r="A193" s="1" t="s">
        <v>12</v>
      </c>
      <c r="B193" s="2">
        <f t="shared" ref="B193:B257" si="14">INT(C193)</f>
        <v>43702</v>
      </c>
      <c r="C193" s="2">
        <v>43702.996527777781</v>
      </c>
      <c r="D193" s="8"/>
      <c r="E193" s="6"/>
      <c r="F193" s="6"/>
      <c r="G193" s="6"/>
      <c r="H193" s="6">
        <v>3.4074217000275464</v>
      </c>
      <c r="I193" s="6">
        <v>4.7137059683475107</v>
      </c>
      <c r="J193" s="6"/>
      <c r="K193" s="6"/>
      <c r="L193" s="6"/>
      <c r="M193" s="6" t="e">
        <f t="shared" si="12"/>
        <v>#DIV/0!</v>
      </c>
    </row>
    <row r="194" spans="1:13" x14ac:dyDescent="0.25">
      <c r="A194" s="3" t="s">
        <v>12</v>
      </c>
      <c r="B194" s="4">
        <f t="shared" si="14"/>
        <v>43703</v>
      </c>
      <c r="C194" s="4">
        <v>43703.996527777781</v>
      </c>
      <c r="D194" s="7"/>
      <c r="E194" s="5"/>
      <c r="F194" s="5"/>
      <c r="G194" s="5"/>
      <c r="H194" s="5">
        <v>3.3159643342301899</v>
      </c>
      <c r="I194" s="5">
        <v>4.6948258788589721</v>
      </c>
      <c r="J194" s="5"/>
      <c r="K194" s="5"/>
      <c r="L194" s="5"/>
      <c r="M194" s="5" t="e">
        <f t="shared" si="12"/>
        <v>#DIV/0!</v>
      </c>
    </row>
    <row r="195" spans="1:13" x14ac:dyDescent="0.25">
      <c r="A195" s="1" t="s">
        <v>12</v>
      </c>
      <c r="B195" s="2">
        <f t="shared" si="14"/>
        <v>43705</v>
      </c>
      <c r="C195" s="2">
        <v>43705.996527777781</v>
      </c>
      <c r="D195" s="8"/>
      <c r="E195" s="6"/>
      <c r="F195" s="6"/>
      <c r="G195" s="6"/>
      <c r="H195" s="6">
        <v>3.6758135380038515</v>
      </c>
      <c r="I195" s="6">
        <v>4.5817604609193392</v>
      </c>
      <c r="J195" s="6"/>
      <c r="K195" s="6"/>
      <c r="L195" s="6"/>
      <c r="M195" s="6" t="e">
        <f t="shared" ref="M195:M258" si="15">AVERAGE(J195:L195)</f>
        <v>#DIV/0!</v>
      </c>
    </row>
    <row r="196" spans="1:13" x14ac:dyDescent="0.25">
      <c r="A196" s="3" t="s">
        <v>12</v>
      </c>
      <c r="B196" s="4">
        <f t="shared" si="14"/>
        <v>43706</v>
      </c>
      <c r="C196" s="4">
        <v>43706.996527777781</v>
      </c>
      <c r="D196" s="7"/>
      <c r="E196" s="5"/>
      <c r="F196" s="5"/>
      <c r="G196" s="5"/>
      <c r="H196" s="5">
        <v>3.2757514105167878</v>
      </c>
      <c r="I196" s="5">
        <v>4.4726568609697512</v>
      </c>
      <c r="J196" s="5">
        <v>88.73</v>
      </c>
      <c r="K196" s="5">
        <v>113.84</v>
      </c>
      <c r="L196" s="5">
        <v>83.7</v>
      </c>
      <c r="M196" s="5">
        <f t="shared" si="15"/>
        <v>95.423333333333332</v>
      </c>
    </row>
    <row r="197" spans="1:13" x14ac:dyDescent="0.25">
      <c r="A197" s="1" t="s">
        <v>12</v>
      </c>
      <c r="B197" s="2">
        <f t="shared" si="14"/>
        <v>43707</v>
      </c>
      <c r="C197" s="2">
        <v>43707.996527777781</v>
      </c>
      <c r="D197" s="8"/>
      <c r="E197" s="6"/>
      <c r="F197" s="6"/>
      <c r="G197" s="6"/>
      <c r="H197" s="6">
        <v>6.1250957828197548</v>
      </c>
      <c r="I197" s="6">
        <v>7.2294921356411121</v>
      </c>
      <c r="J197" s="6">
        <v>107.35</v>
      </c>
      <c r="K197" s="6">
        <v>90.539999999999992</v>
      </c>
      <c r="L197" s="6">
        <v>125.97999999999999</v>
      </c>
      <c r="M197" s="6">
        <f t="shared" si="15"/>
        <v>107.95666666666666</v>
      </c>
    </row>
    <row r="198" spans="1:13" x14ac:dyDescent="0.25">
      <c r="A198" s="3" t="s">
        <v>12</v>
      </c>
      <c r="B198" s="4">
        <f t="shared" si="14"/>
        <v>43708</v>
      </c>
      <c r="C198" s="4">
        <v>43708.996527777781</v>
      </c>
      <c r="D198" s="7"/>
      <c r="E198" s="5"/>
      <c r="F198" s="5"/>
      <c r="G198" s="5"/>
      <c r="H198" s="5">
        <v>3.317931102301217</v>
      </c>
      <c r="I198" s="5">
        <v>5.1609460181091231</v>
      </c>
      <c r="J198" s="5"/>
      <c r="K198" s="5"/>
      <c r="L198" s="5"/>
      <c r="M198" s="5" t="e">
        <f t="shared" si="15"/>
        <v>#DIV/0!</v>
      </c>
    </row>
    <row r="199" spans="1:13" x14ac:dyDescent="0.25">
      <c r="A199" s="1" t="s">
        <v>12</v>
      </c>
      <c r="B199" s="2">
        <f t="shared" si="14"/>
        <v>43709</v>
      </c>
      <c r="C199" s="2">
        <v>43709.996527777781</v>
      </c>
      <c r="D199" s="8"/>
      <c r="E199" s="6"/>
      <c r="F199" s="6"/>
      <c r="G199" s="6"/>
      <c r="H199" s="6">
        <v>2.594039083329267</v>
      </c>
      <c r="I199" s="6">
        <v>3.3807906707783002</v>
      </c>
      <c r="J199" s="6"/>
      <c r="K199" s="6"/>
      <c r="L199" s="6"/>
      <c r="M199" s="6" t="e">
        <f t="shared" si="15"/>
        <v>#DIV/0!</v>
      </c>
    </row>
    <row r="200" spans="1:13" x14ac:dyDescent="0.25">
      <c r="A200" s="3" t="s">
        <v>12</v>
      </c>
      <c r="B200" s="4">
        <f t="shared" si="14"/>
        <v>43710</v>
      </c>
      <c r="C200" s="4">
        <v>43710.996527777781</v>
      </c>
      <c r="D200" s="7"/>
      <c r="E200" s="5"/>
      <c r="F200" s="5"/>
      <c r="G200" s="5"/>
      <c r="H200" s="5">
        <v>3.3659653033966572</v>
      </c>
      <c r="I200" s="5">
        <v>4.0247084547906242</v>
      </c>
      <c r="J200" s="5"/>
      <c r="K200" s="5"/>
      <c r="L200" s="5"/>
      <c r="M200" s="5" t="e">
        <f t="shared" si="15"/>
        <v>#DIV/0!</v>
      </c>
    </row>
    <row r="201" spans="1:13" x14ac:dyDescent="0.25">
      <c r="A201" s="3" t="s">
        <v>12</v>
      </c>
      <c r="B201" s="4">
        <f t="shared" si="14"/>
        <v>43711</v>
      </c>
      <c r="C201" s="4">
        <v>43711.996527777781</v>
      </c>
      <c r="D201" s="7"/>
      <c r="E201" s="5"/>
      <c r="F201" s="5"/>
      <c r="G201" s="5"/>
      <c r="H201" s="5">
        <v>3.8509162292004455</v>
      </c>
      <c r="I201" s="5">
        <v>5.8732046906644433</v>
      </c>
      <c r="J201" s="5">
        <v>72.950000000000017</v>
      </c>
      <c r="K201" s="5">
        <v>86.210000000000008</v>
      </c>
      <c r="L201" s="5">
        <v>82.4</v>
      </c>
      <c r="M201" s="5">
        <f t="shared" si="15"/>
        <v>80.52000000000001</v>
      </c>
    </row>
    <row r="202" spans="1:13" x14ac:dyDescent="0.25">
      <c r="A202" s="1" t="s">
        <v>12</v>
      </c>
      <c r="B202" s="2">
        <f t="shared" si="14"/>
        <v>43712</v>
      </c>
      <c r="C202" s="2">
        <v>43712.996527777781</v>
      </c>
      <c r="D202" s="8"/>
      <c r="E202" s="6"/>
      <c r="F202" s="6"/>
      <c r="G202" s="6"/>
      <c r="H202" s="6">
        <v>3.3591496095475732</v>
      </c>
      <c r="I202" s="6">
        <v>3.7137782166791089</v>
      </c>
      <c r="J202" s="6">
        <v>98.570000000000007</v>
      </c>
      <c r="K202" s="6">
        <v>84.179999999999993</v>
      </c>
      <c r="L202" s="6">
        <v>81.960000000000008</v>
      </c>
      <c r="M202" s="6">
        <f t="shared" si="15"/>
        <v>88.236666666666679</v>
      </c>
    </row>
    <row r="203" spans="1:13" x14ac:dyDescent="0.25">
      <c r="A203" s="3" t="s">
        <v>12</v>
      </c>
      <c r="B203" s="4">
        <f t="shared" si="14"/>
        <v>43713</v>
      </c>
      <c r="C203" s="4">
        <v>43713.996527777781</v>
      </c>
      <c r="D203" s="7"/>
      <c r="E203" s="5"/>
      <c r="F203" s="5"/>
      <c r="G203" s="5"/>
      <c r="H203" s="5">
        <v>1.7648288742481126</v>
      </c>
      <c r="I203" s="5">
        <v>2.6861115208294026</v>
      </c>
      <c r="J203" s="5">
        <v>97.65</v>
      </c>
      <c r="K203" s="5">
        <v>88.56</v>
      </c>
      <c r="L203" s="5">
        <v>106.76999999999998</v>
      </c>
      <c r="M203" s="5">
        <f t="shared" si="15"/>
        <v>97.660000000000011</v>
      </c>
    </row>
    <row r="204" spans="1:13" x14ac:dyDescent="0.25">
      <c r="A204" s="1" t="s">
        <v>12</v>
      </c>
      <c r="B204" s="2">
        <f t="shared" si="14"/>
        <v>43714</v>
      </c>
      <c r="C204" s="2">
        <v>43714.996527777781</v>
      </c>
      <c r="D204" s="8"/>
      <c r="E204" s="6"/>
      <c r="F204" s="6"/>
      <c r="G204" s="6"/>
      <c r="H204" s="6">
        <v>0.81316831359558761</v>
      </c>
      <c r="I204" s="6">
        <v>1.5550293788923013</v>
      </c>
      <c r="J204" s="6">
        <v>116.49000000000001</v>
      </c>
      <c r="K204" s="6" t="s">
        <v>14</v>
      </c>
      <c r="L204" s="6" t="s">
        <v>14</v>
      </c>
      <c r="M204" s="6">
        <f t="shared" si="15"/>
        <v>116.49000000000001</v>
      </c>
    </row>
    <row r="205" spans="1:13" x14ac:dyDescent="0.25">
      <c r="A205" s="3" t="s">
        <v>12</v>
      </c>
      <c r="B205" s="4">
        <f t="shared" si="14"/>
        <v>43715</v>
      </c>
      <c r="C205" s="4">
        <v>43715.996527777781</v>
      </c>
      <c r="D205" s="7"/>
      <c r="E205" s="5"/>
      <c r="F205" s="5"/>
      <c r="G205" s="5"/>
      <c r="H205" s="5">
        <v>2.9331718796903998</v>
      </c>
      <c r="I205" s="5">
        <v>3.7852780264253805</v>
      </c>
      <c r="J205" s="5"/>
      <c r="K205" s="5"/>
      <c r="L205" s="5"/>
      <c r="M205" s="5" t="e">
        <f t="shared" si="15"/>
        <v>#DIV/0!</v>
      </c>
    </row>
    <row r="206" spans="1:13" x14ac:dyDescent="0.25">
      <c r="A206" s="1" t="s">
        <v>12</v>
      </c>
      <c r="B206" s="2">
        <f t="shared" si="14"/>
        <v>43716</v>
      </c>
      <c r="C206" s="2">
        <v>43716.996527777781</v>
      </c>
      <c r="D206" s="8"/>
      <c r="E206" s="6"/>
      <c r="F206" s="6"/>
      <c r="G206" s="6"/>
      <c r="H206" s="6">
        <v>3.5906177182906496</v>
      </c>
      <c r="I206" s="6">
        <v>4.9601850760060771</v>
      </c>
      <c r="J206" s="6"/>
      <c r="K206" s="6"/>
      <c r="L206" s="6"/>
      <c r="M206" s="6" t="e">
        <f t="shared" si="15"/>
        <v>#DIV/0!</v>
      </c>
    </row>
    <row r="207" spans="1:13" x14ac:dyDescent="0.25">
      <c r="A207" s="3" t="s">
        <v>12</v>
      </c>
      <c r="B207" s="4">
        <f t="shared" si="14"/>
        <v>43717</v>
      </c>
      <c r="C207" s="4">
        <v>43717.996527777781</v>
      </c>
      <c r="D207" s="7"/>
      <c r="E207" s="5"/>
      <c r="F207" s="5"/>
      <c r="G207" s="5"/>
      <c r="H207" s="5">
        <v>3.4461395147122307</v>
      </c>
      <c r="I207" s="5">
        <v>4.1836193202001715</v>
      </c>
      <c r="J207" s="5"/>
      <c r="K207" s="5"/>
      <c r="L207" s="5"/>
      <c r="M207" s="5" t="e">
        <f t="shared" si="15"/>
        <v>#DIV/0!</v>
      </c>
    </row>
    <row r="208" spans="1:13" x14ac:dyDescent="0.25">
      <c r="A208" s="1" t="s">
        <v>12</v>
      </c>
      <c r="B208" s="2">
        <f t="shared" si="14"/>
        <v>43718</v>
      </c>
      <c r="C208" s="2">
        <v>43718.996527777781</v>
      </c>
      <c r="D208" s="8"/>
      <c r="E208" s="6"/>
      <c r="F208" s="6"/>
      <c r="G208" s="6"/>
      <c r="H208" s="6">
        <v>3.2797521160472805</v>
      </c>
      <c r="I208" s="6">
        <v>3.9258262290925314</v>
      </c>
      <c r="J208" s="6"/>
      <c r="K208" s="6"/>
      <c r="L208" s="6"/>
      <c r="M208" s="6" t="e">
        <f t="shared" si="15"/>
        <v>#DIV/0!</v>
      </c>
    </row>
    <row r="209" spans="1:13" x14ac:dyDescent="0.25">
      <c r="A209" s="3" t="s">
        <v>12</v>
      </c>
      <c r="B209" s="4">
        <f t="shared" si="14"/>
        <v>43719</v>
      </c>
      <c r="C209" s="4">
        <v>43719.996527777781</v>
      </c>
      <c r="D209" s="7"/>
      <c r="E209" s="5"/>
      <c r="F209" s="5"/>
      <c r="G209" s="5"/>
      <c r="H209" s="5">
        <v>3.0393557895024856</v>
      </c>
      <c r="I209" s="5">
        <v>3.6911504400800377</v>
      </c>
      <c r="J209" s="5"/>
      <c r="K209" s="5"/>
      <c r="L209" s="5"/>
      <c r="M209" s="5" t="e">
        <f t="shared" si="15"/>
        <v>#DIV/0!</v>
      </c>
    </row>
    <row r="210" spans="1:13" x14ac:dyDescent="0.25">
      <c r="A210" s="1" t="s">
        <v>12</v>
      </c>
      <c r="B210" s="2">
        <f t="shared" si="14"/>
        <v>43720</v>
      </c>
      <c r="C210" s="2">
        <v>43720.996527777781</v>
      </c>
      <c r="D210" s="8"/>
      <c r="E210" s="6"/>
      <c r="F210" s="6"/>
      <c r="G210" s="6"/>
      <c r="H210" s="6">
        <v>3.0857585529698435</v>
      </c>
      <c r="I210" s="6">
        <v>3.7057818002312382</v>
      </c>
      <c r="J210" s="6"/>
      <c r="K210" s="6"/>
      <c r="L210" s="6"/>
      <c r="M210" s="6" t="e">
        <f t="shared" si="15"/>
        <v>#DIV/0!</v>
      </c>
    </row>
    <row r="211" spans="1:13" x14ac:dyDescent="0.25">
      <c r="A211" s="3" t="s">
        <v>12</v>
      </c>
      <c r="B211" s="4">
        <f t="shared" si="14"/>
        <v>43721</v>
      </c>
      <c r="C211" s="4">
        <v>43721.996527777781</v>
      </c>
      <c r="D211" s="7"/>
      <c r="E211" s="5"/>
      <c r="F211" s="5"/>
      <c r="G211" s="5"/>
      <c r="H211" s="5">
        <v>0.69026653090363321</v>
      </c>
      <c r="I211" s="5">
        <v>1.2714115092067657</v>
      </c>
      <c r="J211" s="5"/>
      <c r="K211" s="5"/>
      <c r="L211" s="5"/>
      <c r="M211" s="5" t="e">
        <f t="shared" si="15"/>
        <v>#DIV/0!</v>
      </c>
    </row>
    <row r="212" spans="1:13" x14ac:dyDescent="0.25">
      <c r="A212" s="3" t="s">
        <v>12</v>
      </c>
      <c r="B212" s="4">
        <f t="shared" si="14"/>
        <v>43722</v>
      </c>
      <c r="C212" s="4">
        <v>43722.996527777781</v>
      </c>
      <c r="D212" s="7"/>
      <c r="E212" s="5"/>
      <c r="F212" s="5"/>
      <c r="G212" s="5"/>
      <c r="H212" s="5">
        <v>2.5978386340936956</v>
      </c>
      <c r="I212" s="5">
        <v>3.0752846315692852</v>
      </c>
      <c r="J212" s="5"/>
      <c r="K212" s="5"/>
      <c r="L212" s="5"/>
      <c r="M212" s="5" t="e">
        <f t="shared" si="15"/>
        <v>#DIV/0!</v>
      </c>
    </row>
    <row r="213" spans="1:13" x14ac:dyDescent="0.25">
      <c r="A213" s="1" t="s">
        <v>12</v>
      </c>
      <c r="B213" s="2">
        <f t="shared" si="14"/>
        <v>43723</v>
      </c>
      <c r="C213" s="2">
        <v>43723.996527777781</v>
      </c>
      <c r="D213" s="8"/>
      <c r="E213" s="6"/>
      <c r="F213" s="6"/>
      <c r="G213" s="6"/>
      <c r="H213" s="6">
        <v>5.2303755227760051</v>
      </c>
      <c r="I213" s="6">
        <v>5.8581635833493158</v>
      </c>
      <c r="J213" s="6"/>
      <c r="K213" s="6"/>
      <c r="L213" s="6"/>
      <c r="M213" s="6" t="e">
        <f t="shared" si="15"/>
        <v>#DIV/0!</v>
      </c>
    </row>
    <row r="214" spans="1:13" x14ac:dyDescent="0.25">
      <c r="A214" s="3" t="s">
        <v>12</v>
      </c>
      <c r="B214" s="4">
        <f t="shared" si="14"/>
        <v>43724</v>
      </c>
      <c r="C214" s="4">
        <v>43724.996527777781</v>
      </c>
      <c r="D214" s="7"/>
      <c r="E214" s="5"/>
      <c r="F214" s="5"/>
      <c r="G214" s="5"/>
      <c r="H214" s="5">
        <v>2.9334954124307857</v>
      </c>
      <c r="I214" s="5">
        <v>3.7685495387291756</v>
      </c>
      <c r="J214" s="5"/>
      <c r="K214" s="5"/>
      <c r="L214" s="5"/>
      <c r="M214" s="5" t="e">
        <f t="shared" si="15"/>
        <v>#DIV/0!</v>
      </c>
    </row>
    <row r="215" spans="1:13" x14ac:dyDescent="0.25">
      <c r="A215" s="1" t="s">
        <v>12</v>
      </c>
      <c r="B215" s="2"/>
      <c r="C215" s="2">
        <v>43725.996527777781</v>
      </c>
      <c r="D215" s="8"/>
      <c r="E215" s="6"/>
      <c r="F215" s="6"/>
      <c r="G215" s="6"/>
      <c r="H215" s="6">
        <v>3.91</v>
      </c>
      <c r="I215" s="6">
        <v>4.6750999999999996</v>
      </c>
      <c r="J215" s="6">
        <v>53.179999999999993</v>
      </c>
      <c r="K215" s="6">
        <v>48.010000000000005</v>
      </c>
      <c r="L215" s="6">
        <v>47.69</v>
      </c>
      <c r="M215" s="6">
        <f t="shared" si="15"/>
        <v>49.626666666666665</v>
      </c>
    </row>
    <row r="216" spans="1:13" x14ac:dyDescent="0.25">
      <c r="A216" s="3" t="s">
        <v>12</v>
      </c>
      <c r="B216" s="4">
        <f t="shared" si="14"/>
        <v>43726</v>
      </c>
      <c r="C216" s="4">
        <v>43726.996527777781</v>
      </c>
      <c r="D216" s="7"/>
      <c r="E216" s="5"/>
      <c r="F216" s="5"/>
      <c r="G216" s="5"/>
      <c r="H216" s="5">
        <v>6.1369365156835851</v>
      </c>
      <c r="I216" s="5">
        <v>7.162917390330831</v>
      </c>
      <c r="J216" s="5">
        <v>65.02000000000001</v>
      </c>
      <c r="K216" s="5">
        <v>76.990000000000009</v>
      </c>
      <c r="L216" s="5">
        <v>64.330000000000013</v>
      </c>
      <c r="M216" s="5">
        <f t="shared" si="15"/>
        <v>68.780000000000015</v>
      </c>
    </row>
    <row r="217" spans="1:13" x14ac:dyDescent="0.25">
      <c r="A217" s="1" t="s">
        <v>12</v>
      </c>
      <c r="B217" s="2">
        <f t="shared" si="14"/>
        <v>43727</v>
      </c>
      <c r="C217" s="2">
        <v>43727.996527777781</v>
      </c>
      <c r="D217" s="8"/>
      <c r="E217" s="6"/>
      <c r="F217" s="6"/>
      <c r="G217" s="6"/>
      <c r="H217" s="6">
        <v>2.7088172628087301</v>
      </c>
      <c r="I217" s="6">
        <v>3.6245170691662238</v>
      </c>
      <c r="J217" s="6">
        <v>67.16</v>
      </c>
      <c r="K217" s="6">
        <v>45.559999999999995</v>
      </c>
      <c r="L217" s="6">
        <v>64.690000000000012</v>
      </c>
      <c r="M217" s="6">
        <f t="shared" si="15"/>
        <v>59.136666666666677</v>
      </c>
    </row>
    <row r="218" spans="1:13" x14ac:dyDescent="0.25">
      <c r="A218" s="3" t="s">
        <v>12</v>
      </c>
      <c r="B218" s="4">
        <f t="shared" si="14"/>
        <v>43728</v>
      </c>
      <c r="C218" s="4">
        <v>43728.996527777781</v>
      </c>
      <c r="D218" s="7"/>
      <c r="E218" s="5"/>
      <c r="F218" s="5"/>
      <c r="G218" s="5"/>
      <c r="H218" s="5">
        <v>2.1752650256310608</v>
      </c>
      <c r="I218" s="5">
        <v>3.056203119941646</v>
      </c>
      <c r="J218" s="5"/>
      <c r="K218" s="5"/>
      <c r="L218" s="5"/>
      <c r="M218" s="5" t="e">
        <f t="shared" si="15"/>
        <v>#DIV/0!</v>
      </c>
    </row>
    <row r="219" spans="1:13" x14ac:dyDescent="0.25">
      <c r="A219" s="1" t="s">
        <v>12</v>
      </c>
      <c r="B219" s="2">
        <f t="shared" si="14"/>
        <v>43729</v>
      </c>
      <c r="C219" s="2">
        <v>43729.996527777781</v>
      </c>
      <c r="D219" s="8"/>
      <c r="E219" s="6"/>
      <c r="F219" s="6"/>
      <c r="G219" s="6"/>
      <c r="H219" s="6">
        <v>2.622482685596792</v>
      </c>
      <c r="I219" s="6">
        <v>3.5855804235605415</v>
      </c>
      <c r="J219" s="6"/>
      <c r="K219" s="6"/>
      <c r="L219" s="6"/>
      <c r="M219" s="6" t="e">
        <f t="shared" si="15"/>
        <v>#DIV/0!</v>
      </c>
    </row>
    <row r="220" spans="1:13" x14ac:dyDescent="0.25">
      <c r="A220" s="3" t="s">
        <v>12</v>
      </c>
      <c r="B220" s="4">
        <f t="shared" si="14"/>
        <v>43730</v>
      </c>
      <c r="C220" s="4">
        <v>43730.996527777781</v>
      </c>
      <c r="D220" s="7"/>
      <c r="E220" s="5"/>
      <c r="F220" s="5"/>
      <c r="G220" s="5"/>
      <c r="H220" s="5">
        <v>2.3458413220792633</v>
      </c>
      <c r="I220" s="5">
        <v>2.8367408533202672</v>
      </c>
      <c r="J220" s="5"/>
      <c r="K220" s="5"/>
      <c r="L220" s="5"/>
      <c r="M220" s="5" t="e">
        <f t="shared" si="15"/>
        <v>#DIV/0!</v>
      </c>
    </row>
    <row r="221" spans="1:13" x14ac:dyDescent="0.25">
      <c r="A221" s="1" t="s">
        <v>12</v>
      </c>
      <c r="B221" s="2">
        <f t="shared" si="14"/>
        <v>43731</v>
      </c>
      <c r="C221" s="2">
        <v>43731.996527777781</v>
      </c>
      <c r="D221" s="8"/>
      <c r="E221" s="6"/>
      <c r="F221" s="6"/>
      <c r="G221" s="6"/>
      <c r="H221" s="6">
        <v>2.8062880602103046</v>
      </c>
      <c r="I221" s="6">
        <v>3.5521656942405571</v>
      </c>
      <c r="J221" s="6"/>
      <c r="K221" s="6"/>
      <c r="L221" s="6"/>
      <c r="M221" s="6" t="e">
        <f t="shared" si="15"/>
        <v>#DIV/0!</v>
      </c>
    </row>
    <row r="222" spans="1:13" x14ac:dyDescent="0.25">
      <c r="A222" s="3" t="s">
        <v>12</v>
      </c>
      <c r="B222" s="4">
        <f t="shared" si="14"/>
        <v>43733</v>
      </c>
      <c r="C222" s="4">
        <v>43733.996527777781</v>
      </c>
      <c r="D222" s="7"/>
      <c r="E222" s="5"/>
      <c r="F222" s="5"/>
      <c r="G222" s="5"/>
      <c r="H222" s="5">
        <v>2.2693527227250359</v>
      </c>
      <c r="I222" s="5">
        <v>3.0682710508121405</v>
      </c>
      <c r="J222" s="5"/>
      <c r="K222" s="5"/>
      <c r="L222" s="5"/>
      <c r="M222" s="5" t="e">
        <f t="shared" si="15"/>
        <v>#DIV/0!</v>
      </c>
    </row>
    <row r="223" spans="1:13" x14ac:dyDescent="0.25">
      <c r="A223" s="3" t="s">
        <v>12</v>
      </c>
      <c r="B223" s="4">
        <f t="shared" si="14"/>
        <v>43735</v>
      </c>
      <c r="C223" s="4">
        <v>43735.996527777781</v>
      </c>
      <c r="D223" s="7"/>
      <c r="E223" s="5"/>
      <c r="F223" s="5"/>
      <c r="G223" s="5"/>
      <c r="H223" s="5">
        <v>2.8841670667742387</v>
      </c>
      <c r="I223" s="5">
        <v>3.3805565205229202</v>
      </c>
      <c r="J223" s="5"/>
      <c r="K223" s="5"/>
      <c r="L223" s="5"/>
      <c r="M223" s="5" t="e">
        <f t="shared" si="15"/>
        <v>#DIV/0!</v>
      </c>
    </row>
    <row r="224" spans="1:13" x14ac:dyDescent="0.25">
      <c r="A224" s="1" t="s">
        <v>12</v>
      </c>
      <c r="B224" s="2">
        <f t="shared" si="14"/>
        <v>43736</v>
      </c>
      <c r="C224" s="2">
        <v>43736.996527777781</v>
      </c>
      <c r="D224" s="8"/>
      <c r="E224" s="6"/>
      <c r="F224" s="6"/>
      <c r="G224" s="6"/>
      <c r="H224" s="6">
        <v>2.6825109447104079</v>
      </c>
      <c r="I224" s="6">
        <v>3.4178954811754294</v>
      </c>
      <c r="J224" s="6"/>
      <c r="K224" s="6"/>
      <c r="L224" s="6"/>
      <c r="M224" s="6" t="e">
        <f t="shared" si="15"/>
        <v>#DIV/0!</v>
      </c>
    </row>
    <row r="225" spans="1:13" x14ac:dyDescent="0.25">
      <c r="A225" s="3" t="s">
        <v>12</v>
      </c>
      <c r="B225" s="4">
        <f t="shared" si="14"/>
        <v>43737</v>
      </c>
      <c r="C225" s="4">
        <v>43737.996527777781</v>
      </c>
      <c r="D225" s="7"/>
      <c r="E225" s="5"/>
      <c r="F225" s="5"/>
      <c r="G225" s="5"/>
      <c r="H225" s="5">
        <v>3.3008989381406928</v>
      </c>
      <c r="I225" s="5">
        <v>3.7217220759332319</v>
      </c>
      <c r="J225" s="5"/>
      <c r="K225" s="5"/>
      <c r="L225" s="5"/>
      <c r="M225" s="5" t="e">
        <f t="shared" si="15"/>
        <v>#DIV/0!</v>
      </c>
    </row>
    <row r="226" spans="1:13" x14ac:dyDescent="0.25">
      <c r="A226" s="1" t="s">
        <v>12</v>
      </c>
      <c r="B226" s="2">
        <f t="shared" si="14"/>
        <v>43738</v>
      </c>
      <c r="C226" s="2">
        <v>43738.996527777781</v>
      </c>
      <c r="D226" s="8"/>
      <c r="E226" s="6"/>
      <c r="F226" s="6"/>
      <c r="G226" s="6"/>
      <c r="H226" s="6">
        <v>1.5122634502444448</v>
      </c>
      <c r="I226" s="6">
        <v>2.524788343632546</v>
      </c>
      <c r="J226" s="6"/>
      <c r="K226" s="6"/>
      <c r="L226" s="6"/>
      <c r="M226" s="6" t="e">
        <f t="shared" si="15"/>
        <v>#DIV/0!</v>
      </c>
    </row>
    <row r="227" spans="1:13" x14ac:dyDescent="0.25">
      <c r="A227" s="3" t="s">
        <v>12</v>
      </c>
      <c r="B227" s="4">
        <f t="shared" si="14"/>
        <v>43739</v>
      </c>
      <c r="C227" s="4">
        <v>43739.996527777781</v>
      </c>
      <c r="D227" s="7"/>
      <c r="E227" s="5"/>
      <c r="F227" s="5"/>
      <c r="G227" s="5"/>
      <c r="H227" s="5">
        <v>2.936336149076876</v>
      </c>
      <c r="I227" s="5">
        <v>3.0551008931629369</v>
      </c>
      <c r="J227" s="5"/>
      <c r="K227" s="5"/>
      <c r="L227" s="5"/>
      <c r="M227" s="5" t="e">
        <f t="shared" si="15"/>
        <v>#DIV/0!</v>
      </c>
    </row>
    <row r="228" spans="1:13" x14ac:dyDescent="0.25">
      <c r="A228" s="1" t="s">
        <v>12</v>
      </c>
      <c r="B228" s="2">
        <f t="shared" si="14"/>
        <v>43740</v>
      </c>
      <c r="C228" s="2">
        <v>43740.996527777781</v>
      </c>
      <c r="D228" s="8"/>
      <c r="E228" s="6"/>
      <c r="F228" s="6"/>
      <c r="G228" s="6"/>
      <c r="H228" s="6">
        <v>3.0867900751291746</v>
      </c>
      <c r="I228" s="6">
        <v>3.2137456009395438</v>
      </c>
      <c r="J228" s="6"/>
      <c r="K228" s="6"/>
      <c r="L228" s="6"/>
      <c r="M228" s="6" t="e">
        <f t="shared" si="15"/>
        <v>#DIV/0!</v>
      </c>
    </row>
    <row r="229" spans="1:13" x14ac:dyDescent="0.25">
      <c r="A229" s="3" t="s">
        <v>12</v>
      </c>
      <c r="B229" s="4">
        <f t="shared" si="14"/>
        <v>43741</v>
      </c>
      <c r="C229" s="4">
        <v>43741.996527777781</v>
      </c>
      <c r="D229" s="7"/>
      <c r="E229" s="5"/>
      <c r="F229" s="5"/>
      <c r="G229" s="5"/>
      <c r="H229" s="5">
        <v>0.10751865524051597</v>
      </c>
      <c r="I229" s="5">
        <v>1.2210083982545579</v>
      </c>
      <c r="J229" s="5"/>
      <c r="K229" s="5"/>
      <c r="L229" s="5"/>
      <c r="M229" s="5" t="e">
        <f t="shared" si="15"/>
        <v>#DIV/0!</v>
      </c>
    </row>
    <row r="230" spans="1:13" x14ac:dyDescent="0.25">
      <c r="A230" s="1" t="s">
        <v>12</v>
      </c>
      <c r="B230" s="2">
        <f t="shared" si="14"/>
        <v>43742</v>
      </c>
      <c r="C230" s="2">
        <v>43742.996527777781</v>
      </c>
      <c r="D230" s="8"/>
      <c r="E230" s="6"/>
      <c r="F230" s="6"/>
      <c r="G230" s="6"/>
      <c r="H230" s="6">
        <v>2.9794640492869089</v>
      </c>
      <c r="I230" s="6">
        <v>3.9959690713614586</v>
      </c>
      <c r="J230" s="6"/>
      <c r="K230" s="6"/>
      <c r="L230" s="6"/>
      <c r="M230" s="6" t="e">
        <f t="shared" si="15"/>
        <v>#DIV/0!</v>
      </c>
    </row>
    <row r="231" spans="1:13" x14ac:dyDescent="0.25">
      <c r="A231" s="3" t="s">
        <v>12</v>
      </c>
      <c r="B231" s="4">
        <f t="shared" si="14"/>
        <v>43743</v>
      </c>
      <c r="C231" s="4">
        <v>43743.996527777781</v>
      </c>
      <c r="D231" s="7"/>
      <c r="E231" s="5"/>
      <c r="F231" s="5"/>
      <c r="G231" s="5"/>
      <c r="H231" s="5">
        <v>1.9908821117455164</v>
      </c>
      <c r="I231" s="5">
        <v>2.6358504627811499</v>
      </c>
      <c r="J231" s="5"/>
      <c r="K231" s="5"/>
      <c r="L231" s="5"/>
      <c r="M231" s="5" t="e">
        <f t="shared" si="15"/>
        <v>#DIV/0!</v>
      </c>
    </row>
    <row r="232" spans="1:13" x14ac:dyDescent="0.25">
      <c r="A232" s="1" t="s">
        <v>12</v>
      </c>
      <c r="B232" s="2">
        <f t="shared" si="14"/>
        <v>43744</v>
      </c>
      <c r="C232" s="2">
        <v>43744.996527777781</v>
      </c>
      <c r="D232" s="8"/>
      <c r="E232" s="6"/>
      <c r="F232" s="6"/>
      <c r="G232" s="6"/>
      <c r="H232" s="6">
        <v>1.5516611491998753</v>
      </c>
      <c r="I232" s="6">
        <v>1.8893776133242084</v>
      </c>
      <c r="J232" s="6"/>
      <c r="K232" s="6"/>
      <c r="L232" s="6"/>
      <c r="M232" s="6" t="e">
        <f t="shared" si="15"/>
        <v>#DIV/0!</v>
      </c>
    </row>
    <row r="233" spans="1:13" x14ac:dyDescent="0.25">
      <c r="A233" s="3" t="s">
        <v>12</v>
      </c>
      <c r="B233" s="4">
        <f t="shared" si="14"/>
        <v>43745</v>
      </c>
      <c r="C233" s="4">
        <v>43745.996527777781</v>
      </c>
      <c r="D233" s="7"/>
      <c r="E233" s="5"/>
      <c r="F233" s="5"/>
      <c r="G233" s="5"/>
      <c r="H233" s="5">
        <v>2.5102124594397526</v>
      </c>
      <c r="I233" s="5">
        <v>3.4388761878698424</v>
      </c>
      <c r="J233" s="5"/>
      <c r="K233" s="5"/>
      <c r="L233" s="5"/>
      <c r="M233" s="5" t="e">
        <f t="shared" si="15"/>
        <v>#DIV/0!</v>
      </c>
    </row>
    <row r="234" spans="1:13" x14ac:dyDescent="0.25">
      <c r="A234" s="3" t="s">
        <v>12</v>
      </c>
      <c r="B234" s="4">
        <f t="shared" si="14"/>
        <v>43746</v>
      </c>
      <c r="C234" s="4">
        <v>43746.996527777781</v>
      </c>
      <c r="D234" s="7"/>
      <c r="E234" s="5"/>
      <c r="F234" s="5"/>
      <c r="G234" s="5"/>
      <c r="H234" s="5">
        <v>1.4156689782385343</v>
      </c>
      <c r="I234" s="5">
        <v>1.8971855746228536</v>
      </c>
      <c r="J234" s="5"/>
      <c r="K234" s="5"/>
      <c r="L234" s="5"/>
      <c r="M234" s="5" t="e">
        <f t="shared" si="15"/>
        <v>#DIV/0!</v>
      </c>
    </row>
    <row r="235" spans="1:13" x14ac:dyDescent="0.25">
      <c r="A235" s="1" t="s">
        <v>12</v>
      </c>
      <c r="B235" s="2">
        <f t="shared" si="14"/>
        <v>43747</v>
      </c>
      <c r="C235" s="2">
        <v>43747.996527777781</v>
      </c>
      <c r="D235" s="8"/>
      <c r="E235" s="6"/>
      <c r="F235" s="6"/>
      <c r="G235" s="6"/>
      <c r="H235" s="6">
        <v>1.1875971226156696</v>
      </c>
      <c r="I235" s="6">
        <v>1.6002059104774093</v>
      </c>
      <c r="J235" s="6"/>
      <c r="K235" s="6"/>
      <c r="L235" s="6"/>
      <c r="M235" s="6" t="e">
        <f t="shared" si="15"/>
        <v>#DIV/0!</v>
      </c>
    </row>
    <row r="236" spans="1:13" x14ac:dyDescent="0.25">
      <c r="A236" s="3" t="s">
        <v>12</v>
      </c>
      <c r="B236" s="4">
        <f t="shared" si="14"/>
        <v>43748</v>
      </c>
      <c r="C236" s="4">
        <v>43748.996527777781</v>
      </c>
      <c r="D236" s="7"/>
      <c r="E236" s="5"/>
      <c r="F236" s="5"/>
      <c r="G236" s="5"/>
      <c r="H236" s="5">
        <v>2.6628179872843414</v>
      </c>
      <c r="I236" s="5">
        <v>3.3596813811156609</v>
      </c>
      <c r="J236" s="5"/>
      <c r="K236" s="5"/>
      <c r="L236" s="5"/>
      <c r="M236" s="5" t="e">
        <f t="shared" si="15"/>
        <v>#DIV/0!</v>
      </c>
    </row>
    <row r="237" spans="1:13" x14ac:dyDescent="0.25">
      <c r="A237" s="1" t="s">
        <v>12</v>
      </c>
      <c r="B237" s="2">
        <f t="shared" si="14"/>
        <v>43749</v>
      </c>
      <c r="C237" s="2">
        <v>43749.996527777781</v>
      </c>
      <c r="D237" s="8"/>
      <c r="E237" s="6"/>
      <c r="F237" s="6"/>
      <c r="G237" s="6"/>
      <c r="H237" s="6">
        <v>2.0573824989921987</v>
      </c>
      <c r="I237" s="6">
        <v>3.6917867231685331</v>
      </c>
      <c r="J237" s="6"/>
      <c r="K237" s="6"/>
      <c r="L237" s="6"/>
      <c r="M237" s="6" t="e">
        <f t="shared" si="15"/>
        <v>#DIV/0!</v>
      </c>
    </row>
    <row r="238" spans="1:13" x14ac:dyDescent="0.25">
      <c r="A238" s="3" t="s">
        <v>12</v>
      </c>
      <c r="B238" s="4">
        <f t="shared" si="14"/>
        <v>43750</v>
      </c>
      <c r="C238" s="4">
        <v>43750.996527777781</v>
      </c>
      <c r="D238" s="7"/>
      <c r="E238" s="5"/>
      <c r="F238" s="5"/>
      <c r="G238" s="5"/>
      <c r="H238" s="5">
        <v>2.1354709091947348</v>
      </c>
      <c r="I238" s="5">
        <v>3.2753760277218915</v>
      </c>
      <c r="J238" s="5"/>
      <c r="K238" s="5"/>
      <c r="L238" s="5"/>
      <c r="M238" s="5" t="e">
        <f t="shared" si="15"/>
        <v>#DIV/0!</v>
      </c>
    </row>
    <row r="239" spans="1:13" x14ac:dyDescent="0.25">
      <c r="A239" s="1" t="s">
        <v>12</v>
      </c>
      <c r="B239" s="2">
        <f t="shared" si="14"/>
        <v>43751</v>
      </c>
      <c r="C239" s="2">
        <v>43751.996527777781</v>
      </c>
      <c r="D239" s="8"/>
      <c r="E239" s="6"/>
      <c r="F239" s="6"/>
      <c r="G239" s="6"/>
      <c r="H239" s="6">
        <v>1.7757311208816837</v>
      </c>
      <c r="I239" s="6">
        <v>2.7390689011524012</v>
      </c>
      <c r="J239" s="6"/>
      <c r="K239" s="6"/>
      <c r="L239" s="6"/>
      <c r="M239" s="6" t="e">
        <f t="shared" si="15"/>
        <v>#DIV/0!</v>
      </c>
    </row>
    <row r="240" spans="1:13" x14ac:dyDescent="0.25">
      <c r="A240" s="3" t="s">
        <v>12</v>
      </c>
      <c r="B240" s="4">
        <f t="shared" si="14"/>
        <v>43752</v>
      </c>
      <c r="C240" s="4">
        <v>43752.996527777781</v>
      </c>
      <c r="D240" s="7"/>
      <c r="E240" s="5"/>
      <c r="F240" s="5"/>
      <c r="G240" s="5"/>
      <c r="H240" s="5">
        <v>2.5554941415631576</v>
      </c>
      <c r="I240" s="5">
        <v>3.2931633177140713</v>
      </c>
      <c r="J240" s="5"/>
      <c r="K240" s="5"/>
      <c r="L240" s="5"/>
      <c r="M240" s="5" t="e">
        <f t="shared" si="15"/>
        <v>#DIV/0!</v>
      </c>
    </row>
    <row r="241" spans="1:13" x14ac:dyDescent="0.25">
      <c r="A241" s="1" t="s">
        <v>12</v>
      </c>
      <c r="B241" s="2">
        <f t="shared" si="14"/>
        <v>43754</v>
      </c>
      <c r="C241" s="2">
        <v>43754.996527777781</v>
      </c>
      <c r="D241" s="8"/>
      <c r="E241" s="6"/>
      <c r="F241" s="6"/>
      <c r="G241" s="6"/>
      <c r="H241" s="6">
        <v>0.54174446933175557</v>
      </c>
      <c r="I241" s="6">
        <v>2.6221884321091249</v>
      </c>
      <c r="J241" s="6"/>
      <c r="K241" s="6"/>
      <c r="L241" s="6"/>
      <c r="M241" s="6" t="e">
        <f t="shared" si="15"/>
        <v>#DIV/0!</v>
      </c>
    </row>
    <row r="242" spans="1:13" x14ac:dyDescent="0.25">
      <c r="A242" s="3" t="s">
        <v>12</v>
      </c>
      <c r="B242" s="4">
        <f t="shared" si="14"/>
        <v>43755</v>
      </c>
      <c r="C242" s="4">
        <v>43755.996527777781</v>
      </c>
      <c r="D242" s="7"/>
      <c r="E242" s="5"/>
      <c r="F242" s="5"/>
      <c r="G242" s="5"/>
      <c r="H242" s="5">
        <v>1.0392958000667309</v>
      </c>
      <c r="I242" s="5">
        <v>2.3921097467699375</v>
      </c>
      <c r="J242" s="5"/>
      <c r="K242" s="5"/>
      <c r="L242" s="5"/>
      <c r="M242" s="5" t="e">
        <f t="shared" si="15"/>
        <v>#DIV/0!</v>
      </c>
    </row>
    <row r="243" spans="1:13" x14ac:dyDescent="0.25">
      <c r="A243" s="1" t="s">
        <v>12</v>
      </c>
      <c r="B243" s="2">
        <f t="shared" si="14"/>
        <v>43756</v>
      </c>
      <c r="C243" s="2">
        <v>43756.996527777781</v>
      </c>
      <c r="D243" s="8"/>
      <c r="E243" s="6"/>
      <c r="F243" s="6"/>
      <c r="G243" s="6"/>
      <c r="H243" s="6">
        <v>2.1101703649281176</v>
      </c>
      <c r="I243" s="6">
        <v>2.8513132022822236</v>
      </c>
      <c r="J243" s="6"/>
      <c r="K243" s="6"/>
      <c r="L243" s="6"/>
      <c r="M243" s="6" t="e">
        <f t="shared" si="15"/>
        <v>#DIV/0!</v>
      </c>
    </row>
    <row r="244" spans="1:13" x14ac:dyDescent="0.25">
      <c r="A244" s="3" t="s">
        <v>12</v>
      </c>
      <c r="B244" s="4">
        <f t="shared" si="14"/>
        <v>43757</v>
      </c>
      <c r="C244" s="4">
        <v>43757.996527777781</v>
      </c>
      <c r="D244" s="7"/>
      <c r="E244" s="5"/>
      <c r="F244" s="5"/>
      <c r="G244" s="5"/>
      <c r="H244" s="5">
        <v>2.6515334640934425</v>
      </c>
      <c r="I244" s="5">
        <v>3.1257526457621991</v>
      </c>
      <c r="J244" s="5"/>
      <c r="K244" s="5"/>
      <c r="L244" s="5"/>
      <c r="M244" s="5" t="e">
        <f t="shared" si="15"/>
        <v>#DIV/0!</v>
      </c>
    </row>
    <row r="245" spans="1:13" x14ac:dyDescent="0.25">
      <c r="A245" s="3" t="s">
        <v>12</v>
      </c>
      <c r="B245" s="4">
        <f t="shared" si="14"/>
        <v>43758</v>
      </c>
      <c r="C245" s="4">
        <v>43758.996527777781</v>
      </c>
      <c r="D245" s="7"/>
      <c r="E245" s="5"/>
      <c r="F245" s="5"/>
      <c r="G245" s="5"/>
      <c r="H245" s="5">
        <v>0.13655538348671101</v>
      </c>
      <c r="I245" s="5">
        <v>0.37928897055653732</v>
      </c>
      <c r="J245" s="5"/>
      <c r="K245" s="5"/>
      <c r="L245" s="5"/>
      <c r="M245" s="5" t="e">
        <f t="shared" si="15"/>
        <v>#DIV/0!</v>
      </c>
    </row>
    <row r="246" spans="1:13" x14ac:dyDescent="0.25">
      <c r="A246" s="1" t="s">
        <v>12</v>
      </c>
      <c r="B246" s="2">
        <f t="shared" si="14"/>
        <v>43759</v>
      </c>
      <c r="C246" s="2">
        <v>43759.996527777781</v>
      </c>
      <c r="D246" s="8"/>
      <c r="E246" s="6"/>
      <c r="F246" s="6"/>
      <c r="G246" s="6"/>
      <c r="H246" s="6">
        <v>1.9545699053844667</v>
      </c>
      <c r="I246" s="6">
        <v>2.8019072582436158</v>
      </c>
      <c r="J246" s="6"/>
      <c r="K246" s="6"/>
      <c r="L246" s="6"/>
      <c r="M246" s="6" t="e">
        <f t="shared" si="15"/>
        <v>#DIV/0!</v>
      </c>
    </row>
    <row r="247" spans="1:13" x14ac:dyDescent="0.25">
      <c r="A247" s="3" t="s">
        <v>12</v>
      </c>
      <c r="B247" s="4">
        <f t="shared" si="14"/>
        <v>43760</v>
      </c>
      <c r="C247" s="4">
        <v>43760.996527777781</v>
      </c>
      <c r="D247" s="7"/>
      <c r="E247" s="5"/>
      <c r="F247" s="5"/>
      <c r="G247" s="5"/>
      <c r="H247" s="5">
        <v>0.24708138907118687</v>
      </c>
      <c r="I247" s="5">
        <v>0.88384608654199193</v>
      </c>
      <c r="J247" s="5"/>
      <c r="K247" s="5"/>
      <c r="L247" s="5"/>
      <c r="M247" s="5" t="e">
        <f t="shared" si="15"/>
        <v>#DIV/0!</v>
      </c>
    </row>
    <row r="248" spans="1:13" x14ac:dyDescent="0.25">
      <c r="A248" s="1" t="s">
        <v>12</v>
      </c>
      <c r="B248" s="2">
        <f t="shared" si="14"/>
        <v>43761</v>
      </c>
      <c r="C248" s="2">
        <v>43761.996527777781</v>
      </c>
      <c r="D248" s="8"/>
      <c r="E248" s="6"/>
      <c r="F248" s="6"/>
      <c r="G248" s="6"/>
      <c r="H248" s="6">
        <v>2.2017605376929854</v>
      </c>
      <c r="I248" s="6">
        <v>4.1448280906761967</v>
      </c>
      <c r="J248" s="6"/>
      <c r="K248" s="6"/>
      <c r="L248" s="6"/>
      <c r="M248" s="6" t="e">
        <f t="shared" si="15"/>
        <v>#DIV/0!</v>
      </c>
    </row>
    <row r="249" spans="1:13" x14ac:dyDescent="0.25">
      <c r="A249" s="3" t="s">
        <v>12</v>
      </c>
      <c r="B249" s="4">
        <f t="shared" si="14"/>
        <v>43762</v>
      </c>
      <c r="C249" s="4">
        <v>43762.996527777781</v>
      </c>
      <c r="D249" s="7"/>
      <c r="E249" s="5"/>
      <c r="F249" s="5"/>
      <c r="G249" s="5"/>
      <c r="H249" s="5">
        <v>1.6902999725026622</v>
      </c>
      <c r="I249" s="5">
        <v>2.0990127566531713</v>
      </c>
      <c r="J249" s="5"/>
      <c r="K249" s="5"/>
      <c r="L249" s="5"/>
      <c r="M249" s="5" t="e">
        <f t="shared" si="15"/>
        <v>#DIV/0!</v>
      </c>
    </row>
    <row r="250" spans="1:13" x14ac:dyDescent="0.25">
      <c r="A250" s="1" t="s">
        <v>12</v>
      </c>
      <c r="B250" s="2">
        <f t="shared" si="14"/>
        <v>43763</v>
      </c>
      <c r="C250" s="2">
        <v>43763.996527777781</v>
      </c>
      <c r="D250" s="8"/>
      <c r="E250" s="6"/>
      <c r="F250" s="6"/>
      <c r="G250" s="6"/>
      <c r="H250" s="6">
        <v>1.4437597642067606</v>
      </c>
      <c r="I250" s="6">
        <v>2.0714183763441816</v>
      </c>
      <c r="J250" s="6"/>
      <c r="K250" s="6"/>
      <c r="L250" s="6"/>
      <c r="M250" s="6" t="e">
        <f t="shared" si="15"/>
        <v>#DIV/0!</v>
      </c>
    </row>
    <row r="251" spans="1:13" x14ac:dyDescent="0.25">
      <c r="A251" s="3" t="s">
        <v>12</v>
      </c>
      <c r="B251" s="4">
        <f t="shared" si="14"/>
        <v>43764</v>
      </c>
      <c r="C251" s="4">
        <v>43764.996527777781</v>
      </c>
      <c r="D251" s="7"/>
      <c r="E251" s="5"/>
      <c r="F251" s="5"/>
      <c r="G251" s="5"/>
      <c r="H251" s="5">
        <v>1.183769290003726</v>
      </c>
      <c r="I251" s="5">
        <v>1.6592458952148088</v>
      </c>
      <c r="J251" s="5"/>
      <c r="K251" s="5"/>
      <c r="L251" s="5"/>
      <c r="M251" s="5" t="e">
        <f t="shared" si="15"/>
        <v>#DIV/0!</v>
      </c>
    </row>
    <row r="252" spans="1:13" x14ac:dyDescent="0.25">
      <c r="A252" s="1" t="s">
        <v>12</v>
      </c>
      <c r="B252" s="2">
        <f t="shared" si="14"/>
        <v>43765</v>
      </c>
      <c r="C252" s="2">
        <v>43765.996527777781</v>
      </c>
      <c r="D252" s="8"/>
      <c r="E252" s="6"/>
      <c r="F252" s="6"/>
      <c r="G252" s="6"/>
      <c r="H252" s="6">
        <v>3.2600471117921455</v>
      </c>
      <c r="I252" s="6">
        <v>4.639175448766264</v>
      </c>
      <c r="J252" s="6"/>
      <c r="K252" s="6"/>
      <c r="L252" s="6"/>
      <c r="M252" s="6" t="e">
        <f t="shared" si="15"/>
        <v>#DIV/0!</v>
      </c>
    </row>
    <row r="253" spans="1:13" x14ac:dyDescent="0.25">
      <c r="A253" s="3" t="s">
        <v>12</v>
      </c>
      <c r="B253" s="4">
        <f t="shared" si="14"/>
        <v>43766</v>
      </c>
      <c r="C253" s="4">
        <v>43766.996527777781</v>
      </c>
      <c r="D253" s="7"/>
      <c r="E253" s="5"/>
      <c r="F253" s="5"/>
      <c r="G253" s="5"/>
      <c r="H253" s="5">
        <v>1.6728878886056606</v>
      </c>
      <c r="I253" s="5">
        <v>2.3116180850641173</v>
      </c>
      <c r="J253" s="5"/>
      <c r="K253" s="5"/>
      <c r="L253" s="5"/>
      <c r="M253" s="5" t="e">
        <f t="shared" si="15"/>
        <v>#DIV/0!</v>
      </c>
    </row>
    <row r="254" spans="1:13" x14ac:dyDescent="0.25">
      <c r="A254" s="1" t="s">
        <v>12</v>
      </c>
      <c r="B254" s="2">
        <f t="shared" si="14"/>
        <v>43767</v>
      </c>
      <c r="C254" s="2">
        <v>43767.996527777781</v>
      </c>
      <c r="D254" s="8"/>
      <c r="E254" s="6"/>
      <c r="F254" s="6"/>
      <c r="G254" s="6"/>
      <c r="H254" s="6">
        <v>0.85643274182678608</v>
      </c>
      <c r="I254" s="6">
        <v>1.3188462480287779</v>
      </c>
      <c r="J254" s="6"/>
      <c r="K254" s="6"/>
      <c r="L254" s="6"/>
      <c r="M254" s="6" t="e">
        <f t="shared" si="15"/>
        <v>#DIV/0!</v>
      </c>
    </row>
    <row r="255" spans="1:13" x14ac:dyDescent="0.25">
      <c r="A255" s="3" t="s">
        <v>12</v>
      </c>
      <c r="B255" s="4">
        <f t="shared" si="14"/>
        <v>43768</v>
      </c>
      <c r="C255" s="4">
        <v>43768.996527777781</v>
      </c>
      <c r="D255" s="7"/>
      <c r="E255" s="5"/>
      <c r="F255" s="5"/>
      <c r="G255" s="5"/>
      <c r="H255" s="5">
        <v>0.87065408744155737</v>
      </c>
      <c r="I255" s="5">
        <v>0.93892072253472492</v>
      </c>
      <c r="J255" s="5"/>
      <c r="K255" s="5"/>
      <c r="L255" s="5"/>
      <c r="M255" s="5" t="e">
        <f t="shared" si="15"/>
        <v>#DIV/0!</v>
      </c>
    </row>
    <row r="256" spans="1:13" x14ac:dyDescent="0.25">
      <c r="A256" s="3" t="s">
        <v>12</v>
      </c>
      <c r="B256" s="4">
        <f t="shared" si="14"/>
        <v>43769</v>
      </c>
      <c r="C256" s="4">
        <v>43769.996527777781</v>
      </c>
      <c r="D256" s="7"/>
      <c r="E256" s="5"/>
      <c r="F256" s="5"/>
      <c r="G256" s="5"/>
      <c r="H256" s="5">
        <v>1.8987747753018143</v>
      </c>
      <c r="I256" s="5">
        <v>3.3567208683078165</v>
      </c>
      <c r="J256" s="5"/>
      <c r="K256" s="5"/>
      <c r="L256" s="5"/>
      <c r="M256" s="5" t="e">
        <f t="shared" si="15"/>
        <v>#DIV/0!</v>
      </c>
    </row>
    <row r="257" spans="1:13" x14ac:dyDescent="0.25">
      <c r="A257" s="1" t="s">
        <v>12</v>
      </c>
      <c r="B257" s="2">
        <f t="shared" si="14"/>
        <v>43770</v>
      </c>
      <c r="C257" s="2">
        <v>43770.996527777781</v>
      </c>
      <c r="D257" s="8"/>
      <c r="E257" s="6"/>
      <c r="F257" s="6"/>
      <c r="G257" s="6"/>
      <c r="H257" s="6">
        <v>1.3096813328519994</v>
      </c>
      <c r="I257" s="6">
        <v>3.1365112216566149</v>
      </c>
      <c r="J257" s="6"/>
      <c r="K257" s="6"/>
      <c r="L257" s="6"/>
      <c r="M257" s="6" t="e">
        <f t="shared" si="15"/>
        <v>#DIV/0!</v>
      </c>
    </row>
    <row r="258" spans="1:13" x14ac:dyDescent="0.25">
      <c r="A258" s="3" t="s">
        <v>12</v>
      </c>
      <c r="B258" s="4">
        <f t="shared" ref="B258:B264" si="16">INT(C258)</f>
        <v>43771</v>
      </c>
      <c r="C258" s="4">
        <v>43771.996527777781</v>
      </c>
      <c r="D258" s="7"/>
      <c r="E258" s="5"/>
      <c r="F258" s="5"/>
      <c r="G258" s="5"/>
      <c r="H258" s="5">
        <v>0.86011934189936523</v>
      </c>
      <c r="I258" s="5">
        <v>1.5699446681515483</v>
      </c>
      <c r="J258" s="5"/>
      <c r="K258" s="5"/>
      <c r="L258" s="5"/>
      <c r="M258" s="5" t="e">
        <f t="shared" si="15"/>
        <v>#DIV/0!</v>
      </c>
    </row>
    <row r="259" spans="1:13" x14ac:dyDescent="0.25">
      <c r="A259" s="1" t="s">
        <v>12</v>
      </c>
      <c r="B259" s="2">
        <f t="shared" si="16"/>
        <v>43772</v>
      </c>
      <c r="C259" s="2">
        <v>43772.996527777781</v>
      </c>
      <c r="D259" s="8"/>
      <c r="E259" s="6"/>
      <c r="F259" s="6"/>
      <c r="G259" s="6"/>
      <c r="H259" s="6">
        <v>1.1649856534622116</v>
      </c>
      <c r="I259" s="6">
        <v>1.7449746513070989</v>
      </c>
      <c r="J259" s="6"/>
      <c r="K259" s="6"/>
      <c r="L259" s="6"/>
      <c r="M259" s="6" t="e">
        <f t="shared" ref="M259:M270" si="17">AVERAGE(J259:L259)</f>
        <v>#DIV/0!</v>
      </c>
    </row>
    <row r="260" spans="1:13" x14ac:dyDescent="0.25">
      <c r="A260" s="3" t="s">
        <v>12</v>
      </c>
      <c r="B260" s="4">
        <f t="shared" si="16"/>
        <v>43773</v>
      </c>
      <c r="C260" s="4">
        <v>43773.996527777781</v>
      </c>
      <c r="D260" s="7"/>
      <c r="E260" s="5"/>
      <c r="F260" s="5"/>
      <c r="G260" s="5"/>
      <c r="H260" s="5">
        <v>0.90492700816006533</v>
      </c>
      <c r="I260" s="5">
        <v>1.2486663311712891</v>
      </c>
      <c r="J260" s="5"/>
      <c r="K260" s="5"/>
      <c r="L260" s="5"/>
      <c r="M260" s="5" t="e">
        <f t="shared" si="17"/>
        <v>#DIV/0!</v>
      </c>
    </row>
    <row r="261" spans="1:13" x14ac:dyDescent="0.25">
      <c r="A261" s="1" t="s">
        <v>12</v>
      </c>
      <c r="B261" s="2">
        <f t="shared" si="16"/>
        <v>43774</v>
      </c>
      <c r="C261" s="2">
        <v>43774.996527777781</v>
      </c>
      <c r="D261" s="8"/>
      <c r="E261" s="6"/>
      <c r="F261" s="6"/>
      <c r="G261" s="6"/>
      <c r="H261" s="6">
        <v>1.2931009714576667</v>
      </c>
      <c r="I261" s="6">
        <v>1.6629971311556377</v>
      </c>
      <c r="J261" s="6"/>
      <c r="K261" s="6"/>
      <c r="L261" s="6"/>
      <c r="M261" s="6" t="e">
        <f t="shared" si="17"/>
        <v>#DIV/0!</v>
      </c>
    </row>
    <row r="262" spans="1:13" x14ac:dyDescent="0.25">
      <c r="A262" s="3" t="s">
        <v>12</v>
      </c>
      <c r="B262" s="4">
        <f t="shared" si="16"/>
        <v>43775</v>
      </c>
      <c r="C262" s="4">
        <v>43775.996527777781</v>
      </c>
      <c r="D262" s="7"/>
      <c r="E262" s="5"/>
      <c r="F262" s="5"/>
      <c r="G262" s="5"/>
      <c r="H262" s="5">
        <v>0.73134281749906638</v>
      </c>
      <c r="I262" s="5">
        <v>1.6247888613430173</v>
      </c>
      <c r="J262" s="5"/>
      <c r="K262" s="5"/>
      <c r="L262" s="5"/>
      <c r="M262" s="5" t="e">
        <f t="shared" si="17"/>
        <v>#DIV/0!</v>
      </c>
    </row>
    <row r="263" spans="1:13" x14ac:dyDescent="0.25">
      <c r="A263" s="1" t="s">
        <v>12</v>
      </c>
      <c r="B263" s="2">
        <f t="shared" si="16"/>
        <v>43776</v>
      </c>
      <c r="C263" s="2">
        <v>43776.996527777781</v>
      </c>
      <c r="D263" s="8"/>
      <c r="E263" s="6"/>
      <c r="F263" s="6"/>
      <c r="G263" s="6"/>
      <c r="H263" s="6">
        <v>1.0309357713279734</v>
      </c>
      <c r="I263" s="6">
        <v>1.3548869530497032</v>
      </c>
      <c r="J263" s="6"/>
      <c r="K263" s="6"/>
      <c r="L263" s="6"/>
      <c r="M263" s="6" t="e">
        <f t="shared" si="17"/>
        <v>#DIV/0!</v>
      </c>
    </row>
    <row r="264" spans="1:13" x14ac:dyDescent="0.25">
      <c r="A264" s="3" t="s">
        <v>12</v>
      </c>
      <c r="B264" s="4">
        <f t="shared" si="16"/>
        <v>43777</v>
      </c>
      <c r="C264" s="4">
        <v>43777.461805555555</v>
      </c>
      <c r="D264" s="7"/>
      <c r="E264" s="5"/>
      <c r="F264" s="5"/>
      <c r="G264" s="5"/>
      <c r="H264" s="5">
        <v>0.82479441285089816</v>
      </c>
      <c r="I264" s="5">
        <v>1.618727472961571</v>
      </c>
      <c r="J264" s="5"/>
      <c r="K264" s="5"/>
      <c r="L264" s="5"/>
      <c r="M264" s="5" t="e">
        <f t="shared" si="17"/>
        <v>#DIV/0!</v>
      </c>
    </row>
    <row r="266" spans="1:13" x14ac:dyDescent="0.25">
      <c r="A266" s="3" t="s">
        <v>25</v>
      </c>
      <c r="B266" s="4">
        <f>INT(C266)</f>
        <v>43661</v>
      </c>
      <c r="C266" s="4">
        <v>43661.479861111111</v>
      </c>
      <c r="D266" s="7"/>
      <c r="E266" s="5"/>
      <c r="F266" s="5"/>
      <c r="G266" s="5"/>
      <c r="H266" s="5"/>
      <c r="I266" s="5"/>
      <c r="J266" s="5"/>
      <c r="K266" s="5">
        <v>224.58999999999997</v>
      </c>
      <c r="L266" s="5"/>
      <c r="M266" s="5">
        <f t="shared" si="17"/>
        <v>224.58999999999997</v>
      </c>
    </row>
    <row r="267" spans="1:13" x14ac:dyDescent="0.25">
      <c r="A267" s="1" t="s">
        <v>25</v>
      </c>
      <c r="B267" s="2">
        <f>INT(C267)</f>
        <v>43682</v>
      </c>
      <c r="C267" s="2">
        <v>43682.423611111109</v>
      </c>
      <c r="D267" s="8"/>
      <c r="E267" s="6"/>
      <c r="F267" s="6"/>
      <c r="G267" s="6"/>
      <c r="H267" s="6"/>
      <c r="I267" s="6"/>
      <c r="J267" s="6"/>
      <c r="K267" s="6"/>
      <c r="L267" s="6">
        <v>323.19</v>
      </c>
      <c r="M267" s="6">
        <f t="shared" si="17"/>
        <v>323.19</v>
      </c>
    </row>
    <row r="268" spans="1:13" x14ac:dyDescent="0.25">
      <c r="A268" s="3" t="s">
        <v>25</v>
      </c>
      <c r="B268" s="4">
        <f>INT(C268)</f>
        <v>43706</v>
      </c>
      <c r="C268" s="4">
        <v>43706.525000000001</v>
      </c>
      <c r="D268" s="7"/>
      <c r="E268" s="5"/>
      <c r="F268" s="5"/>
      <c r="G268" s="5"/>
      <c r="H268" s="5"/>
      <c r="I268" s="5"/>
      <c r="J268" s="5"/>
      <c r="K268" s="5">
        <v>90.66</v>
      </c>
      <c r="L268" s="5"/>
      <c r="M268" s="5">
        <f t="shared" si="17"/>
        <v>90.66</v>
      </c>
    </row>
    <row r="269" spans="1:13" x14ac:dyDescent="0.25">
      <c r="A269" s="1" t="s">
        <v>25</v>
      </c>
      <c r="B269" s="2">
        <f>INT(C269)</f>
        <v>43711</v>
      </c>
      <c r="C269" s="2">
        <v>43711.518750000003</v>
      </c>
      <c r="D269" s="8"/>
      <c r="E269" s="6"/>
      <c r="F269" s="6"/>
      <c r="G269" s="6"/>
      <c r="H269" s="6"/>
      <c r="I269" s="6"/>
      <c r="J269" s="6"/>
      <c r="K269" s="6">
        <v>172.19</v>
      </c>
      <c r="L269" s="6"/>
      <c r="M269" s="6">
        <f t="shared" si="17"/>
        <v>172.19</v>
      </c>
    </row>
    <row r="270" spans="1:13" x14ac:dyDescent="0.25">
      <c r="A270" s="3" t="s">
        <v>25</v>
      </c>
      <c r="B270" s="4">
        <f>INT(C270)</f>
        <v>43725</v>
      </c>
      <c r="C270" s="4">
        <v>43725.53125</v>
      </c>
      <c r="D270" s="7"/>
      <c r="E270" s="5"/>
      <c r="F270" s="5"/>
      <c r="G270" s="5"/>
      <c r="H270" s="5"/>
      <c r="I270" s="5"/>
      <c r="J270" s="5"/>
      <c r="K270" s="5">
        <v>139.22</v>
      </c>
      <c r="L270" s="5"/>
      <c r="M270" s="5">
        <f t="shared" si="17"/>
        <v>139.22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6A2CF-CA01-49BD-ACE7-34AAE23C3F28}">
  <dimension ref="E3:G152"/>
  <sheetViews>
    <sheetView topLeftCell="A22" workbookViewId="0">
      <selection activeCell="F3" sqref="F3:F152"/>
    </sheetView>
  </sheetViews>
  <sheetFormatPr defaultRowHeight="15" x14ac:dyDescent="0.25"/>
  <sheetData>
    <row r="3" spans="5:7" x14ac:dyDescent="0.25">
      <c r="E3">
        <v>-490.50535041345535</v>
      </c>
      <c r="F3" t="str">
        <f>IF(OR(E3&lt;=0,ABS(E3)&gt;15),"",E3)</f>
        <v/>
      </c>
      <c r="G3" t="s">
        <v>84</v>
      </c>
    </row>
    <row r="4" spans="5:7" x14ac:dyDescent="0.25">
      <c r="E4">
        <v>4.5074536165356403</v>
      </c>
      <c r="F4" s="11">
        <f t="shared" ref="F4:F67" si="0">IF(OR(E4&lt;=0,ABS(E4)&gt;15),"",E4)</f>
        <v>4.5074536165356403</v>
      </c>
      <c r="G4">
        <v>4.5074536165356403</v>
      </c>
    </row>
    <row r="5" spans="5:7" x14ac:dyDescent="0.25">
      <c r="E5">
        <v>-491.57046248968385</v>
      </c>
      <c r="F5" s="11" t="str">
        <f t="shared" si="0"/>
        <v/>
      </c>
      <c r="G5" t="s">
        <v>84</v>
      </c>
    </row>
    <row r="6" spans="5:7" x14ac:dyDescent="0.25">
      <c r="E6">
        <v>1.6503730693703147</v>
      </c>
      <c r="F6" s="11">
        <f t="shared" si="0"/>
        <v>1.6503730693703147</v>
      </c>
      <c r="G6">
        <v>1.6503730693703147</v>
      </c>
    </row>
    <row r="7" spans="5:7" x14ac:dyDescent="0.25">
      <c r="E7">
        <v>1.4017944755089666</v>
      </c>
      <c r="F7" s="11">
        <f t="shared" si="0"/>
        <v>1.4017944755089666</v>
      </c>
      <c r="G7">
        <v>1.4017944755089666</v>
      </c>
    </row>
    <row r="8" spans="5:7" x14ac:dyDescent="0.25">
      <c r="E8">
        <v>1.0021807866433632</v>
      </c>
      <c r="F8" s="11">
        <f t="shared" si="0"/>
        <v>1.0021807866433632</v>
      </c>
      <c r="G8">
        <v>1.0021807866433632</v>
      </c>
    </row>
    <row r="9" spans="5:7" x14ac:dyDescent="0.25">
      <c r="E9">
        <v>4.8504291447746404</v>
      </c>
      <c r="F9" s="11">
        <f t="shared" si="0"/>
        <v>4.8504291447746404</v>
      </c>
      <c r="G9">
        <v>4.8504291447746404</v>
      </c>
    </row>
    <row r="10" spans="5:7" x14ac:dyDescent="0.25">
      <c r="E10">
        <v>486.20242348807142</v>
      </c>
      <c r="F10" s="11" t="str">
        <f t="shared" si="0"/>
        <v/>
      </c>
      <c r="G10">
        <v>486.20242348807142</v>
      </c>
    </row>
    <row r="11" spans="5:7" x14ac:dyDescent="0.25">
      <c r="E11">
        <v>2.9089988610731115</v>
      </c>
      <c r="F11" s="11">
        <f t="shared" si="0"/>
        <v>2.9089988610731115</v>
      </c>
      <c r="G11">
        <v>2.9089988610731115</v>
      </c>
    </row>
    <row r="12" spans="5:7" x14ac:dyDescent="0.25">
      <c r="E12">
        <v>476.08779196949979</v>
      </c>
      <c r="F12" s="11" t="str">
        <f t="shared" si="0"/>
        <v/>
      </c>
      <c r="G12">
        <v>476.08779196949979</v>
      </c>
    </row>
    <row r="13" spans="5:7" x14ac:dyDescent="0.25">
      <c r="E13">
        <v>484.35067029202867</v>
      </c>
      <c r="F13" s="11" t="str">
        <f t="shared" si="0"/>
        <v/>
      </c>
      <c r="G13">
        <v>484.35067029202867</v>
      </c>
    </row>
    <row r="14" spans="5:7" x14ac:dyDescent="0.25">
      <c r="E14">
        <v>2.7280714035157771</v>
      </c>
      <c r="F14" s="11">
        <f t="shared" si="0"/>
        <v>2.7280714035157771</v>
      </c>
      <c r="G14">
        <v>2.7280714035157771</v>
      </c>
    </row>
    <row r="15" spans="5:7" x14ac:dyDescent="0.25">
      <c r="E15">
        <v>0</v>
      </c>
      <c r="F15" s="11" t="str">
        <f t="shared" si="0"/>
        <v/>
      </c>
      <c r="G15" t="s">
        <v>84</v>
      </c>
    </row>
    <row r="16" spans="5:7" x14ac:dyDescent="0.25">
      <c r="E16">
        <v>3.3243453723349998</v>
      </c>
      <c r="F16" s="11">
        <f t="shared" si="0"/>
        <v>3.3243453723349998</v>
      </c>
      <c r="G16">
        <v>3.3243453723349998</v>
      </c>
    </row>
    <row r="17" spans="5:7" x14ac:dyDescent="0.25">
      <c r="E17">
        <v>1.99177531536971</v>
      </c>
      <c r="F17" s="11">
        <f t="shared" si="0"/>
        <v>1.99177531536971</v>
      </c>
      <c r="G17">
        <v>1.99177531536971</v>
      </c>
    </row>
    <row r="18" spans="5:7" x14ac:dyDescent="0.25">
      <c r="E18">
        <v>3.58708350635297</v>
      </c>
      <c r="F18" s="11">
        <f t="shared" si="0"/>
        <v>3.58708350635297</v>
      </c>
      <c r="G18">
        <v>3.58708350635297</v>
      </c>
    </row>
    <row r="19" spans="5:7" x14ac:dyDescent="0.25">
      <c r="E19">
        <v>3.2315217201968953</v>
      </c>
      <c r="F19" s="11">
        <f t="shared" si="0"/>
        <v>3.2315217201968953</v>
      </c>
      <c r="G19">
        <v>3.2315217201968953</v>
      </c>
    </row>
    <row r="20" spans="5:7" x14ac:dyDescent="0.25">
      <c r="E20">
        <v>2.5219714301245242</v>
      </c>
      <c r="F20" s="11">
        <f t="shared" si="0"/>
        <v>2.5219714301245242</v>
      </c>
      <c r="G20">
        <v>2.5219714301245242</v>
      </c>
    </row>
    <row r="21" spans="5:7" x14ac:dyDescent="0.25">
      <c r="E21">
        <v>2.6509805737740151</v>
      </c>
      <c r="F21" s="11">
        <f t="shared" si="0"/>
        <v>2.6509805737740151</v>
      </c>
      <c r="G21">
        <v>2.6509805737740151</v>
      </c>
    </row>
    <row r="22" spans="5:7" x14ac:dyDescent="0.25">
      <c r="E22">
        <v>1.3404364681634897</v>
      </c>
      <c r="F22" s="11">
        <f t="shared" si="0"/>
        <v>1.3404364681634897</v>
      </c>
      <c r="G22">
        <v>1.3404364681634897</v>
      </c>
    </row>
    <row r="23" spans="5:7" x14ac:dyDescent="0.25">
      <c r="E23">
        <v>2.9986759487319468</v>
      </c>
      <c r="F23" s="11">
        <f t="shared" si="0"/>
        <v>2.9986759487319468</v>
      </c>
      <c r="G23">
        <v>2.9986759487319468</v>
      </c>
    </row>
    <row r="24" spans="5:7" x14ac:dyDescent="0.25">
      <c r="E24">
        <v>0.64032587152880915</v>
      </c>
      <c r="F24" s="11">
        <f t="shared" si="0"/>
        <v>0.64032587152880915</v>
      </c>
      <c r="G24">
        <v>0.64032587152880915</v>
      </c>
    </row>
    <row r="25" spans="5:7" x14ac:dyDescent="0.25">
      <c r="E25">
        <v>2.1255043057380747</v>
      </c>
      <c r="F25" s="11">
        <f t="shared" si="0"/>
        <v>2.1255043057380747</v>
      </c>
      <c r="G25">
        <v>2.1255043057380747</v>
      </c>
    </row>
    <row r="26" spans="5:7" x14ac:dyDescent="0.25">
      <c r="E26">
        <v>2.4842126563734173</v>
      </c>
      <c r="F26" s="11">
        <f t="shared" si="0"/>
        <v>2.4842126563734173</v>
      </c>
      <c r="G26">
        <v>2.4842126563734173</v>
      </c>
    </row>
    <row r="27" spans="5:7" x14ac:dyDescent="0.25">
      <c r="E27">
        <v>2.3866691575164394</v>
      </c>
      <c r="F27" s="11">
        <f t="shared" si="0"/>
        <v>2.3866691575164394</v>
      </c>
      <c r="G27">
        <v>2.3866691575164394</v>
      </c>
    </row>
    <row r="28" spans="5:7" x14ac:dyDescent="0.25">
      <c r="E28">
        <v>-465.34542083731645</v>
      </c>
      <c r="F28" s="11" t="str">
        <f t="shared" si="0"/>
        <v/>
      </c>
      <c r="G28" t="s">
        <v>84</v>
      </c>
    </row>
    <row r="29" spans="5:7" x14ac:dyDescent="0.25">
      <c r="E29">
        <v>4.6742215339362376</v>
      </c>
      <c r="F29" s="11">
        <f t="shared" si="0"/>
        <v>4.6742215339362376</v>
      </c>
      <c r="G29">
        <v>4.6742215339362376</v>
      </c>
    </row>
    <row r="30" spans="5:7" x14ac:dyDescent="0.25">
      <c r="E30">
        <v>-465.12988117048735</v>
      </c>
      <c r="F30" s="11" t="str">
        <f t="shared" si="0"/>
        <v/>
      </c>
      <c r="G30" t="s">
        <v>84</v>
      </c>
    </row>
    <row r="31" spans="5:7" x14ac:dyDescent="0.25">
      <c r="E31">
        <v>1.7809554952594686</v>
      </c>
      <c r="F31" s="11">
        <f t="shared" si="0"/>
        <v>1.7809554952594686</v>
      </c>
      <c r="G31">
        <v>1.7809554952594686</v>
      </c>
    </row>
    <row r="32" spans="5:7" x14ac:dyDescent="0.25">
      <c r="E32">
        <v>1.4238204268637886</v>
      </c>
      <c r="F32" s="11">
        <f t="shared" si="0"/>
        <v>1.4238204268637886</v>
      </c>
      <c r="G32">
        <v>1.4238204268637886</v>
      </c>
    </row>
    <row r="33" spans="5:7" x14ac:dyDescent="0.25">
      <c r="E33">
        <v>1.0588189472699661</v>
      </c>
      <c r="F33" s="11">
        <f t="shared" si="0"/>
        <v>1.0588189472699661</v>
      </c>
      <c r="G33">
        <v>1.0588189472699661</v>
      </c>
    </row>
    <row r="34" spans="5:7" x14ac:dyDescent="0.25">
      <c r="E34">
        <v>3.7585712704724989</v>
      </c>
      <c r="F34" s="11">
        <f t="shared" si="0"/>
        <v>3.7585712704724989</v>
      </c>
      <c r="G34">
        <v>3.7585712704724989</v>
      </c>
    </row>
    <row r="35" spans="5:7" x14ac:dyDescent="0.25">
      <c r="E35">
        <v>459.70363072600867</v>
      </c>
      <c r="F35" s="11" t="str">
        <f t="shared" si="0"/>
        <v/>
      </c>
      <c r="G35">
        <v>459.70363072600867</v>
      </c>
    </row>
    <row r="36" spans="5:7" x14ac:dyDescent="0.25">
      <c r="E36">
        <v>2.7485240726309934</v>
      </c>
      <c r="F36" s="11">
        <f t="shared" si="0"/>
        <v>2.7485240726309934</v>
      </c>
      <c r="G36">
        <v>2.7485240726309934</v>
      </c>
    </row>
    <row r="37" spans="5:7" x14ac:dyDescent="0.25">
      <c r="E37">
        <v>451.52413636218006</v>
      </c>
      <c r="F37" s="11" t="str">
        <f t="shared" si="0"/>
        <v/>
      </c>
      <c r="G37">
        <v>451.52413636218006</v>
      </c>
    </row>
    <row r="38" spans="5:7" x14ac:dyDescent="0.25">
      <c r="E38">
        <v>460.85370004317713</v>
      </c>
      <c r="F38" s="11" t="str">
        <f t="shared" si="0"/>
        <v/>
      </c>
      <c r="G38">
        <v>460.85370004317713</v>
      </c>
    </row>
    <row r="39" spans="5:7" x14ac:dyDescent="0.25">
      <c r="E39">
        <v>2.6855927830458537</v>
      </c>
      <c r="F39" s="11">
        <f t="shared" si="0"/>
        <v>2.6855927830458537</v>
      </c>
      <c r="G39">
        <v>2.6855927830458537</v>
      </c>
    </row>
    <row r="40" spans="5:7" x14ac:dyDescent="0.25">
      <c r="E40">
        <v>0</v>
      </c>
      <c r="F40" s="11" t="str">
        <f t="shared" si="0"/>
        <v/>
      </c>
      <c r="G40" t="s">
        <v>84</v>
      </c>
    </row>
    <row r="41" spans="5:7" x14ac:dyDescent="0.25">
      <c r="E41">
        <v>3.9709643728223458</v>
      </c>
      <c r="F41" s="11">
        <f t="shared" si="0"/>
        <v>3.9709643728223458</v>
      </c>
      <c r="G41">
        <v>3.9709643728223458</v>
      </c>
    </row>
    <row r="42" spans="5:7" x14ac:dyDescent="0.25">
      <c r="E42">
        <v>1.9052447921900852</v>
      </c>
      <c r="F42" s="11">
        <f t="shared" si="0"/>
        <v>1.9052447921900852</v>
      </c>
      <c r="G42">
        <v>1.9052447921900852</v>
      </c>
    </row>
    <row r="43" spans="5:7" x14ac:dyDescent="0.25">
      <c r="E43">
        <v>3.6279888445833453</v>
      </c>
      <c r="F43" s="11">
        <f t="shared" si="0"/>
        <v>3.6279888445833453</v>
      </c>
      <c r="G43">
        <v>3.6279888445833453</v>
      </c>
    </row>
    <row r="44" spans="5:7" x14ac:dyDescent="0.25">
      <c r="E44">
        <v>3.4376216935882633</v>
      </c>
      <c r="F44" s="11">
        <f t="shared" si="0"/>
        <v>3.4376216935882633</v>
      </c>
      <c r="G44">
        <v>3.4376216935882633</v>
      </c>
    </row>
    <row r="45" spans="5:7" x14ac:dyDescent="0.25">
      <c r="E45">
        <v>2.3646432061616176</v>
      </c>
      <c r="F45" s="11">
        <f t="shared" si="0"/>
        <v>2.3646432061616176</v>
      </c>
      <c r="G45">
        <v>2.3646432061616176</v>
      </c>
    </row>
    <row r="46" spans="5:7" x14ac:dyDescent="0.25">
      <c r="E46">
        <v>2.4826393741337545</v>
      </c>
      <c r="F46" s="11">
        <f t="shared" si="0"/>
        <v>2.4826393741337545</v>
      </c>
      <c r="G46">
        <v>2.4826393741337545</v>
      </c>
    </row>
    <row r="47" spans="5:7" x14ac:dyDescent="0.25">
      <c r="E47">
        <v>1.1138838256569634</v>
      </c>
      <c r="F47" s="11">
        <f t="shared" si="0"/>
        <v>1.1138838256569634</v>
      </c>
      <c r="G47">
        <v>1.1138838256569634</v>
      </c>
    </row>
    <row r="48" spans="5:7" x14ac:dyDescent="0.25">
      <c r="E48">
        <v>3.1497110437362599</v>
      </c>
      <c r="F48" s="11">
        <f t="shared" si="0"/>
        <v>3.1497110437362599</v>
      </c>
      <c r="G48">
        <v>3.1497110437362599</v>
      </c>
    </row>
    <row r="49" spans="5:7" x14ac:dyDescent="0.25">
      <c r="E49">
        <v>0.7630418862198205</v>
      </c>
      <c r="F49" s="11">
        <f t="shared" si="0"/>
        <v>0.7630418862198205</v>
      </c>
      <c r="G49">
        <v>0.7630418862198205</v>
      </c>
    </row>
    <row r="50" spans="5:7" x14ac:dyDescent="0.25">
      <c r="E50">
        <v>2.4967989142904341</v>
      </c>
      <c r="F50" s="11">
        <f t="shared" si="0"/>
        <v>2.4967989142904341</v>
      </c>
      <c r="G50">
        <v>2.4967989142904341</v>
      </c>
    </row>
    <row r="51" spans="5:7" x14ac:dyDescent="0.25">
      <c r="E51">
        <v>2.5235447123640724</v>
      </c>
      <c r="F51" s="11">
        <f t="shared" si="0"/>
        <v>2.5235447123640724</v>
      </c>
      <c r="G51">
        <v>2.5235447123640724</v>
      </c>
    </row>
    <row r="52" spans="5:7" x14ac:dyDescent="0.25">
      <c r="E52">
        <v>2.3630699239220117</v>
      </c>
      <c r="F52" s="11">
        <f t="shared" si="0"/>
        <v>2.3630699239220117</v>
      </c>
      <c r="G52">
        <v>2.3630699239220117</v>
      </c>
    </row>
    <row r="53" spans="5:7" x14ac:dyDescent="0.25">
      <c r="E53">
        <v>-473.0765297628509</v>
      </c>
      <c r="F53" s="11" t="str">
        <f t="shared" si="0"/>
        <v/>
      </c>
      <c r="G53" t="s">
        <v>84</v>
      </c>
    </row>
    <row r="54" spans="5:7" x14ac:dyDescent="0.25">
      <c r="E54">
        <v>4.5609452126830323</v>
      </c>
      <c r="F54" s="11">
        <f t="shared" si="0"/>
        <v>4.5609452126830323</v>
      </c>
      <c r="G54">
        <v>4.5609452126830323</v>
      </c>
    </row>
    <row r="55" spans="5:7" x14ac:dyDescent="0.25">
      <c r="E55">
        <v>-475.71649736094747</v>
      </c>
      <c r="F55" s="11" t="str">
        <f t="shared" si="0"/>
        <v/>
      </c>
      <c r="G55" t="s">
        <v>84</v>
      </c>
    </row>
    <row r="56" spans="5:7" x14ac:dyDescent="0.25">
      <c r="E56">
        <v>1.7667959551027892</v>
      </c>
      <c r="F56" s="11">
        <f t="shared" si="0"/>
        <v>1.7667959551027892</v>
      </c>
      <c r="G56">
        <v>1.7667959551027892</v>
      </c>
    </row>
    <row r="57" spans="5:7" x14ac:dyDescent="0.25">
      <c r="E57">
        <v>1.524510490200035</v>
      </c>
      <c r="F57" s="11">
        <f t="shared" si="0"/>
        <v>1.524510490200035</v>
      </c>
      <c r="G57">
        <v>1.524510490200035</v>
      </c>
    </row>
    <row r="58" spans="5:7" x14ac:dyDescent="0.25">
      <c r="E58">
        <v>1.2035609133157992</v>
      </c>
      <c r="F58" s="11">
        <f t="shared" si="0"/>
        <v>1.2035609133157992</v>
      </c>
      <c r="G58">
        <v>1.2035609133157992</v>
      </c>
    </row>
    <row r="59" spans="5:7" x14ac:dyDescent="0.25">
      <c r="E59">
        <v>3.9096063654768116</v>
      </c>
      <c r="F59" s="11">
        <f t="shared" si="0"/>
        <v>3.9096063654768116</v>
      </c>
      <c r="G59">
        <v>3.9096063654768116</v>
      </c>
    </row>
    <row r="60" spans="5:7" x14ac:dyDescent="0.25">
      <c r="E60">
        <v>467.30101066117464</v>
      </c>
      <c r="F60" s="11" t="str">
        <f t="shared" si="0"/>
        <v/>
      </c>
      <c r="G60">
        <v>467.30101066117464</v>
      </c>
    </row>
    <row r="61" spans="5:7" x14ac:dyDescent="0.25">
      <c r="E61">
        <v>2.6635668316910315</v>
      </c>
      <c r="F61" s="11">
        <f t="shared" si="0"/>
        <v>2.6635668316910315</v>
      </c>
      <c r="G61">
        <v>2.6635668316910315</v>
      </c>
    </row>
    <row r="62" spans="5:7" x14ac:dyDescent="0.25">
      <c r="E62">
        <v>458.65267818993681</v>
      </c>
      <c r="F62" s="11" t="str">
        <f t="shared" si="0"/>
        <v/>
      </c>
      <c r="G62">
        <v>458.65267818993681</v>
      </c>
    </row>
    <row r="63" spans="5:7" x14ac:dyDescent="0.25">
      <c r="E63">
        <v>467.61252054462102</v>
      </c>
      <c r="F63" s="11" t="str">
        <f t="shared" si="0"/>
        <v/>
      </c>
      <c r="G63">
        <v>467.61252054462102</v>
      </c>
    </row>
    <row r="64" spans="5:7" x14ac:dyDescent="0.25">
      <c r="E64">
        <v>2.5896225664284813</v>
      </c>
      <c r="F64" s="11">
        <f t="shared" si="0"/>
        <v>2.5896225664284813</v>
      </c>
      <c r="G64">
        <v>2.5896225664284813</v>
      </c>
    </row>
    <row r="65" spans="5:7" x14ac:dyDescent="0.25">
      <c r="E65">
        <v>0</v>
      </c>
      <c r="F65" s="11" t="str">
        <f t="shared" si="0"/>
        <v/>
      </c>
      <c r="G65" t="s">
        <v>84</v>
      </c>
    </row>
    <row r="66" spans="5:7" x14ac:dyDescent="0.25">
      <c r="E66">
        <v>3.7003598276062331</v>
      </c>
      <c r="F66" s="11">
        <f t="shared" si="0"/>
        <v>3.7003598276062331</v>
      </c>
      <c r="G66">
        <v>3.7003598276062331</v>
      </c>
    </row>
    <row r="67" spans="5:7" x14ac:dyDescent="0.25">
      <c r="E67">
        <v>2.0767325563096142</v>
      </c>
      <c r="F67" s="11">
        <f t="shared" si="0"/>
        <v>2.0767325563096142</v>
      </c>
      <c r="G67">
        <v>2.0767325563096142</v>
      </c>
    </row>
    <row r="68" spans="5:7" x14ac:dyDescent="0.25">
      <c r="E68">
        <v>3.3746904040031236</v>
      </c>
      <c r="F68" s="11">
        <f t="shared" ref="F68:F131" si="1">IF(OR(E68&lt;=0,ABS(E68)&gt;15),"",E68)</f>
        <v>3.3746904040031236</v>
      </c>
      <c r="G68">
        <v>3.3746904040031236</v>
      </c>
    </row>
    <row r="69" spans="5:7" x14ac:dyDescent="0.25">
      <c r="E69">
        <v>3.0804866251925827</v>
      </c>
      <c r="F69" s="11">
        <f t="shared" si="1"/>
        <v>3.0804866251925827</v>
      </c>
      <c r="G69">
        <v>3.0804866251925827</v>
      </c>
    </row>
    <row r="70" spans="5:7" x14ac:dyDescent="0.25">
      <c r="E70">
        <v>2.4527470115808474</v>
      </c>
      <c r="F70" s="11">
        <f t="shared" si="1"/>
        <v>2.4527470115808474</v>
      </c>
      <c r="G70">
        <v>2.4527470115808474</v>
      </c>
    </row>
    <row r="71" spans="5:7" x14ac:dyDescent="0.25">
      <c r="E71">
        <v>2.4794928096545434</v>
      </c>
      <c r="F71" s="11">
        <f t="shared" si="1"/>
        <v>2.4794928096545434</v>
      </c>
      <c r="G71">
        <v>2.4794928096545434</v>
      </c>
    </row>
    <row r="72" spans="5:7" x14ac:dyDescent="0.25">
      <c r="E72">
        <v>1.2900914364953664</v>
      </c>
      <c r="F72" s="11">
        <f t="shared" si="1"/>
        <v>1.2900914364953664</v>
      </c>
      <c r="G72">
        <v>1.2900914364953664</v>
      </c>
    </row>
    <row r="73" spans="5:7" x14ac:dyDescent="0.25">
      <c r="E73">
        <v>2.9074255788334487</v>
      </c>
      <c r="F73" s="11">
        <f t="shared" si="1"/>
        <v>2.9074255788334487</v>
      </c>
      <c r="G73">
        <v>2.9074255788334487</v>
      </c>
    </row>
    <row r="74" spans="5:7" x14ac:dyDescent="0.25">
      <c r="E74">
        <v>0.85901210283713569</v>
      </c>
      <c r="F74" s="11">
        <f t="shared" si="1"/>
        <v>0.85901210283713569</v>
      </c>
      <c r="G74">
        <v>0.85901210283713569</v>
      </c>
    </row>
    <row r="75" spans="5:7" x14ac:dyDescent="0.25">
      <c r="E75">
        <v>1.795115035416148</v>
      </c>
      <c r="F75" s="11">
        <f t="shared" si="1"/>
        <v>1.795115035416148</v>
      </c>
      <c r="G75">
        <v>1.795115035416148</v>
      </c>
    </row>
    <row r="76" spans="5:7" x14ac:dyDescent="0.25">
      <c r="E76">
        <v>2.5597302038755738</v>
      </c>
      <c r="F76" s="11">
        <f t="shared" si="1"/>
        <v>2.5597302038755738</v>
      </c>
      <c r="G76">
        <v>2.5597302038755738</v>
      </c>
    </row>
    <row r="77" spans="5:7" x14ac:dyDescent="0.25">
      <c r="E77">
        <v>2.3363241258483161</v>
      </c>
      <c r="F77" s="11">
        <f t="shared" si="1"/>
        <v>2.3363241258483161</v>
      </c>
      <c r="G77">
        <v>2.3363241258483161</v>
      </c>
    </row>
    <row r="78" spans="5:7" x14ac:dyDescent="0.25">
      <c r="E78">
        <v>-466.19813981119506</v>
      </c>
      <c r="F78" s="11" t="str">
        <f t="shared" si="1"/>
        <v/>
      </c>
      <c r="G78" t="s">
        <v>84</v>
      </c>
    </row>
    <row r="79" spans="5:7" x14ac:dyDescent="0.25">
      <c r="E79">
        <v>4.2148231199647626</v>
      </c>
      <c r="F79" s="11">
        <f t="shared" si="1"/>
        <v>4.2148231199647626</v>
      </c>
      <c r="G79">
        <v>4.2148231199647626</v>
      </c>
    </row>
    <row r="80" spans="5:7" x14ac:dyDescent="0.25">
      <c r="E80">
        <v>-466.51908938807929</v>
      </c>
      <c r="F80" s="11" t="str">
        <f t="shared" si="1"/>
        <v/>
      </c>
      <c r="G80" t="s">
        <v>84</v>
      </c>
    </row>
    <row r="81" spans="5:7" x14ac:dyDescent="0.25">
      <c r="E81">
        <v>4.0307490979282177</v>
      </c>
      <c r="F81" s="11">
        <f t="shared" si="1"/>
        <v>4.0307490979282177</v>
      </c>
      <c r="G81">
        <v>4.0307490979282177</v>
      </c>
    </row>
    <row r="82" spans="5:7" x14ac:dyDescent="0.25">
      <c r="E82">
        <v>4.2588750226742915</v>
      </c>
      <c r="F82" s="11">
        <f t="shared" si="1"/>
        <v>4.2588750226742915</v>
      </c>
      <c r="G82">
        <v>4.2588750226742915</v>
      </c>
    </row>
    <row r="83" spans="5:7" x14ac:dyDescent="0.25">
      <c r="E83">
        <v>6.2097449998136831</v>
      </c>
      <c r="F83" s="11">
        <f t="shared" si="1"/>
        <v>6.2097449998136831</v>
      </c>
      <c r="G83">
        <v>6.2097449998136831</v>
      </c>
    </row>
    <row r="84" spans="5:7" x14ac:dyDescent="0.25">
      <c r="E84">
        <v>8.6955309384267068</v>
      </c>
      <c r="F84" s="11">
        <f t="shared" si="1"/>
        <v>8.6955309384267068</v>
      </c>
      <c r="G84">
        <v>8.6955309384267068</v>
      </c>
    </row>
    <row r="85" spans="5:7" x14ac:dyDescent="0.25">
      <c r="E85">
        <v>432.15545871011375</v>
      </c>
      <c r="F85" s="11" t="str">
        <f t="shared" si="1"/>
        <v/>
      </c>
      <c r="G85">
        <v>432.15545871011375</v>
      </c>
    </row>
    <row r="86" spans="5:7" x14ac:dyDescent="0.25">
      <c r="E86">
        <v>6.3293144500254837</v>
      </c>
      <c r="F86" s="11">
        <f t="shared" si="1"/>
        <v>6.3293144500254837</v>
      </c>
      <c r="G86">
        <v>6.3293144500254837</v>
      </c>
    </row>
    <row r="87" spans="5:7" x14ac:dyDescent="0.25">
      <c r="E87">
        <v>398.4510332905524</v>
      </c>
      <c r="F87" s="11" t="str">
        <f t="shared" si="1"/>
        <v/>
      </c>
      <c r="G87">
        <v>398.4510332905524</v>
      </c>
    </row>
    <row r="88" spans="5:7" x14ac:dyDescent="0.25">
      <c r="E88">
        <v>402.36063965602921</v>
      </c>
      <c r="F88" s="11" t="str">
        <f t="shared" si="1"/>
        <v/>
      </c>
      <c r="G88">
        <v>402.36063965602921</v>
      </c>
    </row>
    <row r="89" spans="5:7" x14ac:dyDescent="0.25">
      <c r="E89">
        <v>4.5955574219548128</v>
      </c>
      <c r="F89" s="11">
        <f t="shared" si="1"/>
        <v>4.5955574219548128</v>
      </c>
      <c r="G89">
        <v>4.5955574219548128</v>
      </c>
    </row>
    <row r="90" spans="5:7" x14ac:dyDescent="0.25">
      <c r="E90">
        <v>-473.87418385834252</v>
      </c>
      <c r="F90" s="11" t="str">
        <f t="shared" si="1"/>
        <v/>
      </c>
      <c r="G90" t="s">
        <v>84</v>
      </c>
    </row>
    <row r="91" spans="5:7" x14ac:dyDescent="0.25">
      <c r="E91">
        <v>4.3469788280935218</v>
      </c>
      <c r="F91" s="11">
        <f t="shared" si="1"/>
        <v>4.3469788280935218</v>
      </c>
      <c r="G91">
        <v>4.3469788280935218</v>
      </c>
    </row>
    <row r="92" spans="5:7" x14ac:dyDescent="0.25">
      <c r="E92">
        <v>4.2006635798080829</v>
      </c>
      <c r="F92" s="11">
        <f t="shared" si="1"/>
        <v>4.2006635798080829</v>
      </c>
      <c r="G92">
        <v>4.2006635798080829</v>
      </c>
    </row>
    <row r="93" spans="5:7" x14ac:dyDescent="0.25">
      <c r="E93">
        <v>3.385703379680534</v>
      </c>
      <c r="F93" s="11">
        <f t="shared" si="1"/>
        <v>3.385703379680534</v>
      </c>
      <c r="G93">
        <v>3.385703379680534</v>
      </c>
    </row>
    <row r="94" spans="5:7" x14ac:dyDescent="0.25">
      <c r="E94">
        <v>3.4517812337449421</v>
      </c>
      <c r="F94" s="11">
        <f t="shared" si="1"/>
        <v>3.4517812337449421</v>
      </c>
      <c r="G94">
        <v>3.4517812337449421</v>
      </c>
    </row>
    <row r="95" spans="5:7" x14ac:dyDescent="0.25">
      <c r="E95">
        <v>2.4826393741338117</v>
      </c>
      <c r="F95" s="11">
        <f t="shared" si="1"/>
        <v>2.4826393741338117</v>
      </c>
      <c r="G95">
        <v>2.4826393741338117</v>
      </c>
    </row>
    <row r="96" spans="5:7" x14ac:dyDescent="0.25">
      <c r="E96">
        <v>3.2740003406669338</v>
      </c>
      <c r="F96" s="11">
        <f t="shared" si="1"/>
        <v>3.2740003406669338</v>
      </c>
      <c r="G96">
        <v>3.2740003406669338</v>
      </c>
    </row>
    <row r="97" spans="5:7" x14ac:dyDescent="0.25">
      <c r="E97">
        <v>1.7856753419783424</v>
      </c>
      <c r="F97" s="11">
        <f t="shared" si="1"/>
        <v>1.7856753419783424</v>
      </c>
      <c r="G97">
        <v>1.7856753419783424</v>
      </c>
    </row>
    <row r="98" spans="5:7" x14ac:dyDescent="0.25">
      <c r="E98">
        <v>1.9540165416185458</v>
      </c>
      <c r="F98" s="11">
        <f t="shared" si="1"/>
        <v>1.9540165416185458</v>
      </c>
      <c r="G98">
        <v>1.9540165416185458</v>
      </c>
    </row>
    <row r="99" spans="5:7" x14ac:dyDescent="0.25">
      <c r="E99">
        <v>2.0248142424018281</v>
      </c>
      <c r="F99" s="11">
        <f t="shared" si="1"/>
        <v>2.0248142424018281</v>
      </c>
      <c r="G99">
        <v>2.0248142424018281</v>
      </c>
    </row>
    <row r="100" spans="5:7" x14ac:dyDescent="0.25">
      <c r="E100">
        <v>1.7353303103102191</v>
      </c>
      <c r="F100" s="11">
        <f t="shared" si="1"/>
        <v>1.7353303103102191</v>
      </c>
      <c r="G100">
        <v>1.7353303103102191</v>
      </c>
    </row>
    <row r="101" spans="5:7" x14ac:dyDescent="0.25">
      <c r="E101">
        <v>1.9571631060978714</v>
      </c>
      <c r="F101" s="11">
        <f t="shared" si="1"/>
        <v>1.9571631060978714</v>
      </c>
      <c r="G101">
        <v>1.9571631060978714</v>
      </c>
    </row>
    <row r="102" spans="5:7" x14ac:dyDescent="0.25">
      <c r="E102">
        <v>2.0908920964662365</v>
      </c>
      <c r="F102" s="11">
        <f t="shared" si="1"/>
        <v>2.0908920964662365</v>
      </c>
      <c r="G102">
        <v>2.0908920964662365</v>
      </c>
    </row>
    <row r="103" spans="5:7" x14ac:dyDescent="0.25">
      <c r="E103">
        <v>-490.73662290268078</v>
      </c>
      <c r="F103" s="11" t="str">
        <f t="shared" si="1"/>
        <v/>
      </c>
      <c r="G103" t="s">
        <v>84</v>
      </c>
    </row>
    <row r="104" spans="5:7" x14ac:dyDescent="0.25">
      <c r="E104">
        <v>6.2443572090855231</v>
      </c>
      <c r="F104" s="11">
        <f t="shared" si="1"/>
        <v>6.2443572090855231</v>
      </c>
      <c r="G104">
        <v>6.2443572090855231</v>
      </c>
    </row>
    <row r="105" spans="5:7" x14ac:dyDescent="0.25">
      <c r="E105">
        <v>-479.12422669198281</v>
      </c>
      <c r="F105" s="11" t="str">
        <f t="shared" si="1"/>
        <v/>
      </c>
      <c r="G105" t="s">
        <v>84</v>
      </c>
    </row>
    <row r="106" spans="5:7" x14ac:dyDescent="0.25">
      <c r="E106">
        <v>8.3368225877914206</v>
      </c>
      <c r="F106" s="11">
        <f t="shared" si="1"/>
        <v>8.3368225877914206</v>
      </c>
      <c r="G106">
        <v>8.3368225877914206</v>
      </c>
    </row>
    <row r="107" spans="5:7" x14ac:dyDescent="0.25">
      <c r="E107">
        <v>7.2009128107796361</v>
      </c>
      <c r="F107" s="11">
        <f t="shared" si="1"/>
        <v>7.2009128107796361</v>
      </c>
      <c r="G107">
        <v>7.2009128107796361</v>
      </c>
    </row>
    <row r="108" spans="5:7" x14ac:dyDescent="0.25">
      <c r="E108">
        <v>2.1805691841250723</v>
      </c>
      <c r="F108" s="11">
        <f t="shared" si="1"/>
        <v>2.1805691841250723</v>
      </c>
      <c r="G108">
        <v>2.1805691841250723</v>
      </c>
    </row>
    <row r="109" spans="5:7" x14ac:dyDescent="0.25">
      <c r="E109">
        <v>9.5985949439734277</v>
      </c>
      <c r="F109" s="11">
        <f t="shared" si="1"/>
        <v>9.5985949439734277</v>
      </c>
      <c r="G109">
        <v>9.5985949439734277</v>
      </c>
    </row>
    <row r="110" spans="5:7" x14ac:dyDescent="0.25">
      <c r="E110">
        <v>430.21560170865172</v>
      </c>
      <c r="F110" s="11" t="str">
        <f t="shared" si="1"/>
        <v/>
      </c>
      <c r="G110">
        <v>430.21560170865172</v>
      </c>
    </row>
    <row r="111" spans="5:7" x14ac:dyDescent="0.25">
      <c r="E111">
        <v>3.6862002874495534</v>
      </c>
      <c r="F111" s="11">
        <f t="shared" si="1"/>
        <v>3.6862002874495534</v>
      </c>
      <c r="G111">
        <v>3.6862002874495534</v>
      </c>
    </row>
    <row r="112" spans="5:7" x14ac:dyDescent="0.25">
      <c r="E112">
        <v>416.48084775669497</v>
      </c>
      <c r="F112" s="11" t="str">
        <f t="shared" si="1"/>
        <v/>
      </c>
      <c r="G112">
        <v>416.48084775669497</v>
      </c>
    </row>
    <row r="113" spans="5:7" x14ac:dyDescent="0.25">
      <c r="E113">
        <v>423.50397967439665</v>
      </c>
      <c r="F113" s="11" t="str">
        <f t="shared" si="1"/>
        <v/>
      </c>
      <c r="G113">
        <v>423.50397967439665</v>
      </c>
    </row>
    <row r="114" spans="5:7" x14ac:dyDescent="0.25">
      <c r="E114">
        <v>5.0030375220186158</v>
      </c>
      <c r="F114" s="11">
        <f t="shared" si="1"/>
        <v>5.0030375220186158</v>
      </c>
      <c r="G114">
        <v>5.0030375220186158</v>
      </c>
    </row>
    <row r="115" spans="5:7" x14ac:dyDescent="0.25">
      <c r="E115">
        <v>0</v>
      </c>
      <c r="F115" s="11" t="str">
        <f t="shared" si="1"/>
        <v/>
      </c>
      <c r="G115" t="s">
        <v>84</v>
      </c>
    </row>
    <row r="116" spans="5:7" x14ac:dyDescent="0.25">
      <c r="E116">
        <v>4.7229932833647554</v>
      </c>
      <c r="F116" s="11">
        <f t="shared" si="1"/>
        <v>4.7229932833647554</v>
      </c>
      <c r="G116">
        <v>4.7229932833647554</v>
      </c>
    </row>
    <row r="117" spans="5:7" x14ac:dyDescent="0.25">
      <c r="E117">
        <v>4.0685078716793237</v>
      </c>
      <c r="F117" s="11">
        <f t="shared" si="1"/>
        <v>4.0685078716793237</v>
      </c>
      <c r="G117">
        <v>4.0685078716793237</v>
      </c>
    </row>
    <row r="118" spans="5:7" x14ac:dyDescent="0.25">
      <c r="E118">
        <v>4.7607520571158624</v>
      </c>
      <c r="F118" s="11">
        <f t="shared" si="1"/>
        <v>4.7607520571158624</v>
      </c>
      <c r="G118">
        <v>4.7607520571158624</v>
      </c>
    </row>
    <row r="119" spans="5:7" x14ac:dyDescent="0.25">
      <c r="E119">
        <v>3.8749941562049735</v>
      </c>
      <c r="F119" s="11">
        <f t="shared" si="1"/>
        <v>3.8749941562049735</v>
      </c>
      <c r="G119">
        <v>3.8749941562049735</v>
      </c>
    </row>
    <row r="120" spans="5:7" x14ac:dyDescent="0.25">
      <c r="E120">
        <v>2.9687835861789829</v>
      </c>
      <c r="F120" s="11">
        <f t="shared" si="1"/>
        <v>2.9687835861789829</v>
      </c>
      <c r="G120">
        <v>2.9687835861789829</v>
      </c>
    </row>
    <row r="121" spans="5:7" x14ac:dyDescent="0.25">
      <c r="E121">
        <v>3.58708350635297</v>
      </c>
      <c r="F121" s="11">
        <f t="shared" si="1"/>
        <v>3.58708350635297</v>
      </c>
      <c r="G121">
        <v>3.58708350635297</v>
      </c>
    </row>
    <row r="122" spans="5:7" x14ac:dyDescent="0.25">
      <c r="E122">
        <v>1.9917753153696527</v>
      </c>
      <c r="F122" s="11">
        <f t="shared" si="1"/>
        <v>1.9917753153696527</v>
      </c>
      <c r="G122">
        <v>1.9917753153696527</v>
      </c>
    </row>
    <row r="123" spans="5:7" x14ac:dyDescent="0.25">
      <c r="E123">
        <v>2.7831362819028316</v>
      </c>
      <c r="F123" s="11">
        <f t="shared" si="1"/>
        <v>2.7831362819028316</v>
      </c>
      <c r="G123">
        <v>2.7831362819028316</v>
      </c>
    </row>
    <row r="124" spans="5:7" x14ac:dyDescent="0.25">
      <c r="E124">
        <v>2.5833294374700011</v>
      </c>
      <c r="F124" s="11">
        <f t="shared" si="1"/>
        <v>2.5833294374700011</v>
      </c>
      <c r="G124">
        <v>2.5833294374700011</v>
      </c>
    </row>
    <row r="125" spans="5:7" x14ac:dyDescent="0.25">
      <c r="E125">
        <v>2.1160646123003266</v>
      </c>
      <c r="F125" s="11">
        <f t="shared" si="1"/>
        <v>2.1160646123003266</v>
      </c>
      <c r="G125">
        <v>2.1160646123003266</v>
      </c>
    </row>
    <row r="126" spans="5:7" x14ac:dyDescent="0.25">
      <c r="E126">
        <v>2.3662164884012231</v>
      </c>
      <c r="F126" s="11">
        <f t="shared" si="1"/>
        <v>2.3662164884012231</v>
      </c>
      <c r="G126">
        <v>2.3662164884012231</v>
      </c>
    </row>
    <row r="127" spans="5:7" x14ac:dyDescent="0.25">
      <c r="E127">
        <v>2.1365172814155429</v>
      </c>
      <c r="F127" s="11">
        <f t="shared" si="1"/>
        <v>2.1365172814155429</v>
      </c>
      <c r="G127">
        <v>2.1365172814155429</v>
      </c>
    </row>
    <row r="128" spans="5:7" x14ac:dyDescent="0.25">
      <c r="E128">
        <v>-472.19549170865895</v>
      </c>
      <c r="F128" s="11" t="str">
        <f t="shared" si="1"/>
        <v/>
      </c>
      <c r="G128" t="s">
        <v>84</v>
      </c>
    </row>
    <row r="129" spans="5:7" x14ac:dyDescent="0.25">
      <c r="E129">
        <v>5.475022193907165</v>
      </c>
      <c r="F129" s="11">
        <f t="shared" si="1"/>
        <v>5.475022193907165</v>
      </c>
      <c r="G129">
        <v>5.475022193907165</v>
      </c>
    </row>
    <row r="130" spans="5:7" x14ac:dyDescent="0.25">
      <c r="E130">
        <v>-473.45883734708059</v>
      </c>
      <c r="F130" s="11" t="str">
        <f t="shared" si="1"/>
        <v/>
      </c>
      <c r="G130" t="s">
        <v>84</v>
      </c>
    </row>
    <row r="131" spans="5:7" x14ac:dyDescent="0.25">
      <c r="E131">
        <v>6.6958892118588542</v>
      </c>
      <c r="F131" s="11">
        <f t="shared" si="1"/>
        <v>6.6958892118588542</v>
      </c>
      <c r="G131">
        <v>6.6958892118588542</v>
      </c>
    </row>
    <row r="132" spans="5:7" x14ac:dyDescent="0.25">
      <c r="E132">
        <v>7.2544044069269713</v>
      </c>
      <c r="F132" s="11">
        <f t="shared" ref="F132:F152" si="2">IF(OR(E132&lt;=0,ABS(E132)&gt;15),"",E132)</f>
        <v>7.2544044069269713</v>
      </c>
      <c r="G132">
        <v>7.2544044069269713</v>
      </c>
    </row>
    <row r="133" spans="5:7" x14ac:dyDescent="0.25">
      <c r="E133">
        <v>3.3746904040031236</v>
      </c>
      <c r="F133" s="11">
        <f t="shared" si="2"/>
        <v>3.3746904040031236</v>
      </c>
      <c r="G133">
        <v>3.3746904040031236</v>
      </c>
    </row>
    <row r="134" spans="5:7" x14ac:dyDescent="0.25">
      <c r="E134">
        <v>8.9519759434861399</v>
      </c>
      <c r="F134" s="11">
        <f t="shared" si="2"/>
        <v>8.9519759434861399</v>
      </c>
      <c r="G134">
        <v>8.9519759434861399</v>
      </c>
    </row>
    <row r="135" spans="5:7" x14ac:dyDescent="0.25">
      <c r="E135">
        <v>422.59619582213088</v>
      </c>
      <c r="F135" s="11" t="str">
        <f t="shared" si="2"/>
        <v/>
      </c>
      <c r="G135">
        <v>422.59619582213088</v>
      </c>
    </row>
    <row r="136" spans="5:7" x14ac:dyDescent="0.25">
      <c r="E136">
        <v>4.1723444994947814</v>
      </c>
      <c r="F136" s="11">
        <f t="shared" si="2"/>
        <v>4.1723444994947814</v>
      </c>
      <c r="G136">
        <v>4.1723444994947814</v>
      </c>
    </row>
    <row r="137" spans="5:7" x14ac:dyDescent="0.25">
      <c r="E137">
        <v>404.49243709072584</v>
      </c>
      <c r="F137" s="11" t="str">
        <f t="shared" si="2"/>
        <v/>
      </c>
      <c r="G137">
        <v>404.49243709072584</v>
      </c>
    </row>
    <row r="138" spans="5:7" x14ac:dyDescent="0.25">
      <c r="E138">
        <v>410.98379961143303</v>
      </c>
      <c r="F138" s="11" t="str">
        <f t="shared" si="2"/>
        <v/>
      </c>
      <c r="G138">
        <v>410.98379961143303</v>
      </c>
    </row>
    <row r="139" spans="5:7" x14ac:dyDescent="0.25">
      <c r="E139">
        <v>4.9810115706638509</v>
      </c>
      <c r="F139" s="11">
        <f t="shared" si="2"/>
        <v>4.9810115706638509</v>
      </c>
      <c r="G139">
        <v>4.9810115706638509</v>
      </c>
    </row>
    <row r="140" spans="5:7" x14ac:dyDescent="0.25">
      <c r="E140">
        <v>0</v>
      </c>
      <c r="F140" s="11" t="str">
        <f t="shared" si="2"/>
        <v/>
      </c>
      <c r="G140" t="s">
        <v>84</v>
      </c>
    </row>
    <row r="141" spans="5:7" x14ac:dyDescent="0.25">
      <c r="E141">
        <v>5.1005810208755946</v>
      </c>
      <c r="F141" s="11">
        <f t="shared" si="2"/>
        <v>5.1005810208755946</v>
      </c>
      <c r="G141">
        <v>5.1005810208755946</v>
      </c>
    </row>
    <row r="142" spans="5:7" x14ac:dyDescent="0.25">
      <c r="E142">
        <v>5.0911413274377892</v>
      </c>
      <c r="F142" s="11">
        <f t="shared" si="2"/>
        <v>5.0911413274377892</v>
      </c>
      <c r="G142">
        <v>5.0911413274377892</v>
      </c>
    </row>
    <row r="143" spans="5:7" x14ac:dyDescent="0.25">
      <c r="E143">
        <v>5.0250634733733808</v>
      </c>
      <c r="F143" s="11">
        <f t="shared" si="2"/>
        <v>5.0250634733733808</v>
      </c>
      <c r="G143">
        <v>5.0250634733733808</v>
      </c>
    </row>
    <row r="144" spans="5:7" x14ac:dyDescent="0.25">
      <c r="E144">
        <v>4.3123666188217404</v>
      </c>
      <c r="F144" s="11">
        <f t="shared" si="2"/>
        <v>4.3123666188217404</v>
      </c>
      <c r="G144">
        <v>4.3123666188217404</v>
      </c>
    </row>
    <row r="145" spans="5:7" x14ac:dyDescent="0.25">
      <c r="E145">
        <v>3.228375155717627</v>
      </c>
      <c r="F145" s="11">
        <f t="shared" si="2"/>
        <v>3.228375155717627</v>
      </c>
      <c r="G145">
        <v>3.228375155717627</v>
      </c>
    </row>
    <row r="146" spans="5:7" x14ac:dyDescent="0.25">
      <c r="E146">
        <v>4.0968269519925684</v>
      </c>
      <c r="F146" s="11">
        <f t="shared" si="2"/>
        <v>4.0968269519925684</v>
      </c>
      <c r="G146">
        <v>4.0968269519925684</v>
      </c>
    </row>
    <row r="147" spans="5:7" x14ac:dyDescent="0.25">
      <c r="E147">
        <v>2.3788027463182968</v>
      </c>
      <c r="F147" s="11">
        <f t="shared" si="2"/>
        <v>2.3788027463182968</v>
      </c>
      <c r="G147">
        <v>2.3788027463182968</v>
      </c>
    </row>
    <row r="148" spans="5:7" x14ac:dyDescent="0.25">
      <c r="E148">
        <v>2.6635668316910315</v>
      </c>
      <c r="F148" s="11">
        <f t="shared" si="2"/>
        <v>2.6635668316910315</v>
      </c>
      <c r="G148">
        <v>2.6635668316910315</v>
      </c>
    </row>
    <row r="149" spans="5:7" x14ac:dyDescent="0.25">
      <c r="E149">
        <v>2.5203981478848614</v>
      </c>
      <c r="F149" s="11">
        <f t="shared" si="2"/>
        <v>2.5203981478848614</v>
      </c>
      <c r="G149">
        <v>2.5203981478848614</v>
      </c>
    </row>
    <row r="150" spans="5:7" x14ac:dyDescent="0.25">
      <c r="E150">
        <v>2.558156921635911</v>
      </c>
      <c r="F150" s="11">
        <f t="shared" si="2"/>
        <v>2.558156921635911</v>
      </c>
      <c r="G150">
        <v>2.558156921635911</v>
      </c>
    </row>
    <row r="151" spans="5:7" x14ac:dyDescent="0.25">
      <c r="E151">
        <v>3.1512843259758654</v>
      </c>
      <c r="F151" s="11">
        <f t="shared" si="2"/>
        <v>3.1512843259758654</v>
      </c>
      <c r="G151">
        <v>3.1512843259758654</v>
      </c>
    </row>
    <row r="152" spans="5:7" x14ac:dyDescent="0.25">
      <c r="E152">
        <v>2.8067355154972589</v>
      </c>
      <c r="F152" s="11">
        <f t="shared" si="2"/>
        <v>2.8067355154972589</v>
      </c>
      <c r="G152">
        <v>2.8067355154972589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08D1-EE11-49AE-A5E7-F8CBAC5B7C13}">
  <sheetPr codeName="Sheet3"/>
  <dimension ref="A1:X69"/>
  <sheetViews>
    <sheetView topLeftCell="O13" zoomScale="85" zoomScaleNormal="85" workbookViewId="0">
      <selection activeCell="AG34" sqref="AG34"/>
    </sheetView>
  </sheetViews>
  <sheetFormatPr defaultRowHeight="15" x14ac:dyDescent="0.25"/>
  <cols>
    <col min="1" max="1" width="9.7109375" bestFit="1" customWidth="1"/>
    <col min="2" max="2" width="11.5703125" bestFit="1" customWidth="1"/>
    <col min="3" max="4" width="13.140625" bestFit="1" customWidth="1"/>
    <col min="5" max="5" width="10.85546875" bestFit="1" customWidth="1"/>
  </cols>
  <sheetData>
    <row r="1" spans="1:5" x14ac:dyDescent="0.25">
      <c r="A1" t="s">
        <v>0</v>
      </c>
      <c r="B1" t="s">
        <v>1</v>
      </c>
      <c r="C1" t="s">
        <v>16</v>
      </c>
      <c r="D1" t="s">
        <v>17</v>
      </c>
      <c r="E1" t="s">
        <v>4</v>
      </c>
    </row>
    <row r="2" spans="1:5" x14ac:dyDescent="0.25">
      <c r="A2" s="6" t="s">
        <v>12</v>
      </c>
      <c r="B2" s="2">
        <v>43662</v>
      </c>
      <c r="C2" s="6">
        <v>6.1552767750304271</v>
      </c>
      <c r="D2" s="6">
        <v>7.4157346952667007</v>
      </c>
      <c r="E2" s="6">
        <v>251.89500000000001</v>
      </c>
    </row>
    <row r="3" spans="1:5" x14ac:dyDescent="0.25">
      <c r="A3" s="5" t="s">
        <v>12</v>
      </c>
      <c r="B3" s="4">
        <v>43663</v>
      </c>
      <c r="C3" s="5">
        <v>5.6790637218531668</v>
      </c>
      <c r="D3" s="5">
        <v>7.3364695734433489</v>
      </c>
      <c r="E3" s="5">
        <v>337.51</v>
      </c>
    </row>
    <row r="4" spans="1:5" x14ac:dyDescent="0.25">
      <c r="A4" s="5" t="s">
        <v>12</v>
      </c>
      <c r="B4" s="4">
        <v>43665</v>
      </c>
      <c r="C4" s="5">
        <v>8.4541250085566517</v>
      </c>
      <c r="D4" s="5">
        <v>8.8523178226305834</v>
      </c>
      <c r="E4" s="5">
        <v>186.88333333333335</v>
      </c>
    </row>
    <row r="5" spans="1:5" x14ac:dyDescent="0.25">
      <c r="A5" s="6" t="s">
        <v>12</v>
      </c>
      <c r="B5" s="2">
        <v>43671</v>
      </c>
      <c r="C5" s="6">
        <v>4.9326449025716661</v>
      </c>
      <c r="D5" s="6">
        <v>6.0332511319111646</v>
      </c>
      <c r="E5" s="6">
        <v>158.58666666666667</v>
      </c>
    </row>
    <row r="6" spans="1:5" x14ac:dyDescent="0.25">
      <c r="A6" s="5" t="s">
        <v>12</v>
      </c>
      <c r="B6" s="4">
        <v>43672</v>
      </c>
      <c r="C6" s="5">
        <v>4.6804652903564392</v>
      </c>
      <c r="D6" s="5">
        <v>5.2544644248033254</v>
      </c>
      <c r="E6" s="5">
        <v>172.12666666666664</v>
      </c>
    </row>
    <row r="7" spans="1:5" x14ac:dyDescent="0.25">
      <c r="A7" s="6" t="s">
        <v>12</v>
      </c>
      <c r="B7" s="2">
        <v>43675</v>
      </c>
      <c r="C7" s="6">
        <v>4.4103019470237372</v>
      </c>
      <c r="D7" s="6">
        <v>4.9952608935108476</v>
      </c>
      <c r="E7" s="6">
        <v>177.59499999999997</v>
      </c>
    </row>
    <row r="8" spans="1:5" x14ac:dyDescent="0.25">
      <c r="A8" s="5" t="s">
        <v>12</v>
      </c>
      <c r="B8" s="4">
        <v>43676</v>
      </c>
      <c r="C8" s="5">
        <v>4.7503511347313685</v>
      </c>
      <c r="D8" s="5">
        <v>5.5875038343576531</v>
      </c>
      <c r="E8" s="5">
        <v>111.40333333333331</v>
      </c>
    </row>
    <row r="9" spans="1:5" x14ac:dyDescent="0.25">
      <c r="A9" s="5" t="s">
        <v>12</v>
      </c>
      <c r="B9" s="4">
        <v>43677</v>
      </c>
      <c r="C9" s="5">
        <v>5.810426060854418</v>
      </c>
      <c r="D9" s="5">
        <v>7.0370362490476133</v>
      </c>
      <c r="E9" s="5">
        <v>108.75</v>
      </c>
    </row>
    <row r="10" spans="1:5" x14ac:dyDescent="0.25">
      <c r="A10" s="6" t="s">
        <v>12</v>
      </c>
      <c r="B10" s="2">
        <v>43678</v>
      </c>
      <c r="C10" s="6">
        <v>4.3705502533590757</v>
      </c>
      <c r="D10" s="6">
        <v>5.5838466945429026</v>
      </c>
      <c r="E10" s="6">
        <v>77.966666666666669</v>
      </c>
    </row>
    <row r="11" spans="1:5" x14ac:dyDescent="0.25">
      <c r="A11" s="6" t="s">
        <v>12</v>
      </c>
      <c r="B11" s="2">
        <v>43682</v>
      </c>
      <c r="C11" s="6">
        <v>8.3949756083585996</v>
      </c>
      <c r="D11" s="6">
        <v>9.4397226200918904</v>
      </c>
      <c r="E11" s="6">
        <v>63.646666666666668</v>
      </c>
    </row>
    <row r="12" spans="1:5" x14ac:dyDescent="0.25">
      <c r="A12" s="5" t="s">
        <v>12</v>
      </c>
      <c r="B12" s="4">
        <v>43685</v>
      </c>
      <c r="C12" s="5">
        <v>3.7601918668114211</v>
      </c>
      <c r="D12" s="5">
        <v>4.4158020220291085</v>
      </c>
      <c r="E12" s="5">
        <v>154.46</v>
      </c>
    </row>
    <row r="13" spans="1:5" x14ac:dyDescent="0.25">
      <c r="A13" s="5" t="s">
        <v>12</v>
      </c>
      <c r="B13" s="4">
        <v>43698</v>
      </c>
      <c r="C13" s="5">
        <v>4.08</v>
      </c>
      <c r="D13" s="5">
        <v>5</v>
      </c>
      <c r="E13" s="5">
        <v>120.71999999999998</v>
      </c>
    </row>
    <row r="14" spans="1:5" x14ac:dyDescent="0.25">
      <c r="A14" s="6" t="s">
        <v>12</v>
      </c>
      <c r="B14" s="2">
        <v>43706</v>
      </c>
      <c r="C14" s="6">
        <v>3.2757514105167878</v>
      </c>
      <c r="D14" s="6">
        <v>4.4726568609697512</v>
      </c>
      <c r="E14" s="6">
        <v>95.423333333333332</v>
      </c>
    </row>
    <row r="15" spans="1:5" x14ac:dyDescent="0.25">
      <c r="A15" s="5" t="s">
        <v>12</v>
      </c>
      <c r="B15" s="4">
        <v>43707</v>
      </c>
      <c r="C15" s="5">
        <v>6.1250957828197548</v>
      </c>
      <c r="D15" s="5">
        <v>7.2294921356411121</v>
      </c>
      <c r="E15" s="5">
        <v>107.95666666666666</v>
      </c>
    </row>
    <row r="16" spans="1:5" x14ac:dyDescent="0.25">
      <c r="A16" s="5" t="s">
        <v>12</v>
      </c>
      <c r="B16" s="4">
        <v>43711</v>
      </c>
      <c r="C16" s="5">
        <v>3.8509162292004455</v>
      </c>
      <c r="D16" s="5">
        <v>5.8732046906644433</v>
      </c>
      <c r="E16" s="5">
        <v>80.52000000000001</v>
      </c>
    </row>
    <row r="17" spans="1:5" x14ac:dyDescent="0.25">
      <c r="A17" s="6" t="s">
        <v>12</v>
      </c>
      <c r="B17" s="2">
        <v>43712</v>
      </c>
      <c r="C17" s="6">
        <v>3.3591496095475732</v>
      </c>
      <c r="D17" s="6">
        <v>3.7137782166791089</v>
      </c>
      <c r="E17" s="6">
        <v>88.236666666666679</v>
      </c>
    </row>
    <row r="18" spans="1:5" x14ac:dyDescent="0.25">
      <c r="A18" s="6" t="s">
        <v>12</v>
      </c>
      <c r="B18" s="2">
        <v>43713</v>
      </c>
      <c r="C18" s="6">
        <v>1.7648288742481126</v>
      </c>
      <c r="D18" s="6">
        <v>2.6861115208294026</v>
      </c>
      <c r="E18" s="6">
        <v>97.660000000000011</v>
      </c>
    </row>
    <row r="19" spans="1:5" x14ac:dyDescent="0.25">
      <c r="A19" s="5" t="s">
        <v>12</v>
      </c>
      <c r="B19" s="4">
        <v>43714</v>
      </c>
      <c r="C19" s="5">
        <v>0.81316831359558761</v>
      </c>
      <c r="D19" s="5">
        <v>1.5550293788923013</v>
      </c>
      <c r="E19" s="5">
        <v>116.49000000000001</v>
      </c>
    </row>
    <row r="20" spans="1:5" x14ac:dyDescent="0.25">
      <c r="A20" s="5" t="s">
        <v>12</v>
      </c>
      <c r="B20" s="2">
        <v>43725</v>
      </c>
      <c r="C20" s="5">
        <v>3.91</v>
      </c>
      <c r="D20" s="5">
        <v>4.6750999999999996</v>
      </c>
      <c r="E20" s="5">
        <v>49.626666666666665</v>
      </c>
    </row>
    <row r="21" spans="1:5" x14ac:dyDescent="0.25">
      <c r="A21" s="6" t="s">
        <v>12</v>
      </c>
      <c r="B21" s="2">
        <v>43726</v>
      </c>
      <c r="C21" s="6">
        <v>6.1369365156835851</v>
      </c>
      <c r="D21" s="6">
        <v>7.162917390330831</v>
      </c>
      <c r="E21" s="6">
        <v>68.780000000000015</v>
      </c>
    </row>
    <row r="22" spans="1:5" x14ac:dyDescent="0.25">
      <c r="A22" s="6" t="s">
        <v>12</v>
      </c>
      <c r="B22" s="2">
        <v>43727</v>
      </c>
      <c r="C22" s="6">
        <v>2.7088172628087301</v>
      </c>
      <c r="D22" s="6">
        <v>3.6245170691662238</v>
      </c>
      <c r="E22" s="6">
        <v>59.136666666666677</v>
      </c>
    </row>
    <row r="43" spans="9:24" ht="23.25" customHeight="1" x14ac:dyDescent="0.25"/>
    <row r="44" spans="9:24" ht="23.25" customHeight="1" x14ac:dyDescent="0.25"/>
    <row r="45" spans="9:24" ht="23.25" customHeight="1" x14ac:dyDescent="0.25"/>
    <row r="46" spans="9:24" ht="23.25" customHeight="1" x14ac:dyDescent="0.25"/>
    <row r="47" spans="9:24" x14ac:dyDescent="0.25">
      <c r="I47" s="58" t="s">
        <v>27</v>
      </c>
      <c r="J47" s="58"/>
      <c r="K47" s="58"/>
      <c r="L47" s="58"/>
      <c r="M47" s="58"/>
      <c r="N47" s="58"/>
      <c r="O47" s="58"/>
      <c r="P47" s="58"/>
      <c r="Q47" s="58"/>
      <c r="R47" s="58"/>
      <c r="S47" s="58"/>
      <c r="T47" s="58"/>
      <c r="U47" s="58"/>
      <c r="V47" s="58"/>
      <c r="W47" s="58"/>
      <c r="X47" s="58"/>
    </row>
    <row r="48" spans="9:24" x14ac:dyDescent="0.25">
      <c r="I48" s="58"/>
      <c r="J48" s="58"/>
      <c r="K48" s="58"/>
      <c r="L48" s="58"/>
      <c r="M48" s="58"/>
      <c r="N48" s="58"/>
      <c r="O48" s="58"/>
      <c r="P48" s="58"/>
      <c r="Q48" s="58"/>
      <c r="R48" s="58"/>
      <c r="S48" s="58"/>
      <c r="T48" s="58"/>
      <c r="U48" s="58"/>
      <c r="V48" s="58"/>
      <c r="W48" s="58"/>
      <c r="X48" s="58"/>
    </row>
    <row r="49" spans="5:24" x14ac:dyDescent="0.25">
      <c r="I49" s="58"/>
      <c r="J49" s="58"/>
      <c r="K49" s="58"/>
      <c r="L49" s="58"/>
      <c r="M49" s="58"/>
      <c r="N49" s="58"/>
      <c r="O49" s="58"/>
      <c r="P49" s="58"/>
      <c r="Q49" s="58"/>
      <c r="R49" s="58"/>
      <c r="S49" s="58"/>
      <c r="T49" s="58"/>
      <c r="U49" s="58"/>
      <c r="V49" s="58"/>
      <c r="W49" s="58"/>
      <c r="X49" s="58"/>
    </row>
    <row r="50" spans="5:24" x14ac:dyDescent="0.25">
      <c r="I50" s="58"/>
      <c r="J50" s="58"/>
      <c r="K50" s="58"/>
      <c r="L50" s="58"/>
      <c r="M50" s="58"/>
      <c r="N50" s="58"/>
      <c r="O50" s="58"/>
      <c r="P50" s="58"/>
      <c r="Q50" s="58"/>
      <c r="R50" s="58"/>
      <c r="S50" s="58"/>
      <c r="T50" s="58"/>
      <c r="U50" s="58"/>
      <c r="V50" s="58"/>
      <c r="W50" s="58"/>
      <c r="X50" s="58"/>
    </row>
    <row r="52" spans="5:24" x14ac:dyDescent="0.25">
      <c r="E52" t="s">
        <v>59</v>
      </c>
    </row>
    <row r="53" spans="5:24" ht="15.75" thickBot="1" x14ac:dyDescent="0.3"/>
    <row r="54" spans="5:24" x14ac:dyDescent="0.25">
      <c r="E54" s="19" t="s">
        <v>60</v>
      </c>
      <c r="F54" s="19"/>
    </row>
    <row r="55" spans="5:24" x14ac:dyDescent="0.25">
      <c r="E55" s="16" t="s">
        <v>61</v>
      </c>
      <c r="F55" s="16">
        <v>0.26552191997940239</v>
      </c>
    </row>
    <row r="56" spans="5:24" x14ac:dyDescent="0.25">
      <c r="E56" s="16" t="s">
        <v>62</v>
      </c>
      <c r="F56" s="16">
        <v>7.0501889989548164E-2</v>
      </c>
    </row>
    <row r="57" spans="5:24" x14ac:dyDescent="0.25">
      <c r="E57" s="16" t="s">
        <v>63</v>
      </c>
      <c r="F57" s="16">
        <v>2.1580936831103327E-2</v>
      </c>
    </row>
    <row r="58" spans="5:24" x14ac:dyDescent="0.25">
      <c r="E58" s="16" t="s">
        <v>64</v>
      </c>
      <c r="F58" s="16">
        <v>1.8564677671167633</v>
      </c>
    </row>
    <row r="59" spans="5:24" ht="15.75" thickBot="1" x14ac:dyDescent="0.3">
      <c r="E59" s="17" t="s">
        <v>65</v>
      </c>
      <c r="F59" s="17">
        <v>21</v>
      </c>
    </row>
    <row r="61" spans="5:24" ht="15.75" thickBot="1" x14ac:dyDescent="0.3">
      <c r="E61" t="s">
        <v>66</v>
      </c>
    </row>
    <row r="62" spans="5:24" x14ac:dyDescent="0.25">
      <c r="E62" s="18"/>
      <c r="F62" s="18" t="s">
        <v>71</v>
      </c>
      <c r="G62" s="18" t="s">
        <v>72</v>
      </c>
      <c r="H62" s="18" t="s">
        <v>73</v>
      </c>
      <c r="I62" s="18" t="s">
        <v>74</v>
      </c>
      <c r="J62" s="18" t="s">
        <v>75</v>
      </c>
    </row>
    <row r="63" spans="5:24" x14ac:dyDescent="0.25">
      <c r="E63" s="16" t="s">
        <v>67</v>
      </c>
      <c r="F63" s="16">
        <v>1</v>
      </c>
      <c r="G63" s="16">
        <v>4.9668457852687737</v>
      </c>
      <c r="H63" s="16">
        <v>4.9668457852687737</v>
      </c>
      <c r="I63" s="16">
        <v>1.4411389279601146</v>
      </c>
      <c r="J63" s="16">
        <v>0.24470902432374922</v>
      </c>
    </row>
    <row r="64" spans="5:24" x14ac:dyDescent="0.25">
      <c r="E64" s="16" t="s">
        <v>68</v>
      </c>
      <c r="F64" s="16">
        <v>19</v>
      </c>
      <c r="G64" s="16">
        <v>65.482978836526527</v>
      </c>
      <c r="H64" s="16">
        <v>3.4464725703435013</v>
      </c>
      <c r="I64" s="16"/>
      <c r="J64" s="16"/>
    </row>
    <row r="65" spans="5:13" ht="15.75" thickBot="1" x14ac:dyDescent="0.3">
      <c r="E65" s="17" t="s">
        <v>69</v>
      </c>
      <c r="F65" s="17">
        <v>20</v>
      </c>
      <c r="G65" s="17">
        <v>70.449824621795301</v>
      </c>
      <c r="H65" s="17"/>
      <c r="I65" s="17"/>
      <c r="J65" s="17"/>
    </row>
    <row r="66" spans="5:13" ht="15.75" thickBot="1" x14ac:dyDescent="0.3"/>
    <row r="67" spans="5:13" x14ac:dyDescent="0.25">
      <c r="E67" s="18"/>
      <c r="F67" s="18" t="s">
        <v>76</v>
      </c>
      <c r="G67" s="18" t="s">
        <v>64</v>
      </c>
      <c r="H67" s="18" t="s">
        <v>77</v>
      </c>
      <c r="I67" s="18" t="s">
        <v>78</v>
      </c>
      <c r="J67" s="18" t="s">
        <v>79</v>
      </c>
      <c r="K67" s="18" t="s">
        <v>80</v>
      </c>
      <c r="L67" s="18" t="s">
        <v>81</v>
      </c>
      <c r="M67" s="18" t="s">
        <v>82</v>
      </c>
    </row>
    <row r="68" spans="5:13" x14ac:dyDescent="0.25">
      <c r="E68" s="16" t="s">
        <v>70</v>
      </c>
      <c r="F68" s="16">
        <v>3.7233995468460157</v>
      </c>
      <c r="G68" s="16">
        <v>0.8637543053174922</v>
      </c>
      <c r="H68" s="16">
        <v>4.3107160496032453</v>
      </c>
      <c r="I68" s="16">
        <v>3.7705991345122607E-4</v>
      </c>
      <c r="J68" s="16">
        <v>1.9155410087177651</v>
      </c>
      <c r="K68" s="16">
        <v>5.5312580849742661</v>
      </c>
      <c r="L68" s="16">
        <v>1.9155410087177651</v>
      </c>
      <c r="M68" s="16">
        <v>5.5312580849742661</v>
      </c>
    </row>
    <row r="69" spans="5:13" ht="15.75" thickBot="1" x14ac:dyDescent="0.3">
      <c r="E69" s="17" t="s">
        <v>83</v>
      </c>
      <c r="F69" s="17">
        <v>7.161628457928091E-3</v>
      </c>
      <c r="G69" s="17">
        <v>5.965664992815361E-3</v>
      </c>
      <c r="H69" s="17">
        <v>1.2004744595201149</v>
      </c>
      <c r="I69" s="17">
        <v>0.24470902432375036</v>
      </c>
      <c r="J69" s="17">
        <v>-5.3246518725760354E-3</v>
      </c>
      <c r="K69" s="17">
        <v>1.9647908788432217E-2</v>
      </c>
      <c r="L69" s="17">
        <v>-5.3246518725760354E-3</v>
      </c>
      <c r="M69" s="17">
        <v>1.9647908788432217E-2</v>
      </c>
    </row>
  </sheetData>
  <mergeCells count="1">
    <mergeCell ref="I47:X50"/>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FD061-9E74-4BF7-9077-3B606C761872}">
  <sheetPr codeName="Sheet4"/>
  <dimension ref="A1:AB264"/>
  <sheetViews>
    <sheetView zoomScale="55" zoomScaleNormal="55" workbookViewId="0">
      <pane ySplit="1" topLeftCell="A116" activePane="bottomLeft" state="frozen"/>
      <selection pane="bottomLeft" activeCell="G107" sqref="G107"/>
    </sheetView>
  </sheetViews>
  <sheetFormatPr defaultRowHeight="15" x14ac:dyDescent="0.25"/>
  <cols>
    <col min="1" max="1" width="11.5703125" bestFit="1" customWidth="1"/>
    <col min="2" max="2" width="13.140625" customWidth="1"/>
    <col min="3" max="3" width="10.85546875" bestFit="1" customWidth="1"/>
    <col min="4" max="4" width="17.5703125" bestFit="1" customWidth="1"/>
  </cols>
  <sheetData>
    <row r="1" spans="1:28" x14ac:dyDescent="0.25">
      <c r="A1" t="s">
        <v>0</v>
      </c>
      <c r="B1" t="s">
        <v>1</v>
      </c>
      <c r="C1" t="s">
        <v>20</v>
      </c>
      <c r="D1" t="s">
        <v>21</v>
      </c>
      <c r="E1" t="s">
        <v>19</v>
      </c>
      <c r="F1" t="s">
        <v>15</v>
      </c>
      <c r="G1" t="s">
        <v>18</v>
      </c>
      <c r="H1" t="s">
        <v>16</v>
      </c>
      <c r="I1" t="s">
        <v>17</v>
      </c>
      <c r="J1" t="s">
        <v>2</v>
      </c>
      <c r="K1" t="s">
        <v>26</v>
      </c>
      <c r="L1" t="s">
        <v>3</v>
      </c>
      <c r="M1" t="s">
        <v>4</v>
      </c>
    </row>
    <row r="2" spans="1:28" x14ac:dyDescent="0.25">
      <c r="A2" s="3" t="s">
        <v>5</v>
      </c>
      <c r="B2" s="4">
        <f>INT(C2)</f>
        <v>43663</v>
      </c>
      <c r="C2" s="4">
        <v>43663.443749999999</v>
      </c>
      <c r="D2" s="7">
        <v>43663.640277777777</v>
      </c>
      <c r="E2" s="5">
        <f>(D2-C2)*24</f>
        <v>4.7166666666744277</v>
      </c>
      <c r="F2" s="5">
        <v>-31177.200000000001</v>
      </c>
      <c r="G2" s="5">
        <f>F2/(CONVERT(11.2,"in","cm")^2*(PI()/4))*10</f>
        <v>-490.50535041345535</v>
      </c>
      <c r="H2" s="5"/>
      <c r="I2" s="5"/>
      <c r="J2" s="5"/>
      <c r="K2" s="5"/>
      <c r="L2" s="5"/>
      <c r="M2" s="5" t="e">
        <f>AVERAGE(J2:L2)</f>
        <v>#DIV/0!</v>
      </c>
    </row>
    <row r="3" spans="1:28" x14ac:dyDescent="0.25">
      <c r="A3" s="1" t="s">
        <v>5</v>
      </c>
      <c r="B3" s="2">
        <f t="shared" ref="B3:B66" si="0">INT(C3)</f>
        <v>43665</v>
      </c>
      <c r="C3" s="2">
        <v>43665.414583333331</v>
      </c>
      <c r="D3" s="8">
        <v>43665.637499999997</v>
      </c>
      <c r="E3" s="6">
        <f>(D3-C3)*24</f>
        <v>5.3499999999767169</v>
      </c>
      <c r="F3" s="6">
        <v>286.5</v>
      </c>
      <c r="G3" s="6">
        <f t="shared" ref="G3:G66" si="1">F3/(CONVERT(11.2,"in","cm")^2*(PI()/4))*10</f>
        <v>4.5074536165356403</v>
      </c>
      <c r="H3" s="6"/>
      <c r="I3" s="6"/>
      <c r="J3" s="6"/>
      <c r="K3" s="6"/>
      <c r="L3" s="6"/>
      <c r="M3" s="6" t="e">
        <f t="shared" ref="M3:M66" si="2">AVERAGE(J3:L3)</f>
        <v>#DIV/0!</v>
      </c>
    </row>
    <row r="4" spans="1:28" x14ac:dyDescent="0.25">
      <c r="A4" s="3" t="s">
        <v>5</v>
      </c>
      <c r="B4" s="4">
        <f>INT(D4)</f>
        <v>43670</v>
      </c>
      <c r="C4" s="4"/>
      <c r="D4" s="7">
        <v>43670.643750000003</v>
      </c>
      <c r="E4" s="5">
        <f t="shared" ref="E4:E67" si="3">(D4-C4)*24</f>
        <v>1048095.4500000001</v>
      </c>
      <c r="F4" s="5">
        <v>-31244.9</v>
      </c>
      <c r="G4" s="5">
        <f t="shared" si="1"/>
        <v>-491.57046248968385</v>
      </c>
      <c r="H4" s="5"/>
      <c r="I4" s="5"/>
      <c r="J4" s="5"/>
      <c r="K4" s="5"/>
      <c r="L4" s="5"/>
      <c r="M4" s="5" t="e">
        <f t="shared" si="2"/>
        <v>#DIV/0!</v>
      </c>
    </row>
    <row r="5" spans="1:28" x14ac:dyDescent="0.25">
      <c r="A5" s="1" t="s">
        <v>5</v>
      </c>
      <c r="B5" s="2">
        <f t="shared" si="0"/>
        <v>43671</v>
      </c>
      <c r="C5" s="2">
        <v>43671.477777777778</v>
      </c>
      <c r="D5" s="8">
        <v>43671.701388888891</v>
      </c>
      <c r="E5" s="6">
        <f t="shared" si="3"/>
        <v>5.3666666666977108</v>
      </c>
      <c r="F5" s="6">
        <v>104.90000000000146</v>
      </c>
      <c r="G5" s="6">
        <f t="shared" si="1"/>
        <v>1.6503730693703147</v>
      </c>
      <c r="H5" s="6"/>
      <c r="I5" s="6"/>
      <c r="J5" s="6"/>
      <c r="K5" s="6"/>
      <c r="L5" s="6"/>
      <c r="M5" s="6" t="e">
        <f t="shared" si="2"/>
        <v>#DIV/0!</v>
      </c>
    </row>
    <row r="6" spans="1:28" x14ac:dyDescent="0.25">
      <c r="A6" s="3" t="s">
        <v>5</v>
      </c>
      <c r="B6" s="4">
        <f t="shared" si="0"/>
        <v>43672</v>
      </c>
      <c r="C6" s="4">
        <v>43672.414583333331</v>
      </c>
      <c r="D6" s="7">
        <v>43672.631944444445</v>
      </c>
      <c r="E6" s="5">
        <f t="shared" si="3"/>
        <v>5.2166666667326353</v>
      </c>
      <c r="F6" s="5">
        <v>89.099999999998545</v>
      </c>
      <c r="G6" s="5">
        <f t="shared" si="1"/>
        <v>1.4017944755089666</v>
      </c>
      <c r="H6" s="5"/>
      <c r="I6" s="5"/>
      <c r="J6" s="5"/>
      <c r="K6" s="5"/>
      <c r="L6" s="5"/>
      <c r="M6" s="5" t="e">
        <f t="shared" si="2"/>
        <v>#DIV/0!</v>
      </c>
      <c r="P6" s="59" t="s">
        <v>28</v>
      </c>
      <c r="Q6" s="59"/>
      <c r="R6" s="59"/>
      <c r="S6" s="59"/>
      <c r="T6" s="59"/>
      <c r="U6" s="59"/>
      <c r="V6" s="59"/>
      <c r="W6" s="59"/>
      <c r="X6" s="59"/>
      <c r="Y6" s="59"/>
      <c r="Z6" s="59"/>
      <c r="AA6" s="59"/>
      <c r="AB6" s="59"/>
    </row>
    <row r="7" spans="1:28" x14ac:dyDescent="0.25">
      <c r="A7" s="1" t="s">
        <v>5</v>
      </c>
      <c r="B7" s="2">
        <f t="shared" si="0"/>
        <v>43675</v>
      </c>
      <c r="C7" s="2">
        <v>43675.447222222225</v>
      </c>
      <c r="D7" s="8">
        <v>43675.644444444442</v>
      </c>
      <c r="E7" s="6">
        <f t="shared" si="3"/>
        <v>4.7333333332207985</v>
      </c>
      <c r="F7" s="6">
        <v>63.700000000000728</v>
      </c>
      <c r="G7" s="6">
        <f t="shared" si="1"/>
        <v>1.0021807866433632</v>
      </c>
      <c r="H7" s="6"/>
      <c r="I7" s="6"/>
      <c r="J7" s="6"/>
      <c r="K7" s="6"/>
      <c r="L7" s="6"/>
      <c r="M7" s="6" t="e">
        <f t="shared" si="2"/>
        <v>#DIV/0!</v>
      </c>
      <c r="P7" s="59"/>
      <c r="Q7" s="59"/>
      <c r="R7" s="59"/>
      <c r="S7" s="59"/>
      <c r="T7" s="59"/>
      <c r="U7" s="59"/>
      <c r="V7" s="59"/>
      <c r="W7" s="59"/>
      <c r="X7" s="59"/>
      <c r="Y7" s="59"/>
      <c r="Z7" s="59"/>
      <c r="AA7" s="59"/>
      <c r="AB7" s="59"/>
    </row>
    <row r="8" spans="1:28" x14ac:dyDescent="0.25">
      <c r="A8" s="3" t="s">
        <v>5</v>
      </c>
      <c r="B8" s="4">
        <f t="shared" si="0"/>
        <v>43676</v>
      </c>
      <c r="C8" s="4">
        <v>43676.40902777778</v>
      </c>
      <c r="D8" s="7">
        <v>43676.638194444444</v>
      </c>
      <c r="E8" s="5">
        <f t="shared" si="3"/>
        <v>5.4999999999417923</v>
      </c>
      <c r="F8" s="5">
        <v>308.29999999999927</v>
      </c>
      <c r="G8" s="5">
        <f t="shared" si="1"/>
        <v>4.8504291447746404</v>
      </c>
      <c r="H8" s="5"/>
      <c r="I8" s="5"/>
      <c r="J8" s="5"/>
      <c r="K8" s="5"/>
      <c r="L8" s="5"/>
      <c r="M8" s="5" t="e">
        <f t="shared" si="2"/>
        <v>#DIV/0!</v>
      </c>
      <c r="P8" s="59"/>
      <c r="Q8" s="59"/>
      <c r="R8" s="59"/>
      <c r="S8" s="59"/>
      <c r="T8" s="59"/>
      <c r="U8" s="59"/>
      <c r="V8" s="59"/>
      <c r="W8" s="59"/>
      <c r="X8" s="59"/>
      <c r="Y8" s="59"/>
      <c r="Z8" s="59"/>
      <c r="AA8" s="59"/>
      <c r="AB8" s="59"/>
    </row>
    <row r="9" spans="1:28" x14ac:dyDescent="0.25">
      <c r="A9" s="1" t="s">
        <v>5</v>
      </c>
      <c r="B9" s="2">
        <f t="shared" si="0"/>
        <v>43677</v>
      </c>
      <c r="C9" s="2">
        <v>43677.432638888888</v>
      </c>
      <c r="D9" s="8"/>
      <c r="E9" s="6">
        <f t="shared" si="3"/>
        <v>-1048258.3833333333</v>
      </c>
      <c r="F9" s="6">
        <v>30903.7</v>
      </c>
      <c r="G9" s="6">
        <f t="shared" si="1"/>
        <v>486.20242348807142</v>
      </c>
      <c r="H9" s="6"/>
      <c r="I9" s="6"/>
      <c r="J9" s="6"/>
      <c r="K9" s="6"/>
      <c r="L9" s="6"/>
      <c r="M9" s="6" t="e">
        <f t="shared" si="2"/>
        <v>#DIV/0!</v>
      </c>
      <c r="P9" s="59"/>
      <c r="Q9" s="59"/>
      <c r="R9" s="59"/>
      <c r="S9" s="59"/>
      <c r="T9" s="59"/>
      <c r="U9" s="59"/>
      <c r="V9" s="59"/>
      <c r="W9" s="59"/>
      <c r="X9" s="59"/>
      <c r="Y9" s="59"/>
      <c r="Z9" s="59"/>
      <c r="AA9" s="59"/>
      <c r="AB9" s="59"/>
    </row>
    <row r="10" spans="1:28" x14ac:dyDescent="0.25">
      <c r="A10" s="3" t="s">
        <v>5</v>
      </c>
      <c r="B10" s="4">
        <f t="shared" si="0"/>
        <v>43678</v>
      </c>
      <c r="C10" s="4">
        <v>43678.395833333336</v>
      </c>
      <c r="D10" s="7">
        <v>43678.59375</v>
      </c>
      <c r="E10" s="5">
        <f t="shared" si="3"/>
        <v>4.7499999999417923</v>
      </c>
      <c r="F10" s="5">
        <v>184.90000000000146</v>
      </c>
      <c r="G10" s="5">
        <f t="shared" si="1"/>
        <v>2.9089988610731115</v>
      </c>
      <c r="H10" s="5"/>
      <c r="I10" s="5"/>
      <c r="J10" s="5"/>
      <c r="K10" s="5"/>
      <c r="L10" s="5"/>
      <c r="M10" s="5" t="e">
        <f t="shared" si="2"/>
        <v>#DIV/0!</v>
      </c>
      <c r="P10" s="59"/>
      <c r="Q10" s="59"/>
      <c r="R10" s="59"/>
      <c r="S10" s="59"/>
      <c r="T10" s="59"/>
      <c r="U10" s="59"/>
      <c r="V10" s="59"/>
      <c r="W10" s="59"/>
      <c r="X10" s="59"/>
      <c r="Y10" s="59"/>
      <c r="Z10" s="59"/>
      <c r="AA10" s="59"/>
      <c r="AB10" s="59"/>
    </row>
    <row r="11" spans="1:28" x14ac:dyDescent="0.25">
      <c r="A11" s="1" t="s">
        <v>5</v>
      </c>
      <c r="B11" s="2">
        <f t="shared" si="0"/>
        <v>43682</v>
      </c>
      <c r="C11" s="2">
        <v>43682.407638888886</v>
      </c>
      <c r="D11" s="8"/>
      <c r="E11" s="6">
        <f t="shared" si="3"/>
        <v>-1048377.7833333332</v>
      </c>
      <c r="F11" s="6">
        <v>30260.799999999999</v>
      </c>
      <c r="G11" s="6">
        <f t="shared" si="1"/>
        <v>476.08779196949979</v>
      </c>
      <c r="H11" s="6"/>
      <c r="I11" s="6"/>
      <c r="J11" s="6"/>
      <c r="K11" s="6"/>
      <c r="L11" s="6"/>
      <c r="M11" s="6" t="e">
        <f t="shared" si="2"/>
        <v>#DIV/0!</v>
      </c>
    </row>
    <row r="12" spans="1:28" x14ac:dyDescent="0.25">
      <c r="A12" s="3" t="s">
        <v>5</v>
      </c>
      <c r="B12" s="4">
        <f t="shared" si="0"/>
        <v>43684</v>
      </c>
      <c r="C12" s="4">
        <v>43684.42083333333</v>
      </c>
      <c r="D12" s="7"/>
      <c r="E12" s="5">
        <f t="shared" si="3"/>
        <v>-1048426.0999999999</v>
      </c>
      <c r="F12" s="5">
        <v>30786</v>
      </c>
      <c r="G12" s="5">
        <f t="shared" si="1"/>
        <v>484.35067029202867</v>
      </c>
      <c r="H12" s="5"/>
      <c r="I12" s="5"/>
      <c r="J12" s="5"/>
      <c r="K12" s="5"/>
      <c r="L12" s="5"/>
      <c r="M12" s="5" t="e">
        <f t="shared" si="2"/>
        <v>#DIV/0!</v>
      </c>
    </row>
    <row r="13" spans="1:28" x14ac:dyDescent="0.25">
      <c r="A13" s="3" t="s">
        <v>5</v>
      </c>
      <c r="B13" s="4">
        <f t="shared" si="0"/>
        <v>43685</v>
      </c>
      <c r="C13" s="4">
        <v>43685.338194444441</v>
      </c>
      <c r="D13" s="7">
        <v>43685.5625</v>
      </c>
      <c r="E13" s="5">
        <f t="shared" si="3"/>
        <v>5.3833333334187046</v>
      </c>
      <c r="F13" s="5">
        <v>173.39999999999782</v>
      </c>
      <c r="G13" s="5">
        <f t="shared" si="1"/>
        <v>2.7280714035157771</v>
      </c>
      <c r="H13" s="5"/>
      <c r="I13" s="5"/>
      <c r="J13" s="5"/>
      <c r="K13" s="5"/>
      <c r="L13" s="5"/>
      <c r="M13" s="5" t="e">
        <f t="shared" si="2"/>
        <v>#DIV/0!</v>
      </c>
    </row>
    <row r="14" spans="1:28" x14ac:dyDescent="0.25">
      <c r="A14" s="1" t="s">
        <v>5</v>
      </c>
      <c r="B14" s="2">
        <f t="shared" si="0"/>
        <v>43698</v>
      </c>
      <c r="C14" s="2">
        <v>43698</v>
      </c>
      <c r="D14" s="8">
        <v>43698.672222222223</v>
      </c>
      <c r="E14" s="6">
        <f>(D14-C14)*24</f>
        <v>16.133333333360497</v>
      </c>
      <c r="F14" s="6">
        <v>0</v>
      </c>
      <c r="G14" s="6">
        <f t="shared" si="1"/>
        <v>0</v>
      </c>
      <c r="H14" s="6"/>
      <c r="I14" s="6"/>
      <c r="J14" s="6"/>
      <c r="K14" s="6"/>
      <c r="L14" s="6"/>
      <c r="M14" s="6" t="e">
        <f t="shared" si="2"/>
        <v>#DIV/0!</v>
      </c>
    </row>
    <row r="15" spans="1:28" x14ac:dyDescent="0.25">
      <c r="A15" s="3" t="s">
        <v>5</v>
      </c>
      <c r="B15" s="4">
        <f t="shared" si="0"/>
        <v>43706</v>
      </c>
      <c r="C15" s="4">
        <v>43706.431944444441</v>
      </c>
      <c r="D15" s="7">
        <v>43706.635416666664</v>
      </c>
      <c r="E15" s="5">
        <f>(D15-C15)*24</f>
        <v>4.8833333333604969</v>
      </c>
      <c r="F15" s="5">
        <v>211.29999999999927</v>
      </c>
      <c r="G15" s="5">
        <f t="shared" si="1"/>
        <v>3.3243453723349998</v>
      </c>
      <c r="H15" s="5"/>
      <c r="I15" s="5"/>
      <c r="J15" s="5"/>
      <c r="K15" s="5"/>
      <c r="L15" s="5"/>
      <c r="M15" s="5" t="e">
        <f t="shared" si="2"/>
        <v>#DIV/0!</v>
      </c>
    </row>
    <row r="16" spans="1:28" x14ac:dyDescent="0.25">
      <c r="A16" s="1" t="s">
        <v>5</v>
      </c>
      <c r="B16" s="2">
        <f t="shared" si="0"/>
        <v>43707</v>
      </c>
      <c r="C16" s="2">
        <v>43707.365277777775</v>
      </c>
      <c r="D16" s="8">
        <v>43707.586805555555</v>
      </c>
      <c r="E16" s="6">
        <f t="shared" si="3"/>
        <v>5.3166666667093523</v>
      </c>
      <c r="F16" s="6">
        <v>126.60000000000218</v>
      </c>
      <c r="G16" s="6">
        <f t="shared" si="1"/>
        <v>1.99177531536971</v>
      </c>
      <c r="H16" s="6"/>
      <c r="I16" s="6"/>
      <c r="J16" s="6"/>
      <c r="K16" s="6"/>
      <c r="L16" s="6"/>
      <c r="M16" s="6" t="e">
        <f t="shared" si="2"/>
        <v>#DIV/0!</v>
      </c>
    </row>
    <row r="17" spans="1:13" x14ac:dyDescent="0.25">
      <c r="A17" s="3" t="s">
        <v>5</v>
      </c>
      <c r="B17" s="4">
        <f t="shared" si="0"/>
        <v>43711</v>
      </c>
      <c r="C17" s="4">
        <v>43711.400694444441</v>
      </c>
      <c r="D17" s="7">
        <v>43711.620138888888</v>
      </c>
      <c r="E17" s="5">
        <f t="shared" si="3"/>
        <v>5.2666666667209938</v>
      </c>
      <c r="F17" s="5">
        <v>228</v>
      </c>
      <c r="G17" s="5">
        <f t="shared" si="1"/>
        <v>3.58708350635297</v>
      </c>
      <c r="H17" s="5"/>
      <c r="I17" s="5"/>
      <c r="J17" s="5"/>
      <c r="K17" s="5"/>
      <c r="L17" s="5"/>
      <c r="M17" s="5" t="e">
        <f t="shared" si="2"/>
        <v>#DIV/0!</v>
      </c>
    </row>
    <row r="18" spans="1:13" x14ac:dyDescent="0.25">
      <c r="A18" s="1" t="s">
        <v>5</v>
      </c>
      <c r="B18" s="2">
        <f t="shared" si="0"/>
        <v>43712</v>
      </c>
      <c r="C18" s="2">
        <v>43712.392361111109</v>
      </c>
      <c r="D18" s="8">
        <v>43712.59375</v>
      </c>
      <c r="E18" s="6">
        <f>(D18-C18)*24</f>
        <v>4.8333333333721384</v>
      </c>
      <c r="F18" s="6">
        <v>205.39999999999782</v>
      </c>
      <c r="G18" s="6">
        <f t="shared" si="1"/>
        <v>3.2315217201968953</v>
      </c>
      <c r="H18" s="6"/>
      <c r="I18" s="6"/>
      <c r="J18" s="6"/>
      <c r="K18" s="6"/>
      <c r="L18" s="6"/>
      <c r="M18" s="6" t="e">
        <f t="shared" si="2"/>
        <v>#DIV/0!</v>
      </c>
    </row>
    <row r="19" spans="1:13" x14ac:dyDescent="0.25">
      <c r="A19" s="3" t="s">
        <v>5</v>
      </c>
      <c r="B19" s="4">
        <f t="shared" si="0"/>
        <v>43713</v>
      </c>
      <c r="C19" s="4">
        <v>43713.394444444442</v>
      </c>
      <c r="D19" s="7">
        <v>43713.612500000003</v>
      </c>
      <c r="E19" s="5">
        <f>(D19-C19)*24</f>
        <v>5.2333333334536292</v>
      </c>
      <c r="F19" s="5">
        <v>160.30000000000291</v>
      </c>
      <c r="G19" s="5">
        <f t="shared" si="1"/>
        <v>2.5219714301245242</v>
      </c>
      <c r="H19" s="5"/>
      <c r="I19" s="5"/>
      <c r="J19" s="5"/>
      <c r="K19" s="5"/>
      <c r="L19" s="5"/>
      <c r="M19" s="5" t="e">
        <f t="shared" si="2"/>
        <v>#DIV/0!</v>
      </c>
    </row>
    <row r="20" spans="1:13" x14ac:dyDescent="0.25">
      <c r="A20" s="1" t="s">
        <v>5</v>
      </c>
      <c r="B20" s="2">
        <f t="shared" si="0"/>
        <v>43725</v>
      </c>
      <c r="C20" s="2">
        <v>43725.433333333334</v>
      </c>
      <c r="D20" s="8">
        <v>43725.646527777775</v>
      </c>
      <c r="E20" s="6">
        <f>(D20-C20)*24</f>
        <v>5.1166666665812954</v>
      </c>
      <c r="F20" s="6">
        <v>168.5</v>
      </c>
      <c r="G20" s="6">
        <f t="shared" si="1"/>
        <v>2.6509805737740151</v>
      </c>
      <c r="H20" s="6"/>
      <c r="I20" s="6"/>
      <c r="J20" s="6"/>
      <c r="K20" s="6"/>
      <c r="L20" s="6"/>
      <c r="M20" s="6" t="e">
        <f t="shared" si="2"/>
        <v>#DIV/0!</v>
      </c>
    </row>
    <row r="21" spans="1:13" x14ac:dyDescent="0.25">
      <c r="A21" s="3" t="s">
        <v>5</v>
      </c>
      <c r="B21" s="4">
        <f t="shared" si="0"/>
        <v>43726</v>
      </c>
      <c r="C21" s="4">
        <v>43726.40902777778</v>
      </c>
      <c r="D21" s="7">
        <v>43726.618750000001</v>
      </c>
      <c r="E21" s="5">
        <f>(D21-C21)*24</f>
        <v>5.0333333333255723</v>
      </c>
      <c r="F21" s="5">
        <v>85.200000000000728</v>
      </c>
      <c r="G21" s="5">
        <f t="shared" si="1"/>
        <v>1.3404364681634897</v>
      </c>
      <c r="H21" s="5"/>
      <c r="I21" s="5"/>
      <c r="J21" s="5"/>
      <c r="K21" s="5"/>
      <c r="L21" s="5"/>
      <c r="M21" s="5" t="e">
        <f t="shared" si="2"/>
        <v>#DIV/0!</v>
      </c>
    </row>
    <row r="22" spans="1:13" x14ac:dyDescent="0.25">
      <c r="A22" s="1" t="s">
        <v>5</v>
      </c>
      <c r="B22" s="2">
        <f t="shared" si="0"/>
        <v>43727</v>
      </c>
      <c r="C22" s="2">
        <v>43727.412499999999</v>
      </c>
      <c r="D22" s="8">
        <v>43727.618750000001</v>
      </c>
      <c r="E22" s="6">
        <f t="shared" si="3"/>
        <v>4.9500000000698492</v>
      </c>
      <c r="F22" s="6">
        <v>190.60000000000218</v>
      </c>
      <c r="G22" s="6">
        <f t="shared" si="1"/>
        <v>2.9986759487319468</v>
      </c>
      <c r="H22" s="6"/>
      <c r="I22" s="6"/>
      <c r="J22" s="6"/>
      <c r="K22" s="6"/>
      <c r="L22" s="6"/>
      <c r="M22" s="6" t="e">
        <f t="shared" si="2"/>
        <v>#DIV/0!</v>
      </c>
    </row>
    <row r="23" spans="1:13" x14ac:dyDescent="0.25">
      <c r="A23" s="3" t="s">
        <v>5</v>
      </c>
      <c r="B23" s="4">
        <f t="shared" si="0"/>
        <v>43732</v>
      </c>
      <c r="C23" s="4">
        <v>43732.412499999999</v>
      </c>
      <c r="D23" s="7">
        <v>43732.635416666664</v>
      </c>
      <c r="E23" s="5">
        <f t="shared" si="3"/>
        <v>5.3499999999767169</v>
      </c>
      <c r="F23" s="5">
        <v>40.700000000000728</v>
      </c>
      <c r="G23" s="5">
        <f t="shared" si="1"/>
        <v>0.64032587152880915</v>
      </c>
      <c r="H23" s="5"/>
      <c r="I23" s="5"/>
      <c r="J23" s="5"/>
      <c r="K23" s="5"/>
      <c r="L23" s="5"/>
      <c r="M23" s="5" t="e">
        <f t="shared" si="2"/>
        <v>#DIV/0!</v>
      </c>
    </row>
    <row r="24" spans="1:13" x14ac:dyDescent="0.25">
      <c r="A24" s="3" t="s">
        <v>5</v>
      </c>
      <c r="B24" s="4">
        <f t="shared" si="0"/>
        <v>43734</v>
      </c>
      <c r="C24" s="4">
        <v>43734.424305555556</v>
      </c>
      <c r="D24" s="7">
        <v>43734.640277777777</v>
      </c>
      <c r="E24" s="5">
        <f t="shared" si="3"/>
        <v>5.1833333332906477</v>
      </c>
      <c r="F24" s="5">
        <v>135.09999999999854</v>
      </c>
      <c r="G24" s="5">
        <f t="shared" si="1"/>
        <v>2.1255043057380747</v>
      </c>
      <c r="H24" s="5"/>
      <c r="I24" s="5"/>
      <c r="J24" s="5"/>
      <c r="K24" s="5"/>
      <c r="L24" s="5"/>
      <c r="M24" s="5" t="e">
        <f t="shared" si="2"/>
        <v>#DIV/0!</v>
      </c>
    </row>
    <row r="25" spans="1:13" x14ac:dyDescent="0.25">
      <c r="A25" s="1" t="s">
        <v>5</v>
      </c>
      <c r="B25" s="2">
        <f t="shared" si="0"/>
        <v>43739</v>
      </c>
      <c r="C25" s="2">
        <v>43739.423611111109</v>
      </c>
      <c r="D25" s="8">
        <v>43739.638888888891</v>
      </c>
      <c r="E25" s="6">
        <f t="shared" si="3"/>
        <v>5.1666666667442769</v>
      </c>
      <c r="F25" s="6">
        <v>157.90000000000146</v>
      </c>
      <c r="G25" s="6">
        <f t="shared" si="1"/>
        <v>2.4842126563734173</v>
      </c>
      <c r="H25" s="6"/>
      <c r="I25" s="6"/>
      <c r="J25" s="6"/>
      <c r="K25" s="6"/>
      <c r="L25" s="6"/>
      <c r="M25" s="6" t="e">
        <f t="shared" si="2"/>
        <v>#DIV/0!</v>
      </c>
    </row>
    <row r="26" spans="1:13" x14ac:dyDescent="0.25">
      <c r="A26" s="3" t="s">
        <v>5</v>
      </c>
      <c r="B26" s="4">
        <f t="shared" si="0"/>
        <v>43742</v>
      </c>
      <c r="C26" s="4">
        <v>43742.374305555553</v>
      </c>
      <c r="D26" s="7">
        <v>43742.57708333333</v>
      </c>
      <c r="E26" s="5">
        <f t="shared" si="3"/>
        <v>4.8666666666395031</v>
      </c>
      <c r="F26" s="5">
        <v>151.70000000000073</v>
      </c>
      <c r="G26" s="5">
        <f t="shared" si="1"/>
        <v>2.3866691575164394</v>
      </c>
      <c r="H26" s="5"/>
      <c r="I26" s="5"/>
      <c r="J26" s="5"/>
      <c r="K26" s="5"/>
      <c r="L26" s="5"/>
      <c r="M26" s="5" t="e">
        <f t="shared" si="2"/>
        <v>#DIV/0!</v>
      </c>
    </row>
    <row r="27" spans="1:13" x14ac:dyDescent="0.25">
      <c r="A27" s="1" t="s">
        <v>6</v>
      </c>
      <c r="B27" s="2">
        <f>INT(C27)</f>
        <v>43663</v>
      </c>
      <c r="C27" s="2">
        <v>43663.443749999999</v>
      </c>
      <c r="D27" s="8">
        <v>43663.640277777777</v>
      </c>
      <c r="E27" s="6">
        <f t="shared" si="3"/>
        <v>4.7166666666744277</v>
      </c>
      <c r="F27" s="6">
        <v>-29578</v>
      </c>
      <c r="G27" s="6">
        <f t="shared" si="1"/>
        <v>-465.34542083731645</v>
      </c>
      <c r="H27" s="6"/>
      <c r="I27" s="6"/>
      <c r="J27" s="6"/>
      <c r="K27" s="6"/>
      <c r="L27" s="6"/>
      <c r="M27" s="6" t="e">
        <f t="shared" si="2"/>
        <v>#DIV/0!</v>
      </c>
    </row>
    <row r="28" spans="1:13" x14ac:dyDescent="0.25">
      <c r="A28" s="3" t="s">
        <v>6</v>
      </c>
      <c r="B28" s="4">
        <f t="shared" si="0"/>
        <v>43665</v>
      </c>
      <c r="C28" s="4">
        <v>43665.414583333331</v>
      </c>
      <c r="D28" s="7">
        <v>43665.637499999997</v>
      </c>
      <c r="E28" s="5">
        <f t="shared" si="3"/>
        <v>5.3499999999767169</v>
      </c>
      <c r="F28" s="5">
        <v>297.09999999999854</v>
      </c>
      <c r="G28" s="5">
        <f t="shared" si="1"/>
        <v>4.6742215339362376</v>
      </c>
      <c r="H28" s="5"/>
      <c r="I28" s="5"/>
      <c r="J28" s="5"/>
      <c r="K28" s="5"/>
      <c r="L28" s="5"/>
      <c r="M28" s="5" t="e">
        <f t="shared" si="2"/>
        <v>#DIV/0!</v>
      </c>
    </row>
    <row r="29" spans="1:13" x14ac:dyDescent="0.25">
      <c r="A29" s="1" t="s">
        <v>6</v>
      </c>
      <c r="B29" s="2">
        <f>INT(D29)</f>
        <v>43670</v>
      </c>
      <c r="C29" s="2"/>
      <c r="D29" s="8">
        <v>43670.643750000003</v>
      </c>
      <c r="E29" s="6">
        <f t="shared" si="3"/>
        <v>1048095.4500000001</v>
      </c>
      <c r="F29" s="6">
        <v>-29564.3</v>
      </c>
      <c r="G29" s="6">
        <f t="shared" si="1"/>
        <v>-465.12988117048735</v>
      </c>
      <c r="H29" s="6"/>
      <c r="I29" s="6"/>
      <c r="J29" s="6"/>
      <c r="K29" s="6"/>
      <c r="L29" s="6"/>
      <c r="M29" s="6" t="e">
        <f t="shared" si="2"/>
        <v>#DIV/0!</v>
      </c>
    </row>
    <row r="30" spans="1:13" x14ac:dyDescent="0.25">
      <c r="A30" s="3" t="s">
        <v>6</v>
      </c>
      <c r="B30" s="4">
        <f t="shared" si="0"/>
        <v>43671</v>
      </c>
      <c r="C30" s="4">
        <v>43671.477777777778</v>
      </c>
      <c r="D30" s="7">
        <v>43671.701388888891</v>
      </c>
      <c r="E30" s="5">
        <f t="shared" si="3"/>
        <v>5.3666666666977108</v>
      </c>
      <c r="F30" s="5">
        <v>113.20000000000073</v>
      </c>
      <c r="G30" s="5">
        <f t="shared" si="1"/>
        <v>1.7809554952594686</v>
      </c>
      <c r="H30" s="5"/>
      <c r="I30" s="5"/>
      <c r="J30" s="5"/>
      <c r="K30" s="5"/>
      <c r="L30" s="5"/>
      <c r="M30" s="5" t="e">
        <f t="shared" si="2"/>
        <v>#DIV/0!</v>
      </c>
    </row>
    <row r="31" spans="1:13" x14ac:dyDescent="0.25">
      <c r="A31" s="1" t="s">
        <v>6</v>
      </c>
      <c r="B31" s="2">
        <f t="shared" si="0"/>
        <v>43672</v>
      </c>
      <c r="C31" s="2">
        <v>43672.414583333331</v>
      </c>
      <c r="D31" s="8">
        <v>43672.631944444445</v>
      </c>
      <c r="E31" s="6">
        <f t="shared" si="3"/>
        <v>5.2166666667326353</v>
      </c>
      <c r="F31" s="6">
        <v>90.5</v>
      </c>
      <c r="G31" s="6">
        <f t="shared" si="1"/>
        <v>1.4238204268637886</v>
      </c>
      <c r="H31" s="6"/>
      <c r="I31" s="6"/>
      <c r="J31" s="6"/>
      <c r="K31" s="6"/>
      <c r="L31" s="6"/>
      <c r="M31" s="6" t="e">
        <f t="shared" si="2"/>
        <v>#DIV/0!</v>
      </c>
    </row>
    <row r="32" spans="1:13" x14ac:dyDescent="0.25">
      <c r="A32" s="3" t="s">
        <v>6</v>
      </c>
      <c r="B32" s="4">
        <f t="shared" si="0"/>
        <v>43675</v>
      </c>
      <c r="C32" s="4">
        <v>43675.447222222225</v>
      </c>
      <c r="D32" s="7">
        <v>43675.644444444442</v>
      </c>
      <c r="E32" s="5">
        <f t="shared" si="3"/>
        <v>4.7333333332207985</v>
      </c>
      <c r="F32" s="5">
        <v>67.299999999999272</v>
      </c>
      <c r="G32" s="5">
        <f t="shared" si="1"/>
        <v>1.0588189472699661</v>
      </c>
      <c r="H32" s="5"/>
      <c r="I32" s="5"/>
      <c r="J32" s="5"/>
      <c r="K32" s="5"/>
      <c r="L32" s="5"/>
      <c r="M32" s="5" t="e">
        <f t="shared" si="2"/>
        <v>#DIV/0!</v>
      </c>
    </row>
    <row r="33" spans="1:13" x14ac:dyDescent="0.25">
      <c r="A33" s="1" t="s">
        <v>6</v>
      </c>
      <c r="B33" s="2">
        <f t="shared" si="0"/>
        <v>43676</v>
      </c>
      <c r="C33" s="2">
        <v>43676.40902777778</v>
      </c>
      <c r="D33" s="8">
        <v>43676.638194444444</v>
      </c>
      <c r="E33" s="6">
        <f t="shared" si="3"/>
        <v>5.4999999999417923</v>
      </c>
      <c r="F33" s="6">
        <v>238.90000000000146</v>
      </c>
      <c r="G33" s="6">
        <f t="shared" si="1"/>
        <v>3.7585712704724989</v>
      </c>
      <c r="H33" s="6"/>
      <c r="I33" s="6"/>
      <c r="J33" s="6"/>
      <c r="K33" s="6"/>
      <c r="L33" s="6"/>
      <c r="M33" s="6" t="e">
        <f t="shared" si="2"/>
        <v>#DIV/0!</v>
      </c>
    </row>
    <row r="34" spans="1:13" x14ac:dyDescent="0.25">
      <c r="A34" s="3" t="s">
        <v>6</v>
      </c>
      <c r="B34" s="4">
        <f t="shared" si="0"/>
        <v>43677</v>
      </c>
      <c r="C34" s="4">
        <v>43677.432638888888</v>
      </c>
      <c r="D34" s="7"/>
      <c r="E34" s="5">
        <f t="shared" si="3"/>
        <v>-1048258.3833333333</v>
      </c>
      <c r="F34" s="5">
        <v>29219.4</v>
      </c>
      <c r="G34" s="5">
        <f t="shared" si="1"/>
        <v>459.70363072600867</v>
      </c>
      <c r="H34" s="5"/>
      <c r="I34" s="5"/>
      <c r="J34" s="5"/>
      <c r="K34" s="5"/>
      <c r="L34" s="5"/>
      <c r="M34" s="5" t="e">
        <f t="shared" si="2"/>
        <v>#DIV/0!</v>
      </c>
    </row>
    <row r="35" spans="1:13" x14ac:dyDescent="0.25">
      <c r="A35" s="3" t="s">
        <v>6</v>
      </c>
      <c r="B35" s="4">
        <f t="shared" si="0"/>
        <v>43678</v>
      </c>
      <c r="C35" s="4">
        <v>43678.395833333336</v>
      </c>
      <c r="D35" s="7">
        <v>43678.59375</v>
      </c>
      <c r="E35" s="5">
        <f t="shared" si="3"/>
        <v>4.7499999999417923</v>
      </c>
      <c r="F35" s="5">
        <v>174.70000000000073</v>
      </c>
      <c r="G35" s="5">
        <f t="shared" si="1"/>
        <v>2.7485240726309934</v>
      </c>
      <c r="H35" s="5"/>
      <c r="I35" s="5"/>
      <c r="J35" s="5"/>
      <c r="K35" s="5"/>
      <c r="L35" s="5"/>
      <c r="M35" s="5" t="e">
        <f t="shared" si="2"/>
        <v>#DIV/0!</v>
      </c>
    </row>
    <row r="36" spans="1:13" x14ac:dyDescent="0.25">
      <c r="A36" s="1" t="s">
        <v>6</v>
      </c>
      <c r="B36" s="2">
        <f t="shared" si="0"/>
        <v>43682</v>
      </c>
      <c r="C36" s="2">
        <v>43682.407638888886</v>
      </c>
      <c r="D36" s="8"/>
      <c r="E36" s="6">
        <f t="shared" si="3"/>
        <v>-1048377.7833333332</v>
      </c>
      <c r="F36" s="6">
        <v>28699.5</v>
      </c>
      <c r="G36" s="6">
        <f t="shared" si="1"/>
        <v>451.52413636218006</v>
      </c>
      <c r="H36" s="6"/>
      <c r="I36" s="6"/>
      <c r="J36" s="6"/>
      <c r="K36" s="6"/>
      <c r="L36" s="6"/>
      <c r="M36" s="6" t="e">
        <f t="shared" si="2"/>
        <v>#DIV/0!</v>
      </c>
    </row>
    <row r="37" spans="1:13" x14ac:dyDescent="0.25">
      <c r="A37" s="3" t="s">
        <v>6</v>
      </c>
      <c r="B37" s="4">
        <f t="shared" si="0"/>
        <v>43684</v>
      </c>
      <c r="C37" s="4">
        <v>43684.42083333333</v>
      </c>
      <c r="D37" s="7"/>
      <c r="E37" s="5">
        <f t="shared" si="3"/>
        <v>-1048426.0999999999</v>
      </c>
      <c r="F37" s="5">
        <v>29292.5</v>
      </c>
      <c r="G37" s="5">
        <f t="shared" si="1"/>
        <v>460.85370004317713</v>
      </c>
      <c r="H37" s="5"/>
      <c r="I37" s="5"/>
      <c r="J37" s="5"/>
      <c r="K37" s="5"/>
      <c r="L37" s="5"/>
      <c r="M37" s="5" t="e">
        <f t="shared" si="2"/>
        <v>#DIV/0!</v>
      </c>
    </row>
    <row r="38" spans="1:13" x14ac:dyDescent="0.25">
      <c r="A38" s="1" t="s">
        <v>6</v>
      </c>
      <c r="B38" s="2">
        <f t="shared" si="0"/>
        <v>43685</v>
      </c>
      <c r="C38" s="2">
        <v>43685.338194444441</v>
      </c>
      <c r="D38" s="8">
        <v>43685.5625</v>
      </c>
      <c r="E38" s="6">
        <f t="shared" si="3"/>
        <v>5.3833333334187046</v>
      </c>
      <c r="F38" s="6">
        <v>170.70000000000073</v>
      </c>
      <c r="G38" s="6">
        <f t="shared" si="1"/>
        <v>2.6855927830458537</v>
      </c>
      <c r="H38" s="6"/>
      <c r="I38" s="6"/>
      <c r="J38" s="6"/>
      <c r="K38" s="6"/>
      <c r="L38" s="6"/>
      <c r="M38" s="6" t="e">
        <f t="shared" si="2"/>
        <v>#DIV/0!</v>
      </c>
    </row>
    <row r="39" spans="1:13" x14ac:dyDescent="0.25">
      <c r="A39" s="3" t="s">
        <v>6</v>
      </c>
      <c r="B39" s="4">
        <f t="shared" si="0"/>
        <v>43698</v>
      </c>
      <c r="C39" s="4">
        <v>43698</v>
      </c>
      <c r="D39" s="7">
        <v>43698.672222222223</v>
      </c>
      <c r="E39" s="5">
        <f t="shared" si="3"/>
        <v>16.133333333360497</v>
      </c>
      <c r="F39" s="5">
        <v>0</v>
      </c>
      <c r="G39" s="5">
        <f t="shared" si="1"/>
        <v>0</v>
      </c>
      <c r="H39" s="5"/>
      <c r="I39" s="5"/>
      <c r="J39" s="5"/>
      <c r="K39" s="5"/>
      <c r="L39" s="5"/>
      <c r="M39" s="5" t="e">
        <f t="shared" si="2"/>
        <v>#DIV/0!</v>
      </c>
    </row>
    <row r="40" spans="1:13" x14ac:dyDescent="0.25">
      <c r="A40" s="1" t="s">
        <v>6</v>
      </c>
      <c r="B40" s="2">
        <f t="shared" si="0"/>
        <v>43706</v>
      </c>
      <c r="C40" s="2">
        <v>43706.431944444441</v>
      </c>
      <c r="D40" s="8">
        <v>43706.635416666664</v>
      </c>
      <c r="E40" s="6">
        <f t="shared" si="3"/>
        <v>4.8833333333604969</v>
      </c>
      <c r="F40" s="6">
        <v>252.40000000000146</v>
      </c>
      <c r="G40" s="6">
        <f t="shared" si="1"/>
        <v>3.9709643728223458</v>
      </c>
      <c r="H40" s="6"/>
      <c r="I40" s="6"/>
      <c r="J40" s="6"/>
      <c r="K40" s="6"/>
      <c r="L40" s="6"/>
      <c r="M40" s="6" t="e">
        <f t="shared" si="2"/>
        <v>#DIV/0!</v>
      </c>
    </row>
    <row r="41" spans="1:13" x14ac:dyDescent="0.25">
      <c r="A41" s="3" t="s">
        <v>6</v>
      </c>
      <c r="B41" s="4">
        <f t="shared" si="0"/>
        <v>43707</v>
      </c>
      <c r="C41" s="4">
        <v>43707.365277777775</v>
      </c>
      <c r="D41" s="7">
        <v>43707.586805555555</v>
      </c>
      <c r="E41" s="5">
        <f t="shared" si="3"/>
        <v>5.3166666667093523</v>
      </c>
      <c r="F41" s="5">
        <v>121.09999999999854</v>
      </c>
      <c r="G41" s="5">
        <f t="shared" si="1"/>
        <v>1.9052447921900852</v>
      </c>
      <c r="H41" s="5"/>
      <c r="I41" s="5"/>
      <c r="J41" s="5"/>
      <c r="K41" s="5"/>
      <c r="L41" s="5"/>
      <c r="M41" s="5" t="e">
        <f t="shared" si="2"/>
        <v>#DIV/0!</v>
      </c>
    </row>
    <row r="42" spans="1:13" x14ac:dyDescent="0.25">
      <c r="A42" s="1" t="s">
        <v>6</v>
      </c>
      <c r="B42" s="2">
        <f t="shared" si="0"/>
        <v>43711</v>
      </c>
      <c r="C42" s="2">
        <v>43711.400694444441</v>
      </c>
      <c r="D42" s="8">
        <v>43711.620138888888</v>
      </c>
      <c r="E42" s="6">
        <f t="shared" si="3"/>
        <v>5.2666666667209938</v>
      </c>
      <c r="F42" s="6">
        <v>230.60000000000218</v>
      </c>
      <c r="G42" s="6">
        <f t="shared" si="1"/>
        <v>3.6279888445833453</v>
      </c>
      <c r="H42" s="6"/>
      <c r="I42" s="6"/>
      <c r="J42" s="6"/>
      <c r="K42" s="6"/>
      <c r="L42" s="6"/>
      <c r="M42" s="6" t="e">
        <f t="shared" si="2"/>
        <v>#DIV/0!</v>
      </c>
    </row>
    <row r="43" spans="1:13" x14ac:dyDescent="0.25">
      <c r="A43" s="3" t="s">
        <v>6</v>
      </c>
      <c r="B43" s="4">
        <f t="shared" si="0"/>
        <v>43712</v>
      </c>
      <c r="C43" s="4">
        <v>43712.392361111109</v>
      </c>
      <c r="D43" s="7">
        <v>43712.59375</v>
      </c>
      <c r="E43" s="5">
        <f t="shared" si="3"/>
        <v>4.8333333333721384</v>
      </c>
      <c r="F43" s="5">
        <v>218.5</v>
      </c>
      <c r="G43" s="5">
        <f t="shared" si="1"/>
        <v>3.4376216935882633</v>
      </c>
      <c r="H43" s="5"/>
      <c r="I43" s="5"/>
      <c r="J43" s="5"/>
      <c r="K43" s="5"/>
      <c r="L43" s="5"/>
      <c r="M43" s="5" t="e">
        <f t="shared" si="2"/>
        <v>#DIV/0!</v>
      </c>
    </row>
    <row r="44" spans="1:13" x14ac:dyDescent="0.25">
      <c r="A44" s="1" t="s">
        <v>6</v>
      </c>
      <c r="B44" s="2">
        <f t="shared" si="0"/>
        <v>43713</v>
      </c>
      <c r="C44" s="2">
        <v>43713.394444444442</v>
      </c>
      <c r="D44" s="8">
        <v>43713.612500000003</v>
      </c>
      <c r="E44" s="6">
        <f t="shared" si="3"/>
        <v>5.2333333334536292</v>
      </c>
      <c r="F44" s="6">
        <v>150.29999999999927</v>
      </c>
      <c r="G44" s="6">
        <f t="shared" si="1"/>
        <v>2.3646432061616176</v>
      </c>
      <c r="H44" s="6"/>
      <c r="I44" s="6"/>
      <c r="J44" s="6"/>
      <c r="K44" s="6"/>
      <c r="L44" s="6"/>
      <c r="M44" s="6" t="e">
        <f t="shared" si="2"/>
        <v>#DIV/0!</v>
      </c>
    </row>
    <row r="45" spans="1:13" x14ac:dyDescent="0.25">
      <c r="A45" s="3" t="s">
        <v>6</v>
      </c>
      <c r="B45" s="4">
        <f t="shared" si="0"/>
        <v>43725</v>
      </c>
      <c r="C45" s="4">
        <v>43725.433333333334</v>
      </c>
      <c r="D45" s="7">
        <v>43725.646527777775</v>
      </c>
      <c r="E45" s="5">
        <f t="shared" si="3"/>
        <v>5.1166666665812954</v>
      </c>
      <c r="F45" s="5">
        <v>157.79999999999927</v>
      </c>
      <c r="G45" s="5">
        <f t="shared" si="1"/>
        <v>2.4826393741337545</v>
      </c>
      <c r="H45" s="5"/>
      <c r="I45" s="5"/>
      <c r="J45" s="5"/>
      <c r="K45" s="5"/>
      <c r="L45" s="5"/>
      <c r="M45" s="5" t="e">
        <f t="shared" si="2"/>
        <v>#DIV/0!</v>
      </c>
    </row>
    <row r="46" spans="1:13" x14ac:dyDescent="0.25">
      <c r="A46" s="3" t="s">
        <v>6</v>
      </c>
      <c r="B46" s="4">
        <f t="shared" si="0"/>
        <v>43726</v>
      </c>
      <c r="C46" s="4">
        <v>43726.40902777778</v>
      </c>
      <c r="D46" s="7">
        <v>43726.618750000001</v>
      </c>
      <c r="E46" s="5">
        <f t="shared" si="3"/>
        <v>5.0333333333255723</v>
      </c>
      <c r="F46" s="5">
        <v>70.799999999999272</v>
      </c>
      <c r="G46" s="5">
        <f t="shared" si="1"/>
        <v>1.1138838256569634</v>
      </c>
      <c r="H46" s="5"/>
      <c r="I46" s="5"/>
      <c r="J46" s="5"/>
      <c r="K46" s="5"/>
      <c r="L46" s="5"/>
      <c r="M46" s="5" t="e">
        <f t="shared" si="2"/>
        <v>#DIV/0!</v>
      </c>
    </row>
    <row r="47" spans="1:13" x14ac:dyDescent="0.25">
      <c r="A47" s="1" t="s">
        <v>6</v>
      </c>
      <c r="B47" s="2">
        <f t="shared" si="0"/>
        <v>43727</v>
      </c>
      <c r="C47" s="2">
        <v>43727.412499999999</v>
      </c>
      <c r="D47" s="8">
        <v>43727.618750000001</v>
      </c>
      <c r="E47" s="6">
        <f t="shared" si="3"/>
        <v>4.9500000000698492</v>
      </c>
      <c r="F47" s="6">
        <v>200.20000000000073</v>
      </c>
      <c r="G47" s="6">
        <f t="shared" si="1"/>
        <v>3.1497110437362599</v>
      </c>
      <c r="H47" s="6"/>
      <c r="I47" s="6"/>
      <c r="J47" s="6"/>
      <c r="K47" s="6"/>
      <c r="L47" s="6"/>
      <c r="M47" s="6" t="e">
        <f t="shared" si="2"/>
        <v>#DIV/0!</v>
      </c>
    </row>
    <row r="48" spans="1:13" x14ac:dyDescent="0.25">
      <c r="A48" s="3" t="s">
        <v>6</v>
      </c>
      <c r="B48" s="4">
        <f t="shared" si="0"/>
        <v>43732</v>
      </c>
      <c r="C48" s="4">
        <v>43732.412499999999</v>
      </c>
      <c r="D48" s="7">
        <v>43732.635416666664</v>
      </c>
      <c r="E48" s="5">
        <f t="shared" si="3"/>
        <v>5.3499999999767169</v>
      </c>
      <c r="F48" s="5">
        <v>48.5</v>
      </c>
      <c r="G48" s="5">
        <f t="shared" si="1"/>
        <v>0.7630418862198205</v>
      </c>
      <c r="H48" s="5"/>
      <c r="I48" s="5"/>
      <c r="J48" s="5"/>
      <c r="K48" s="5"/>
      <c r="L48" s="5"/>
      <c r="M48" s="5" t="e">
        <f t="shared" si="2"/>
        <v>#DIV/0!</v>
      </c>
    </row>
    <row r="49" spans="1:13" x14ac:dyDescent="0.25">
      <c r="A49" s="1" t="s">
        <v>6</v>
      </c>
      <c r="B49" s="2">
        <f t="shared" si="0"/>
        <v>43734</v>
      </c>
      <c r="C49" s="2">
        <v>43734.424305555556</v>
      </c>
      <c r="D49" s="8">
        <v>43734.640277777777</v>
      </c>
      <c r="E49" s="6">
        <f t="shared" si="3"/>
        <v>5.1833333332906477</v>
      </c>
      <c r="F49" s="6">
        <v>158.70000000000073</v>
      </c>
      <c r="G49" s="6">
        <f t="shared" si="1"/>
        <v>2.4967989142904341</v>
      </c>
      <c r="H49" s="6"/>
      <c r="I49" s="6"/>
      <c r="J49" s="6"/>
      <c r="K49" s="6"/>
      <c r="L49" s="6"/>
      <c r="M49" s="6" t="e">
        <f t="shared" si="2"/>
        <v>#DIV/0!</v>
      </c>
    </row>
    <row r="50" spans="1:13" x14ac:dyDescent="0.25">
      <c r="A50" s="3" t="s">
        <v>6</v>
      </c>
      <c r="B50" s="4">
        <f t="shared" si="0"/>
        <v>43739</v>
      </c>
      <c r="C50" s="4">
        <v>43739.423611111109</v>
      </c>
      <c r="D50" s="7">
        <v>43739.638888888891</v>
      </c>
      <c r="E50" s="5">
        <f t="shared" si="3"/>
        <v>5.1666666667442769</v>
      </c>
      <c r="F50" s="5">
        <v>160.39999999999782</v>
      </c>
      <c r="G50" s="5">
        <f t="shared" si="1"/>
        <v>2.5235447123640724</v>
      </c>
      <c r="H50" s="5"/>
      <c r="I50" s="5"/>
      <c r="J50" s="5"/>
      <c r="K50" s="5"/>
      <c r="L50" s="5"/>
      <c r="M50" s="5" t="e">
        <f t="shared" si="2"/>
        <v>#DIV/0!</v>
      </c>
    </row>
    <row r="51" spans="1:13" x14ac:dyDescent="0.25">
      <c r="A51" s="1" t="s">
        <v>6</v>
      </c>
      <c r="B51" s="2">
        <f t="shared" si="0"/>
        <v>43742</v>
      </c>
      <c r="C51" s="2">
        <v>43742.374305555553</v>
      </c>
      <c r="D51" s="8">
        <v>43742.57708333333</v>
      </c>
      <c r="E51" s="6">
        <f t="shared" si="3"/>
        <v>4.8666666666395031</v>
      </c>
      <c r="F51" s="6">
        <v>150.20000000000073</v>
      </c>
      <c r="G51" s="6">
        <f t="shared" si="1"/>
        <v>2.3630699239220117</v>
      </c>
      <c r="H51" s="6"/>
      <c r="I51" s="6"/>
      <c r="J51" s="6"/>
      <c r="K51" s="6"/>
      <c r="L51" s="6"/>
      <c r="M51" s="6" t="e">
        <f t="shared" si="2"/>
        <v>#DIV/0!</v>
      </c>
    </row>
    <row r="52" spans="1:13" x14ac:dyDescent="0.25">
      <c r="A52" s="3" t="s">
        <v>7</v>
      </c>
      <c r="B52" s="4">
        <f>INT(C52)</f>
        <v>43663</v>
      </c>
      <c r="C52" s="4">
        <v>43663.443749999999</v>
      </c>
      <c r="D52" s="7">
        <v>43663.640277777777</v>
      </c>
      <c r="E52" s="5">
        <f t="shared" si="3"/>
        <v>4.7166666666744277</v>
      </c>
      <c r="F52" s="5">
        <v>-30069.4</v>
      </c>
      <c r="G52" s="5">
        <f t="shared" si="1"/>
        <v>-473.0765297628509</v>
      </c>
      <c r="H52" s="5"/>
      <c r="I52" s="5"/>
      <c r="J52" s="5"/>
      <c r="K52" s="5"/>
      <c r="L52" s="5"/>
      <c r="M52" s="5" t="e">
        <f t="shared" si="2"/>
        <v>#DIV/0!</v>
      </c>
    </row>
    <row r="53" spans="1:13" x14ac:dyDescent="0.25">
      <c r="A53" s="1" t="s">
        <v>7</v>
      </c>
      <c r="B53" s="2">
        <f t="shared" si="0"/>
        <v>43665</v>
      </c>
      <c r="C53" s="2">
        <v>43665.414583333331</v>
      </c>
      <c r="D53" s="8">
        <v>43665.637499999997</v>
      </c>
      <c r="E53" s="6">
        <f t="shared" si="3"/>
        <v>5.3499999999767169</v>
      </c>
      <c r="F53" s="6">
        <v>289.90000000000146</v>
      </c>
      <c r="G53" s="6">
        <f t="shared" si="1"/>
        <v>4.5609452126830323</v>
      </c>
      <c r="H53" s="6"/>
      <c r="I53" s="6"/>
      <c r="J53" s="6"/>
      <c r="K53" s="6"/>
      <c r="L53" s="6"/>
      <c r="M53" s="6" t="e">
        <f t="shared" si="2"/>
        <v>#DIV/0!</v>
      </c>
    </row>
    <row r="54" spans="1:13" x14ac:dyDescent="0.25">
      <c r="A54" s="3" t="s">
        <v>7</v>
      </c>
      <c r="B54" s="4">
        <f>INT(D54)</f>
        <v>43670</v>
      </c>
      <c r="C54" s="4"/>
      <c r="D54" s="7">
        <v>43670.643750000003</v>
      </c>
      <c r="E54" s="5">
        <f t="shared" si="3"/>
        <v>1048095.4500000001</v>
      </c>
      <c r="F54" s="5">
        <v>-30237.200000000001</v>
      </c>
      <c r="G54" s="5">
        <f t="shared" si="1"/>
        <v>-475.71649736094747</v>
      </c>
      <c r="H54" s="5"/>
      <c r="I54" s="5"/>
      <c r="J54" s="5"/>
      <c r="K54" s="5"/>
      <c r="L54" s="5"/>
      <c r="M54" s="5" t="e">
        <f t="shared" si="2"/>
        <v>#DIV/0!</v>
      </c>
    </row>
    <row r="55" spans="1:13" x14ac:dyDescent="0.25">
      <c r="A55" s="1" t="s">
        <v>7</v>
      </c>
      <c r="B55" s="2">
        <f t="shared" si="0"/>
        <v>43671</v>
      </c>
      <c r="C55" s="2">
        <v>43671.477777777778</v>
      </c>
      <c r="D55" s="8">
        <v>43671.701388888891</v>
      </c>
      <c r="E55" s="6">
        <f t="shared" si="3"/>
        <v>5.3666666666977108</v>
      </c>
      <c r="F55" s="6">
        <v>112.29999999999927</v>
      </c>
      <c r="G55" s="6">
        <f t="shared" si="1"/>
        <v>1.7667959551027892</v>
      </c>
      <c r="H55" s="6"/>
      <c r="I55" s="6"/>
      <c r="J55" s="6"/>
      <c r="K55" s="6"/>
      <c r="L55" s="6"/>
      <c r="M55" s="6" t="e">
        <f t="shared" si="2"/>
        <v>#DIV/0!</v>
      </c>
    </row>
    <row r="56" spans="1:13" x14ac:dyDescent="0.25">
      <c r="A56" s="3" t="s">
        <v>7</v>
      </c>
      <c r="B56" s="4">
        <f t="shared" si="0"/>
        <v>43672</v>
      </c>
      <c r="C56" s="4">
        <v>43672.414583333331</v>
      </c>
      <c r="D56" s="7">
        <v>43672.631944444445</v>
      </c>
      <c r="E56" s="5">
        <f t="shared" si="3"/>
        <v>5.2166666667326353</v>
      </c>
      <c r="F56" s="5">
        <v>96.900000000001455</v>
      </c>
      <c r="G56" s="5">
        <f t="shared" si="1"/>
        <v>1.524510490200035</v>
      </c>
      <c r="H56" s="5"/>
      <c r="I56" s="5"/>
      <c r="J56" s="5"/>
      <c r="K56" s="5"/>
      <c r="L56" s="5"/>
      <c r="M56" s="5" t="e">
        <f t="shared" si="2"/>
        <v>#DIV/0!</v>
      </c>
    </row>
    <row r="57" spans="1:13" x14ac:dyDescent="0.25">
      <c r="A57" s="3" t="s">
        <v>7</v>
      </c>
      <c r="B57" s="4">
        <f t="shared" si="0"/>
        <v>43675</v>
      </c>
      <c r="C57" s="4">
        <v>43675.447222222225</v>
      </c>
      <c r="D57" s="7">
        <v>43675.644444444442</v>
      </c>
      <c r="E57" s="5">
        <f t="shared" si="3"/>
        <v>4.7333333332207985</v>
      </c>
      <c r="F57" s="5">
        <v>76.5</v>
      </c>
      <c r="G57" s="5">
        <f t="shared" si="1"/>
        <v>1.2035609133157992</v>
      </c>
      <c r="H57" s="5"/>
      <c r="I57" s="5"/>
      <c r="J57" s="5"/>
      <c r="K57" s="5"/>
      <c r="L57" s="5"/>
      <c r="M57" s="5" t="e">
        <f t="shared" si="2"/>
        <v>#DIV/0!</v>
      </c>
    </row>
    <row r="58" spans="1:13" x14ac:dyDescent="0.25">
      <c r="A58" s="1" t="s">
        <v>7</v>
      </c>
      <c r="B58" s="2">
        <f t="shared" si="0"/>
        <v>43676</v>
      </c>
      <c r="C58" s="2">
        <v>43676.40902777778</v>
      </c>
      <c r="D58" s="8">
        <v>43676.638194444444</v>
      </c>
      <c r="E58" s="6">
        <f t="shared" si="3"/>
        <v>5.4999999999417923</v>
      </c>
      <c r="F58" s="6">
        <v>248.5</v>
      </c>
      <c r="G58" s="6">
        <f t="shared" si="1"/>
        <v>3.9096063654768116</v>
      </c>
      <c r="H58" s="6"/>
      <c r="I58" s="6"/>
      <c r="J58" s="6"/>
      <c r="K58" s="6"/>
      <c r="L58" s="6"/>
      <c r="M58" s="6" t="e">
        <f t="shared" si="2"/>
        <v>#DIV/0!</v>
      </c>
    </row>
    <row r="59" spans="1:13" x14ac:dyDescent="0.25">
      <c r="A59" s="3" t="s">
        <v>7</v>
      </c>
      <c r="B59" s="4">
        <f t="shared" si="0"/>
        <v>43677</v>
      </c>
      <c r="C59" s="4">
        <v>43677.432638888888</v>
      </c>
      <c r="D59" s="7"/>
      <c r="E59" s="5">
        <f t="shared" si="3"/>
        <v>-1048258.3833333333</v>
      </c>
      <c r="F59" s="5">
        <v>29702.3</v>
      </c>
      <c r="G59" s="5">
        <f t="shared" si="1"/>
        <v>467.30101066117464</v>
      </c>
      <c r="H59" s="5"/>
      <c r="I59" s="5"/>
      <c r="J59" s="5"/>
      <c r="K59" s="5"/>
      <c r="L59" s="5"/>
      <c r="M59" s="5" t="e">
        <f t="shared" si="2"/>
        <v>#DIV/0!</v>
      </c>
    </row>
    <row r="60" spans="1:13" x14ac:dyDescent="0.25">
      <c r="A60" s="1" t="s">
        <v>7</v>
      </c>
      <c r="B60" s="2">
        <f t="shared" si="0"/>
        <v>43678</v>
      </c>
      <c r="C60" s="2">
        <v>43678.395833333336</v>
      </c>
      <c r="D60" s="8">
        <v>43678.59375</v>
      </c>
      <c r="E60" s="6">
        <f t="shared" si="3"/>
        <v>4.7499999999417923</v>
      </c>
      <c r="F60" s="6">
        <v>169.29999999999927</v>
      </c>
      <c r="G60" s="6">
        <f t="shared" si="1"/>
        <v>2.6635668316910315</v>
      </c>
      <c r="H60" s="6"/>
      <c r="I60" s="6"/>
      <c r="J60" s="6"/>
      <c r="K60" s="6"/>
      <c r="L60" s="6"/>
      <c r="M60" s="6" t="e">
        <f t="shared" si="2"/>
        <v>#DIV/0!</v>
      </c>
    </row>
    <row r="61" spans="1:13" x14ac:dyDescent="0.25">
      <c r="A61" s="3" t="s">
        <v>7</v>
      </c>
      <c r="B61" s="4">
        <f t="shared" si="0"/>
        <v>43682</v>
      </c>
      <c r="C61" s="4">
        <v>43682.407638888886</v>
      </c>
      <c r="D61" s="7"/>
      <c r="E61" s="5">
        <f t="shared" si="3"/>
        <v>-1048377.7833333332</v>
      </c>
      <c r="F61" s="5">
        <v>29152.6</v>
      </c>
      <c r="G61" s="5">
        <f t="shared" si="1"/>
        <v>458.65267818993681</v>
      </c>
      <c r="H61" s="5"/>
      <c r="I61" s="5"/>
      <c r="J61" s="5"/>
      <c r="K61" s="5"/>
      <c r="L61" s="5"/>
      <c r="M61" s="5" t="e">
        <f t="shared" si="2"/>
        <v>#DIV/0!</v>
      </c>
    </row>
    <row r="62" spans="1:13" x14ac:dyDescent="0.25">
      <c r="A62" s="1" t="s">
        <v>7</v>
      </c>
      <c r="B62" s="2">
        <f t="shared" si="0"/>
        <v>43684</v>
      </c>
      <c r="C62" s="2">
        <v>43684.42083333333</v>
      </c>
      <c r="D62" s="8"/>
      <c r="E62" s="6">
        <f t="shared" si="3"/>
        <v>-1048426.0999999999</v>
      </c>
      <c r="F62" s="6">
        <v>29722.1</v>
      </c>
      <c r="G62" s="6">
        <f t="shared" si="1"/>
        <v>467.61252054462102</v>
      </c>
      <c r="H62" s="6"/>
      <c r="I62" s="6"/>
      <c r="J62" s="6"/>
      <c r="K62" s="6"/>
      <c r="L62" s="6"/>
      <c r="M62" s="6" t="e">
        <f t="shared" si="2"/>
        <v>#DIV/0!</v>
      </c>
    </row>
    <row r="63" spans="1:13" x14ac:dyDescent="0.25">
      <c r="A63" s="3" t="s">
        <v>7</v>
      </c>
      <c r="B63" s="4">
        <f t="shared" si="0"/>
        <v>43685</v>
      </c>
      <c r="C63" s="4">
        <v>43685.338194444441</v>
      </c>
      <c r="D63" s="7">
        <v>43685.5625</v>
      </c>
      <c r="E63" s="5">
        <f t="shared" si="3"/>
        <v>5.3833333334187046</v>
      </c>
      <c r="F63" s="5">
        <v>164.59999999999854</v>
      </c>
      <c r="G63" s="5">
        <f t="shared" si="1"/>
        <v>2.5896225664284813</v>
      </c>
      <c r="H63" s="5"/>
      <c r="I63" s="5"/>
      <c r="J63" s="5"/>
      <c r="K63" s="5"/>
      <c r="L63" s="5"/>
      <c r="M63" s="5" t="e">
        <f t="shared" si="2"/>
        <v>#DIV/0!</v>
      </c>
    </row>
    <row r="64" spans="1:13" x14ac:dyDescent="0.25">
      <c r="A64" s="1" t="s">
        <v>7</v>
      </c>
      <c r="B64" s="2">
        <f t="shared" si="0"/>
        <v>43698</v>
      </c>
      <c r="C64" s="2">
        <v>43698</v>
      </c>
      <c r="D64" s="8">
        <v>43698.672222222223</v>
      </c>
      <c r="E64" s="6">
        <f t="shared" si="3"/>
        <v>16.133333333360497</v>
      </c>
      <c r="F64" s="6">
        <v>0</v>
      </c>
      <c r="G64" s="6">
        <f t="shared" si="1"/>
        <v>0</v>
      </c>
      <c r="H64" s="6"/>
      <c r="I64" s="6"/>
      <c r="J64" s="6"/>
      <c r="K64" s="6"/>
      <c r="L64" s="6"/>
      <c r="M64" s="6" t="e">
        <f t="shared" si="2"/>
        <v>#DIV/0!</v>
      </c>
    </row>
    <row r="65" spans="1:13" x14ac:dyDescent="0.25">
      <c r="A65" s="3" t="s">
        <v>7</v>
      </c>
      <c r="B65" s="4">
        <f t="shared" si="0"/>
        <v>43706</v>
      </c>
      <c r="C65" s="4">
        <v>43706.431944444441</v>
      </c>
      <c r="D65" s="7">
        <v>43706.635416666664</v>
      </c>
      <c r="E65" s="5">
        <f t="shared" si="3"/>
        <v>4.8833333333604969</v>
      </c>
      <c r="F65" s="5">
        <v>235.20000000000073</v>
      </c>
      <c r="G65" s="5">
        <f t="shared" si="1"/>
        <v>3.7003598276062331</v>
      </c>
      <c r="H65" s="5"/>
      <c r="I65" s="5"/>
      <c r="J65" s="5"/>
      <c r="K65" s="5"/>
      <c r="L65" s="5"/>
      <c r="M65" s="5" t="e">
        <f t="shared" si="2"/>
        <v>#DIV/0!</v>
      </c>
    </row>
    <row r="66" spans="1:13" x14ac:dyDescent="0.25">
      <c r="A66" s="1" t="s">
        <v>7</v>
      </c>
      <c r="B66" s="2">
        <f t="shared" si="0"/>
        <v>43707</v>
      </c>
      <c r="C66" s="2">
        <v>43707.365277777775</v>
      </c>
      <c r="D66" s="8">
        <v>43707.586805555555</v>
      </c>
      <c r="E66" s="6">
        <f t="shared" si="3"/>
        <v>5.3166666667093523</v>
      </c>
      <c r="F66" s="6">
        <v>132</v>
      </c>
      <c r="G66" s="6">
        <f t="shared" si="1"/>
        <v>2.0767325563096142</v>
      </c>
      <c r="H66" s="6"/>
      <c r="I66" s="6"/>
      <c r="J66" s="6"/>
      <c r="K66" s="6"/>
      <c r="L66" s="6"/>
      <c r="M66" s="6" t="e">
        <f t="shared" si="2"/>
        <v>#DIV/0!</v>
      </c>
    </row>
    <row r="67" spans="1:13" x14ac:dyDescent="0.25">
      <c r="A67" s="3" t="s">
        <v>7</v>
      </c>
      <c r="B67" s="4">
        <f t="shared" ref="B67:B76" si="4">INT(C67)</f>
        <v>43711</v>
      </c>
      <c r="C67" s="4">
        <v>43711.400694444441</v>
      </c>
      <c r="D67" s="7">
        <v>43711.620138888888</v>
      </c>
      <c r="E67" s="5">
        <f t="shared" si="3"/>
        <v>5.2666666667209938</v>
      </c>
      <c r="F67" s="5">
        <v>214.5</v>
      </c>
      <c r="G67" s="5">
        <f t="shared" ref="G67:G130" si="5">F67/(CONVERT(11.2,"in","cm")^2*(PI()/4))*10</f>
        <v>3.3746904040031236</v>
      </c>
      <c r="H67" s="5"/>
      <c r="I67" s="5"/>
      <c r="J67" s="5"/>
      <c r="K67" s="5"/>
      <c r="L67" s="5"/>
      <c r="M67" s="5" t="e">
        <f t="shared" ref="M67:M130" si="6">AVERAGE(J67:L67)</f>
        <v>#DIV/0!</v>
      </c>
    </row>
    <row r="68" spans="1:13" x14ac:dyDescent="0.25">
      <c r="A68" s="3" t="s">
        <v>7</v>
      </c>
      <c r="B68" s="4">
        <f t="shared" si="4"/>
        <v>43712</v>
      </c>
      <c r="C68" s="4">
        <v>43712.392361111109</v>
      </c>
      <c r="D68" s="7">
        <v>43712.59375</v>
      </c>
      <c r="E68" s="5">
        <f t="shared" ref="E68:E131" si="7">(D68-C68)*24</f>
        <v>4.8333333333721384</v>
      </c>
      <c r="F68" s="5">
        <v>195.79999999999927</v>
      </c>
      <c r="G68" s="5">
        <f t="shared" si="5"/>
        <v>3.0804866251925827</v>
      </c>
      <c r="H68" s="5"/>
      <c r="I68" s="5"/>
      <c r="J68" s="5"/>
      <c r="K68" s="5"/>
      <c r="L68" s="5"/>
      <c r="M68" s="5" t="e">
        <f t="shared" si="6"/>
        <v>#DIV/0!</v>
      </c>
    </row>
    <row r="69" spans="1:13" x14ac:dyDescent="0.25">
      <c r="A69" s="1" t="s">
        <v>7</v>
      </c>
      <c r="B69" s="2">
        <f>INT(C69)</f>
        <v>43713</v>
      </c>
      <c r="C69" s="2">
        <v>43713.394444444442</v>
      </c>
      <c r="D69" s="8">
        <v>43713.612500000003</v>
      </c>
      <c r="E69" s="6">
        <f>(D69-C69)*24</f>
        <v>5.2333333334536292</v>
      </c>
      <c r="F69" s="6">
        <v>155.90000000000146</v>
      </c>
      <c r="G69" s="6">
        <f t="shared" si="5"/>
        <v>2.4527470115808474</v>
      </c>
      <c r="H69" s="6"/>
      <c r="I69" s="6"/>
      <c r="J69" s="6"/>
      <c r="K69" s="6"/>
      <c r="L69" s="6"/>
      <c r="M69" s="6" t="e">
        <f t="shared" si="6"/>
        <v>#DIV/0!</v>
      </c>
    </row>
    <row r="70" spans="1:13" x14ac:dyDescent="0.25">
      <c r="A70" s="3" t="s">
        <v>7</v>
      </c>
      <c r="B70" s="4">
        <f t="shared" si="4"/>
        <v>43725</v>
      </c>
      <c r="C70" s="4">
        <v>43725.433333333334</v>
      </c>
      <c r="D70" s="7">
        <v>43725.646527777775</v>
      </c>
      <c r="E70" s="5">
        <f t="shared" si="7"/>
        <v>5.1166666665812954</v>
      </c>
      <c r="F70" s="5">
        <v>157.60000000000218</v>
      </c>
      <c r="G70" s="5">
        <f t="shared" si="5"/>
        <v>2.4794928096545434</v>
      </c>
      <c r="H70" s="5"/>
      <c r="I70" s="5"/>
      <c r="J70" s="5"/>
      <c r="K70" s="5"/>
      <c r="L70" s="5"/>
      <c r="M70" s="5" t="e">
        <f t="shared" si="6"/>
        <v>#DIV/0!</v>
      </c>
    </row>
    <row r="71" spans="1:13" x14ac:dyDescent="0.25">
      <c r="A71" s="1" t="s">
        <v>7</v>
      </c>
      <c r="B71" s="2">
        <f t="shared" si="4"/>
        <v>43726</v>
      </c>
      <c r="C71" s="2">
        <v>43726.40902777778</v>
      </c>
      <c r="D71" s="8">
        <v>43726.618750000001</v>
      </c>
      <c r="E71" s="6">
        <f t="shared" si="7"/>
        <v>5.0333333333255723</v>
      </c>
      <c r="F71" s="6">
        <v>82</v>
      </c>
      <c r="G71" s="6">
        <f t="shared" si="5"/>
        <v>1.2900914364953664</v>
      </c>
      <c r="H71" s="6"/>
      <c r="I71" s="6"/>
      <c r="J71" s="6"/>
      <c r="K71" s="6"/>
      <c r="L71" s="6"/>
      <c r="M71" s="6" t="e">
        <f t="shared" si="6"/>
        <v>#DIV/0!</v>
      </c>
    </row>
    <row r="72" spans="1:13" x14ac:dyDescent="0.25">
      <c r="A72" s="3" t="s">
        <v>7</v>
      </c>
      <c r="B72" s="4">
        <f t="shared" si="4"/>
        <v>43727</v>
      </c>
      <c r="C72" s="4">
        <v>43727.412499999999</v>
      </c>
      <c r="D72" s="7">
        <v>43727.618750000001</v>
      </c>
      <c r="E72" s="5">
        <f t="shared" si="7"/>
        <v>4.9500000000698492</v>
      </c>
      <c r="F72" s="5">
        <v>184.79999999999927</v>
      </c>
      <c r="G72" s="5">
        <f t="shared" si="5"/>
        <v>2.9074255788334487</v>
      </c>
      <c r="H72" s="5"/>
      <c r="I72" s="5"/>
      <c r="J72" s="5"/>
      <c r="K72" s="5"/>
      <c r="L72" s="5"/>
      <c r="M72" s="5" t="e">
        <f t="shared" si="6"/>
        <v>#DIV/0!</v>
      </c>
    </row>
    <row r="73" spans="1:13" x14ac:dyDescent="0.25">
      <c r="A73" s="1" t="s">
        <v>7</v>
      </c>
      <c r="B73" s="2">
        <f t="shared" si="4"/>
        <v>43732</v>
      </c>
      <c r="C73" s="2">
        <v>43732.412499999999</v>
      </c>
      <c r="D73" s="8">
        <v>43732.635416666664</v>
      </c>
      <c r="E73" s="6">
        <f t="shared" si="7"/>
        <v>5.3499999999767169</v>
      </c>
      <c r="F73" s="6">
        <v>54.599999999998545</v>
      </c>
      <c r="G73" s="6">
        <f t="shared" si="5"/>
        <v>0.85901210283713569</v>
      </c>
      <c r="H73" s="6"/>
      <c r="I73" s="6"/>
      <c r="J73" s="6"/>
      <c r="K73" s="6"/>
      <c r="L73" s="6"/>
      <c r="M73" s="6" t="e">
        <f t="shared" si="6"/>
        <v>#DIV/0!</v>
      </c>
    </row>
    <row r="74" spans="1:13" x14ac:dyDescent="0.25">
      <c r="A74" s="3" t="s">
        <v>7</v>
      </c>
      <c r="B74" s="4">
        <f t="shared" si="4"/>
        <v>43734</v>
      </c>
      <c r="C74" s="4">
        <v>43734.424305555556</v>
      </c>
      <c r="D74" s="7">
        <v>43734.640277777777</v>
      </c>
      <c r="E74" s="5">
        <f t="shared" si="7"/>
        <v>5.1833333332906477</v>
      </c>
      <c r="F74" s="5">
        <v>114.10000000000218</v>
      </c>
      <c r="G74" s="5">
        <f t="shared" si="5"/>
        <v>1.795115035416148</v>
      </c>
      <c r="H74" s="5"/>
      <c r="I74" s="5"/>
      <c r="J74" s="5"/>
      <c r="K74" s="5"/>
      <c r="L74" s="5"/>
      <c r="M74" s="5" t="e">
        <f t="shared" si="6"/>
        <v>#DIV/0!</v>
      </c>
    </row>
    <row r="75" spans="1:13" x14ac:dyDescent="0.25">
      <c r="A75" s="1" t="s">
        <v>7</v>
      </c>
      <c r="B75" s="2">
        <f t="shared" si="4"/>
        <v>43739</v>
      </c>
      <c r="C75" s="2">
        <v>43739.423611111109</v>
      </c>
      <c r="D75" s="8">
        <v>43739.638888888891</v>
      </c>
      <c r="E75" s="6">
        <f t="shared" si="7"/>
        <v>5.1666666667442769</v>
      </c>
      <c r="F75" s="6">
        <v>162.70000000000073</v>
      </c>
      <c r="G75" s="6">
        <f t="shared" si="5"/>
        <v>2.5597302038755738</v>
      </c>
      <c r="H75" s="6"/>
      <c r="I75" s="6"/>
      <c r="J75" s="6"/>
      <c r="K75" s="6"/>
      <c r="L75" s="6"/>
      <c r="M75" s="6" t="e">
        <f t="shared" si="6"/>
        <v>#DIV/0!</v>
      </c>
    </row>
    <row r="76" spans="1:13" x14ac:dyDescent="0.25">
      <c r="A76" s="3" t="s">
        <v>7</v>
      </c>
      <c r="B76" s="4">
        <f t="shared" si="4"/>
        <v>43742</v>
      </c>
      <c r="C76" s="4">
        <v>43742.374305555553</v>
      </c>
      <c r="D76" s="7">
        <v>43742.57708333333</v>
      </c>
      <c r="E76" s="5">
        <f t="shared" si="7"/>
        <v>4.8666666666395031</v>
      </c>
      <c r="F76" s="5">
        <v>148.5</v>
      </c>
      <c r="G76" s="5">
        <f t="shared" si="5"/>
        <v>2.3363241258483161</v>
      </c>
      <c r="H76" s="5"/>
      <c r="I76" s="5"/>
      <c r="J76" s="5"/>
      <c r="K76" s="5"/>
      <c r="L76" s="5"/>
      <c r="M76" s="5" t="e">
        <f t="shared" si="6"/>
        <v>#DIV/0!</v>
      </c>
    </row>
    <row r="77" spans="1:13" x14ac:dyDescent="0.25">
      <c r="A77" s="1" t="s">
        <v>10</v>
      </c>
      <c r="B77" s="2">
        <f>INT(C77)</f>
        <v>43663</v>
      </c>
      <c r="C77" s="2">
        <v>43663.443749999999</v>
      </c>
      <c r="D77" s="8">
        <v>43663.640277777777</v>
      </c>
      <c r="E77" s="6">
        <f t="shared" si="7"/>
        <v>4.7166666666744277</v>
      </c>
      <c r="F77" s="6">
        <v>-29632.2</v>
      </c>
      <c r="G77" s="6">
        <f t="shared" si="5"/>
        <v>-466.19813981119506</v>
      </c>
      <c r="H77" s="6"/>
      <c r="I77" s="6"/>
      <c r="J77" s="6"/>
      <c r="K77" s="6"/>
      <c r="L77" s="6"/>
      <c r="M77" s="6" t="e">
        <f t="shared" si="6"/>
        <v>#DIV/0!</v>
      </c>
    </row>
    <row r="78" spans="1:13" x14ac:dyDescent="0.25">
      <c r="A78" s="3" t="s">
        <v>10</v>
      </c>
      <c r="B78" s="4">
        <f t="shared" ref="B78:B101" si="8">INT(C78)</f>
        <v>43665</v>
      </c>
      <c r="C78" s="4">
        <v>43665.414583333331</v>
      </c>
      <c r="D78" s="7">
        <v>43665.637499999997</v>
      </c>
      <c r="E78" s="5">
        <f t="shared" si="7"/>
        <v>5.3499999999767169</v>
      </c>
      <c r="F78" s="5">
        <v>267.90000000000146</v>
      </c>
      <c r="G78" s="5">
        <f t="shared" si="5"/>
        <v>4.2148231199647626</v>
      </c>
      <c r="H78" s="5"/>
      <c r="I78" s="5"/>
      <c r="J78" s="5"/>
      <c r="K78" s="5"/>
      <c r="L78" s="5"/>
      <c r="M78" s="5" t="e">
        <f t="shared" si="6"/>
        <v>#DIV/0!</v>
      </c>
    </row>
    <row r="79" spans="1:13" x14ac:dyDescent="0.25">
      <c r="A79" s="3" t="s">
        <v>10</v>
      </c>
      <c r="B79" s="4">
        <f>INT(D79)</f>
        <v>43670</v>
      </c>
      <c r="C79" s="4"/>
      <c r="D79" s="7">
        <v>43670.643750000003</v>
      </c>
      <c r="E79" s="5">
        <f t="shared" si="7"/>
        <v>1048095.4500000001</v>
      </c>
      <c r="F79" s="5">
        <v>-29652.6</v>
      </c>
      <c r="G79" s="5">
        <f t="shared" si="5"/>
        <v>-466.51908938807929</v>
      </c>
      <c r="H79" s="5"/>
      <c r="I79" s="5"/>
      <c r="J79" s="5"/>
      <c r="K79" s="5"/>
      <c r="L79" s="5"/>
      <c r="M79" s="5" t="e">
        <f t="shared" si="6"/>
        <v>#DIV/0!</v>
      </c>
    </row>
    <row r="80" spans="1:13" x14ac:dyDescent="0.25">
      <c r="A80" s="1" t="s">
        <v>10</v>
      </c>
      <c r="B80" s="2">
        <f t="shared" si="8"/>
        <v>43671</v>
      </c>
      <c r="C80" s="2">
        <v>43671.477777777778</v>
      </c>
      <c r="D80" s="8">
        <v>43671.701388888891</v>
      </c>
      <c r="E80" s="6">
        <f t="shared" si="7"/>
        <v>5.3666666666977108</v>
      </c>
      <c r="F80" s="6">
        <v>256.20000000000073</v>
      </c>
      <c r="G80" s="6">
        <f t="shared" si="5"/>
        <v>4.0307490979282177</v>
      </c>
      <c r="H80" s="6"/>
      <c r="I80" s="6"/>
      <c r="J80" s="6"/>
      <c r="K80" s="6"/>
      <c r="L80" s="6"/>
      <c r="M80" s="6" t="e">
        <f t="shared" si="6"/>
        <v>#DIV/0!</v>
      </c>
    </row>
    <row r="81" spans="1:13" x14ac:dyDescent="0.25">
      <c r="A81" s="3" t="s">
        <v>10</v>
      </c>
      <c r="B81" s="4">
        <f t="shared" si="8"/>
        <v>43672</v>
      </c>
      <c r="C81" s="4">
        <v>43672.414583333331</v>
      </c>
      <c r="D81" s="7">
        <v>43672.631944444445</v>
      </c>
      <c r="E81" s="5">
        <f t="shared" si="7"/>
        <v>5.2166666667326353</v>
      </c>
      <c r="F81" s="5">
        <v>270.69999999999709</v>
      </c>
      <c r="G81" s="5">
        <f t="shared" si="5"/>
        <v>4.2588750226742915</v>
      </c>
      <c r="H81" s="5"/>
      <c r="I81" s="5"/>
      <c r="J81" s="5"/>
      <c r="K81" s="5"/>
      <c r="L81" s="5"/>
      <c r="M81" s="5" t="e">
        <f t="shared" si="6"/>
        <v>#DIV/0!</v>
      </c>
    </row>
    <row r="82" spans="1:13" x14ac:dyDescent="0.25">
      <c r="A82" s="1" t="s">
        <v>10</v>
      </c>
      <c r="B82" s="2">
        <f t="shared" si="8"/>
        <v>43675</v>
      </c>
      <c r="C82" s="2">
        <v>43675.447222222225</v>
      </c>
      <c r="D82" s="8">
        <v>43675.644444444442</v>
      </c>
      <c r="E82" s="6">
        <f t="shared" si="7"/>
        <v>4.7333333332207985</v>
      </c>
      <c r="F82" s="6">
        <v>394.70000000000073</v>
      </c>
      <c r="G82" s="6">
        <f t="shared" si="5"/>
        <v>6.2097449998136831</v>
      </c>
      <c r="H82" s="6"/>
      <c r="I82" s="6"/>
      <c r="J82" s="6" t="s">
        <v>22</v>
      </c>
      <c r="K82" s="6" t="s">
        <v>22</v>
      </c>
      <c r="L82" s="6" t="s">
        <v>22</v>
      </c>
      <c r="M82" s="6" t="e">
        <f t="shared" si="6"/>
        <v>#DIV/0!</v>
      </c>
    </row>
    <row r="83" spans="1:13" x14ac:dyDescent="0.25">
      <c r="A83" s="3" t="s">
        <v>10</v>
      </c>
      <c r="B83" s="4">
        <f t="shared" si="8"/>
        <v>43676</v>
      </c>
      <c r="C83" s="4">
        <v>43676.40902777778</v>
      </c>
      <c r="D83" s="7">
        <v>43676.638194444444</v>
      </c>
      <c r="E83" s="5">
        <f t="shared" si="7"/>
        <v>5.4999999999417923</v>
      </c>
      <c r="F83" s="5">
        <v>552.70000000000073</v>
      </c>
      <c r="G83" s="5">
        <f t="shared" si="5"/>
        <v>8.6955309384267068</v>
      </c>
      <c r="H83" s="5"/>
      <c r="I83" s="5"/>
      <c r="J83" s="5"/>
      <c r="K83" s="5"/>
      <c r="L83" s="5"/>
      <c r="M83" s="5" t="e">
        <f t="shared" si="6"/>
        <v>#DIV/0!</v>
      </c>
    </row>
    <row r="84" spans="1:13" x14ac:dyDescent="0.25">
      <c r="A84" s="1" t="s">
        <v>10</v>
      </c>
      <c r="B84" s="2">
        <f t="shared" si="8"/>
        <v>43677</v>
      </c>
      <c r="C84" s="2">
        <v>43677.432638888888</v>
      </c>
      <c r="D84" s="8"/>
      <c r="E84" s="6">
        <f t="shared" si="7"/>
        <v>-1048258.3833333333</v>
      </c>
      <c r="F84" s="6">
        <v>27468.400000000001</v>
      </c>
      <c r="G84" s="6">
        <f t="shared" si="5"/>
        <v>432.15545871011375</v>
      </c>
      <c r="H84" s="6"/>
      <c r="I84" s="6"/>
      <c r="J84" s="6"/>
      <c r="K84" s="6"/>
      <c r="L84" s="6"/>
      <c r="M84" s="6" t="e">
        <f t="shared" si="6"/>
        <v>#DIV/0!</v>
      </c>
    </row>
    <row r="85" spans="1:13" x14ac:dyDescent="0.25">
      <c r="A85" s="3" t="s">
        <v>10</v>
      </c>
      <c r="B85" s="4">
        <f t="shared" si="8"/>
        <v>43678</v>
      </c>
      <c r="C85" s="4">
        <v>43678.395833333336</v>
      </c>
      <c r="D85" s="7">
        <v>43678.59375</v>
      </c>
      <c r="E85" s="5">
        <f t="shared" si="7"/>
        <v>4.7499999999417923</v>
      </c>
      <c r="F85" s="5">
        <v>402.30000000000291</v>
      </c>
      <c r="G85" s="5">
        <f t="shared" si="5"/>
        <v>6.3293144500254837</v>
      </c>
      <c r="H85" s="5"/>
      <c r="I85" s="5"/>
      <c r="J85" s="5" t="s">
        <v>22</v>
      </c>
      <c r="K85" s="5" t="s">
        <v>22</v>
      </c>
      <c r="L85" s="5" t="s">
        <v>22</v>
      </c>
      <c r="M85" s="5" t="e">
        <f t="shared" si="6"/>
        <v>#DIV/0!</v>
      </c>
    </row>
    <row r="86" spans="1:13" x14ac:dyDescent="0.25">
      <c r="A86" s="6" t="s">
        <v>10</v>
      </c>
      <c r="B86" s="2">
        <f t="shared" si="8"/>
        <v>43682</v>
      </c>
      <c r="C86" s="2">
        <v>43682.407638888886</v>
      </c>
      <c r="D86" s="8"/>
      <c r="E86" s="6">
        <f t="shared" si="7"/>
        <v>-1048377.7833333332</v>
      </c>
      <c r="F86" s="6">
        <v>25326.1</v>
      </c>
      <c r="G86" s="6">
        <f t="shared" si="5"/>
        <v>398.4510332905524</v>
      </c>
      <c r="H86" s="6"/>
      <c r="I86" s="6"/>
      <c r="J86" s="6"/>
      <c r="K86" s="6"/>
      <c r="L86" s="6"/>
      <c r="M86" s="6" t="e">
        <f t="shared" si="6"/>
        <v>#DIV/0!</v>
      </c>
    </row>
    <row r="87" spans="1:13" x14ac:dyDescent="0.25">
      <c r="A87" s="5" t="s">
        <v>10</v>
      </c>
      <c r="B87" s="4">
        <f t="shared" si="8"/>
        <v>43684</v>
      </c>
      <c r="C87" s="4">
        <v>43684.42083333333</v>
      </c>
      <c r="D87" s="7"/>
      <c r="E87" s="5">
        <f t="shared" si="7"/>
        <v>-1048426.0999999999</v>
      </c>
      <c r="F87" s="5">
        <v>25574.6</v>
      </c>
      <c r="G87" s="5">
        <f t="shared" si="5"/>
        <v>402.36063965602921</v>
      </c>
      <c r="H87" s="5"/>
      <c r="I87" s="5"/>
      <c r="J87" s="5"/>
      <c r="K87" s="5"/>
      <c r="L87" s="5"/>
      <c r="M87" s="5" t="e">
        <f t="shared" si="6"/>
        <v>#DIV/0!</v>
      </c>
    </row>
    <row r="88" spans="1:13" x14ac:dyDescent="0.25">
      <c r="A88" s="6" t="s">
        <v>10</v>
      </c>
      <c r="B88" s="2">
        <f t="shared" si="8"/>
        <v>43685</v>
      </c>
      <c r="C88" s="2">
        <v>43685.338194444441</v>
      </c>
      <c r="D88" s="8">
        <v>43685.5625</v>
      </c>
      <c r="E88" s="6">
        <f t="shared" si="7"/>
        <v>5.3833333334187046</v>
      </c>
      <c r="F88" s="6">
        <v>292.09999999999854</v>
      </c>
      <c r="G88" s="6">
        <f t="shared" si="5"/>
        <v>4.5955574219548128</v>
      </c>
      <c r="H88" s="6"/>
      <c r="I88" s="6"/>
      <c r="J88" s="6" t="s">
        <v>24</v>
      </c>
      <c r="K88" s="6"/>
      <c r="L88" s="6">
        <v>157.54000000000002</v>
      </c>
      <c r="M88" s="6">
        <f t="shared" si="6"/>
        <v>157.54000000000002</v>
      </c>
    </row>
    <row r="89" spans="1:13" x14ac:dyDescent="0.25">
      <c r="A89" s="5" t="s">
        <v>10</v>
      </c>
      <c r="B89" s="4">
        <f t="shared" si="8"/>
        <v>43698</v>
      </c>
      <c r="C89" s="4">
        <v>43698</v>
      </c>
      <c r="D89" s="7">
        <v>43698.672222222223</v>
      </c>
      <c r="E89" s="5">
        <f t="shared" si="7"/>
        <v>16.133333333360497</v>
      </c>
      <c r="F89" s="5">
        <v>-30120.1</v>
      </c>
      <c r="G89" s="5">
        <f t="shared" si="5"/>
        <v>-473.87418385834252</v>
      </c>
      <c r="H89" s="5"/>
      <c r="I89" s="5"/>
      <c r="J89" s="5" t="s">
        <v>23</v>
      </c>
      <c r="K89" s="5"/>
      <c r="L89" s="5">
        <v>75.86</v>
      </c>
      <c r="M89" s="5">
        <f t="shared" si="6"/>
        <v>75.86</v>
      </c>
    </row>
    <row r="90" spans="1:13" x14ac:dyDescent="0.25">
      <c r="A90" s="5" t="s">
        <v>10</v>
      </c>
      <c r="B90" s="4">
        <f t="shared" si="8"/>
        <v>43706</v>
      </c>
      <c r="C90" s="4">
        <v>43706.431944444441</v>
      </c>
      <c r="D90" s="7">
        <v>43706.635416666664</v>
      </c>
      <c r="E90" s="5">
        <f t="shared" si="7"/>
        <v>4.8833333333604969</v>
      </c>
      <c r="F90" s="5">
        <v>276.29999999999927</v>
      </c>
      <c r="G90" s="5">
        <f t="shared" si="5"/>
        <v>4.3469788280935218</v>
      </c>
      <c r="H90" s="5"/>
      <c r="I90" s="5"/>
      <c r="J90" s="5">
        <v>141.5</v>
      </c>
      <c r="K90" s="5"/>
      <c r="L90" s="5">
        <v>68.599999999999994</v>
      </c>
      <c r="M90" s="5">
        <f t="shared" si="6"/>
        <v>105.05</v>
      </c>
    </row>
    <row r="91" spans="1:13" x14ac:dyDescent="0.25">
      <c r="A91" s="6" t="s">
        <v>10</v>
      </c>
      <c r="B91" s="2">
        <f t="shared" si="8"/>
        <v>43707</v>
      </c>
      <c r="C91" s="2">
        <v>43707.365277777775</v>
      </c>
      <c r="D91" s="8">
        <v>43707.586805555555</v>
      </c>
      <c r="E91" s="6">
        <f t="shared" si="7"/>
        <v>5.3166666667093523</v>
      </c>
      <c r="F91" s="6">
        <v>267</v>
      </c>
      <c r="G91" s="6">
        <f t="shared" si="5"/>
        <v>4.2006635798080829</v>
      </c>
      <c r="H91" s="6"/>
      <c r="I91" s="6"/>
      <c r="J91" s="6"/>
      <c r="K91" s="6"/>
      <c r="L91" s="6"/>
      <c r="M91" s="6" t="e">
        <f t="shared" si="6"/>
        <v>#DIV/0!</v>
      </c>
    </row>
    <row r="92" spans="1:13" x14ac:dyDescent="0.25">
      <c r="A92" s="5" t="s">
        <v>10</v>
      </c>
      <c r="B92" s="4">
        <f t="shared" si="8"/>
        <v>43711</v>
      </c>
      <c r="C92" s="4">
        <v>43711.400694444441</v>
      </c>
      <c r="D92" s="7">
        <v>43711.620138888888</v>
      </c>
      <c r="E92" s="5">
        <f t="shared" si="7"/>
        <v>5.2666666667209938</v>
      </c>
      <c r="F92" s="5">
        <v>215.20000000000073</v>
      </c>
      <c r="G92" s="5">
        <f t="shared" si="5"/>
        <v>3.385703379680534</v>
      </c>
      <c r="H92" s="5"/>
      <c r="I92" s="5"/>
      <c r="J92" s="5"/>
      <c r="K92" s="5"/>
      <c r="L92" s="5"/>
      <c r="M92" s="5" t="e">
        <f t="shared" si="6"/>
        <v>#DIV/0!</v>
      </c>
    </row>
    <row r="93" spans="1:13" x14ac:dyDescent="0.25">
      <c r="A93" s="6" t="s">
        <v>10</v>
      </c>
      <c r="B93" s="2">
        <f t="shared" si="8"/>
        <v>43712</v>
      </c>
      <c r="C93" s="2">
        <v>43712.392361111109</v>
      </c>
      <c r="D93" s="8">
        <v>43712.59375</v>
      </c>
      <c r="E93" s="6">
        <f t="shared" si="7"/>
        <v>4.8333333333721384</v>
      </c>
      <c r="F93" s="6">
        <v>219.40000000000146</v>
      </c>
      <c r="G93" s="6">
        <f t="shared" si="5"/>
        <v>3.4517812337449421</v>
      </c>
      <c r="H93" s="6"/>
      <c r="I93" s="6"/>
      <c r="J93" s="6">
        <v>126.72</v>
      </c>
      <c r="K93" s="6"/>
      <c r="L93" s="6">
        <v>69.98</v>
      </c>
      <c r="M93" s="6">
        <f t="shared" si="6"/>
        <v>98.35</v>
      </c>
    </row>
    <row r="94" spans="1:13" x14ac:dyDescent="0.25">
      <c r="A94" s="5" t="s">
        <v>10</v>
      </c>
      <c r="B94" s="4">
        <f t="shared" si="8"/>
        <v>43713</v>
      </c>
      <c r="C94" s="4">
        <v>43713.394444444442</v>
      </c>
      <c r="D94" s="7">
        <v>43713.612500000003</v>
      </c>
      <c r="E94" s="5">
        <f t="shared" si="7"/>
        <v>5.2333333334536292</v>
      </c>
      <c r="F94" s="5">
        <v>157.80000000000291</v>
      </c>
      <c r="G94" s="5">
        <f t="shared" si="5"/>
        <v>2.4826393741338117</v>
      </c>
      <c r="H94" s="5"/>
      <c r="I94" s="5"/>
      <c r="J94" s="5"/>
      <c r="K94" s="5"/>
      <c r="L94" s="5"/>
      <c r="M94" s="5" t="e">
        <f t="shared" si="6"/>
        <v>#DIV/0!</v>
      </c>
    </row>
    <row r="95" spans="1:13" x14ac:dyDescent="0.25">
      <c r="A95" s="6" t="s">
        <v>10</v>
      </c>
      <c r="B95" s="2">
        <f t="shared" si="8"/>
        <v>43725</v>
      </c>
      <c r="C95" s="2">
        <v>43725.433333333334</v>
      </c>
      <c r="D95" s="8">
        <v>43725.646527777775</v>
      </c>
      <c r="E95" s="6">
        <f t="shared" si="7"/>
        <v>5.1166666665812954</v>
      </c>
      <c r="F95" s="6">
        <v>208.10000000000218</v>
      </c>
      <c r="G95" s="6">
        <f t="shared" si="5"/>
        <v>3.2740003406669338</v>
      </c>
      <c r="H95" s="6"/>
      <c r="I95" s="6"/>
      <c r="J95" s="6"/>
      <c r="K95" s="6"/>
      <c r="L95" s="6"/>
      <c r="M95" s="6" t="e">
        <f t="shared" si="6"/>
        <v>#DIV/0!</v>
      </c>
    </row>
    <row r="96" spans="1:13" x14ac:dyDescent="0.25">
      <c r="A96" s="5" t="s">
        <v>10</v>
      </c>
      <c r="B96" s="4">
        <f t="shared" si="8"/>
        <v>43726</v>
      </c>
      <c r="C96" s="4">
        <v>43726.40902777778</v>
      </c>
      <c r="D96" s="7">
        <v>43726.618750000001</v>
      </c>
      <c r="E96" s="5">
        <f t="shared" si="7"/>
        <v>5.0333333333255723</v>
      </c>
      <c r="F96" s="5">
        <v>113.5</v>
      </c>
      <c r="G96" s="5">
        <f t="shared" si="5"/>
        <v>1.7856753419783424</v>
      </c>
      <c r="H96" s="5"/>
      <c r="I96" s="5"/>
      <c r="J96" s="5">
        <v>112.94000000000001</v>
      </c>
      <c r="K96" s="5"/>
      <c r="L96" s="5">
        <v>118.46000000000001</v>
      </c>
      <c r="M96" s="5">
        <f t="shared" si="6"/>
        <v>115.70000000000002</v>
      </c>
    </row>
    <row r="97" spans="1:13" x14ac:dyDescent="0.25">
      <c r="A97" s="6" t="s">
        <v>10</v>
      </c>
      <c r="B97" s="2">
        <f t="shared" si="8"/>
        <v>43727</v>
      </c>
      <c r="C97" s="2">
        <v>43727.412499999999</v>
      </c>
      <c r="D97" s="8">
        <v>43727.618750000001</v>
      </c>
      <c r="E97" s="6">
        <f t="shared" si="7"/>
        <v>4.9500000000698492</v>
      </c>
      <c r="F97" s="6">
        <v>124.19999999999709</v>
      </c>
      <c r="G97" s="6">
        <f t="shared" si="5"/>
        <v>1.9540165416185458</v>
      </c>
      <c r="H97" s="6"/>
      <c r="I97" s="6"/>
      <c r="J97" s="6"/>
      <c r="K97" s="6"/>
      <c r="L97" s="6"/>
      <c r="M97" s="6" t="e">
        <f t="shared" si="6"/>
        <v>#DIV/0!</v>
      </c>
    </row>
    <row r="98" spans="1:13" x14ac:dyDescent="0.25">
      <c r="A98" s="5" t="s">
        <v>10</v>
      </c>
      <c r="B98" s="4">
        <f t="shared" si="8"/>
        <v>43732</v>
      </c>
      <c r="C98" s="4">
        <v>43732.412499999999</v>
      </c>
      <c r="D98" s="7">
        <v>43732.635416666664</v>
      </c>
      <c r="E98" s="5">
        <f t="shared" si="7"/>
        <v>5.3499999999767169</v>
      </c>
      <c r="F98" s="5">
        <v>128.69999999999709</v>
      </c>
      <c r="G98" s="5">
        <f t="shared" si="5"/>
        <v>2.0248142424018281</v>
      </c>
      <c r="H98" s="5"/>
      <c r="I98" s="5"/>
      <c r="J98" s="5"/>
      <c r="K98" s="5"/>
      <c r="L98" s="5"/>
      <c r="M98" s="5" t="e">
        <f t="shared" si="6"/>
        <v>#DIV/0!</v>
      </c>
    </row>
    <row r="99" spans="1:13" x14ac:dyDescent="0.25">
      <c r="A99" s="6" t="s">
        <v>10</v>
      </c>
      <c r="B99" s="2">
        <f t="shared" si="8"/>
        <v>43734</v>
      </c>
      <c r="C99" s="2">
        <v>43734.424305555556</v>
      </c>
      <c r="D99" s="8">
        <v>43734.640277777777</v>
      </c>
      <c r="E99" s="6">
        <f t="shared" si="7"/>
        <v>5.1833333332906477</v>
      </c>
      <c r="F99" s="6">
        <v>110.29999999999927</v>
      </c>
      <c r="G99" s="6">
        <f t="shared" si="5"/>
        <v>1.7353303103102191</v>
      </c>
      <c r="H99" s="6"/>
      <c r="I99" s="6"/>
      <c r="J99" s="6">
        <v>156.97999999999999</v>
      </c>
      <c r="K99" s="6"/>
      <c r="L99" s="6" t="s">
        <v>14</v>
      </c>
      <c r="M99" s="6">
        <f t="shared" si="6"/>
        <v>156.97999999999999</v>
      </c>
    </row>
    <row r="100" spans="1:13" x14ac:dyDescent="0.25">
      <c r="A100" s="5" t="s">
        <v>10</v>
      </c>
      <c r="B100" s="4">
        <f t="shared" si="8"/>
        <v>43739</v>
      </c>
      <c r="C100" s="4">
        <v>43739.423611111109</v>
      </c>
      <c r="D100" s="7">
        <v>43739.638888888891</v>
      </c>
      <c r="E100" s="5">
        <f t="shared" si="7"/>
        <v>5.1666666667442769</v>
      </c>
      <c r="F100" s="5">
        <v>124.40000000000146</v>
      </c>
      <c r="G100" s="5">
        <f t="shared" si="5"/>
        <v>1.9571631060978714</v>
      </c>
      <c r="H100" s="5"/>
      <c r="I100" s="5"/>
      <c r="J100" s="5"/>
      <c r="K100" s="5"/>
      <c r="L100" s="5"/>
      <c r="M100" s="5" t="e">
        <f t="shared" si="6"/>
        <v>#DIV/0!</v>
      </c>
    </row>
    <row r="101" spans="1:13" x14ac:dyDescent="0.25">
      <c r="A101" s="5" t="s">
        <v>10</v>
      </c>
      <c r="B101" s="4">
        <f t="shared" si="8"/>
        <v>43742</v>
      </c>
      <c r="C101" s="4">
        <v>43742.374305555553</v>
      </c>
      <c r="D101" s="7">
        <v>43742.57708333333</v>
      </c>
      <c r="E101" s="5">
        <f t="shared" si="7"/>
        <v>4.8666666666395031</v>
      </c>
      <c r="F101" s="5">
        <v>132.89999999999782</v>
      </c>
      <c r="G101" s="5">
        <f t="shared" si="5"/>
        <v>2.0908920964662365</v>
      </c>
      <c r="H101" s="5"/>
      <c r="I101" s="5"/>
      <c r="J101" s="5"/>
      <c r="K101" s="5"/>
      <c r="L101" s="5"/>
      <c r="M101" s="5" t="e">
        <f t="shared" si="6"/>
        <v>#DIV/0!</v>
      </c>
    </row>
    <row r="102" spans="1:13" x14ac:dyDescent="0.25">
      <c r="A102" s="6" t="s">
        <v>8</v>
      </c>
      <c r="B102" s="2">
        <f>INT(C102)</f>
        <v>43663</v>
      </c>
      <c r="C102" s="2">
        <v>43663.443749999999</v>
      </c>
      <c r="D102" s="8">
        <v>43663.640277777777</v>
      </c>
      <c r="E102" s="6">
        <f t="shared" si="7"/>
        <v>4.7166666666744277</v>
      </c>
      <c r="F102" s="6">
        <v>-31191.9</v>
      </c>
      <c r="G102" s="6">
        <f t="shared" si="5"/>
        <v>-490.73662290268078</v>
      </c>
      <c r="H102" s="6"/>
      <c r="I102" s="6"/>
      <c r="J102" s="6"/>
      <c r="K102" s="6"/>
      <c r="L102" s="6"/>
      <c r="M102" s="6" t="e">
        <f t="shared" si="6"/>
        <v>#DIV/0!</v>
      </c>
    </row>
    <row r="103" spans="1:13" x14ac:dyDescent="0.25">
      <c r="A103" s="5" t="s">
        <v>8</v>
      </c>
      <c r="B103" s="4">
        <f t="shared" ref="B103:B126" si="9">INT(C103)</f>
        <v>43665</v>
      </c>
      <c r="C103" s="4">
        <v>43665.414583333331</v>
      </c>
      <c r="D103" s="7">
        <v>43665.637499999997</v>
      </c>
      <c r="E103" s="5">
        <f t="shared" si="7"/>
        <v>5.3499999999767169</v>
      </c>
      <c r="F103" s="5">
        <v>396.90000000000146</v>
      </c>
      <c r="G103" s="5">
        <f t="shared" si="5"/>
        <v>6.2443572090855231</v>
      </c>
      <c r="H103" s="5"/>
      <c r="I103" s="5"/>
      <c r="J103" s="5">
        <v>395.49999999999994</v>
      </c>
      <c r="K103" s="5"/>
      <c r="L103" s="5">
        <v>211.6</v>
      </c>
      <c r="M103" s="5">
        <f t="shared" si="6"/>
        <v>303.54999999999995</v>
      </c>
    </row>
    <row r="104" spans="1:13" x14ac:dyDescent="0.25">
      <c r="A104" s="6" t="s">
        <v>8</v>
      </c>
      <c r="B104" s="2">
        <f>INT(D104)</f>
        <v>43670</v>
      </c>
      <c r="C104" s="2"/>
      <c r="D104" s="8">
        <v>43670.643750000003</v>
      </c>
      <c r="E104" s="6">
        <f t="shared" si="7"/>
        <v>1048095.4500000001</v>
      </c>
      <c r="F104" s="6">
        <v>-30453.8</v>
      </c>
      <c r="G104" s="6">
        <f t="shared" si="5"/>
        <v>-479.12422669198281</v>
      </c>
      <c r="H104" s="6"/>
      <c r="I104" s="6"/>
      <c r="J104" s="6"/>
      <c r="K104" s="6"/>
      <c r="L104" s="6"/>
      <c r="M104" s="6" t="e">
        <f t="shared" si="6"/>
        <v>#DIV/0!</v>
      </c>
    </row>
    <row r="105" spans="1:13" x14ac:dyDescent="0.25">
      <c r="A105" s="5" t="s">
        <v>8</v>
      </c>
      <c r="B105" s="4">
        <f t="shared" si="9"/>
        <v>43671</v>
      </c>
      <c r="C105" s="4">
        <v>43671.477777777778</v>
      </c>
      <c r="D105" s="7">
        <v>43671.701388888891</v>
      </c>
      <c r="E105" s="5">
        <f t="shared" si="7"/>
        <v>5.3666666666977108</v>
      </c>
      <c r="F105" s="5">
        <v>529.90000000000146</v>
      </c>
      <c r="G105" s="5">
        <f t="shared" si="5"/>
        <v>8.3368225877914206</v>
      </c>
      <c r="H105" s="5"/>
      <c r="I105" s="5"/>
      <c r="J105" s="5">
        <v>283.90000000000003</v>
      </c>
      <c r="K105" s="5"/>
      <c r="L105" s="5">
        <v>265.12</v>
      </c>
      <c r="M105" s="5">
        <f t="shared" si="6"/>
        <v>274.51</v>
      </c>
    </row>
    <row r="106" spans="1:13" x14ac:dyDescent="0.25">
      <c r="A106" s="6" t="s">
        <v>8</v>
      </c>
      <c r="B106" s="2">
        <f t="shared" si="9"/>
        <v>43672</v>
      </c>
      <c r="C106" s="2">
        <v>43672.414583333331</v>
      </c>
      <c r="D106" s="8">
        <v>43672.631944444445</v>
      </c>
      <c r="E106" s="6">
        <f t="shared" si="7"/>
        <v>5.2166666667326353</v>
      </c>
      <c r="F106" s="6">
        <v>457.70000000000073</v>
      </c>
      <c r="G106" s="6">
        <f t="shared" si="5"/>
        <v>7.2009128107796361</v>
      </c>
      <c r="H106" s="6"/>
      <c r="I106" s="6"/>
      <c r="J106" s="6"/>
      <c r="K106" s="6"/>
      <c r="L106" s="6"/>
      <c r="M106" s="6" t="e">
        <f t="shared" si="6"/>
        <v>#DIV/0!</v>
      </c>
    </row>
    <row r="107" spans="1:13" x14ac:dyDescent="0.25">
      <c r="A107" s="5" t="s">
        <v>8</v>
      </c>
      <c r="B107" s="4">
        <f t="shared" si="9"/>
        <v>43675</v>
      </c>
      <c r="C107" s="4">
        <v>43675.447222222225</v>
      </c>
      <c r="D107" s="7">
        <v>43675.644444444442</v>
      </c>
      <c r="E107" s="5">
        <f t="shared" si="7"/>
        <v>4.7333333332207985</v>
      </c>
      <c r="F107" s="5">
        <v>138.59999999999854</v>
      </c>
      <c r="G107" s="5">
        <f t="shared" si="5"/>
        <v>2.1805691841250723</v>
      </c>
      <c r="H107" s="5"/>
      <c r="I107" s="5"/>
      <c r="J107" s="5"/>
      <c r="K107" s="5"/>
      <c r="L107" s="5"/>
      <c r="M107" s="5" t="e">
        <f t="shared" si="6"/>
        <v>#DIV/0!</v>
      </c>
    </row>
    <row r="108" spans="1:13" x14ac:dyDescent="0.25">
      <c r="A108" s="6" t="s">
        <v>8</v>
      </c>
      <c r="B108" s="2">
        <f t="shared" si="9"/>
        <v>43676</v>
      </c>
      <c r="C108" s="2">
        <v>43676.40902777778</v>
      </c>
      <c r="D108" s="8">
        <v>43676.638194444444</v>
      </c>
      <c r="E108" s="6">
        <f t="shared" si="7"/>
        <v>5.4999999999417923</v>
      </c>
      <c r="F108" s="6">
        <v>610.09999999999854</v>
      </c>
      <c r="G108" s="6">
        <f t="shared" si="5"/>
        <v>9.5985949439734277</v>
      </c>
      <c r="H108" s="6"/>
      <c r="I108" s="6"/>
      <c r="J108" s="6">
        <v>150.73999999999998</v>
      </c>
      <c r="K108" s="6"/>
      <c r="L108" s="6">
        <v>148.01999999999998</v>
      </c>
      <c r="M108" s="6">
        <f t="shared" si="6"/>
        <v>149.38</v>
      </c>
    </row>
    <row r="109" spans="1:13" x14ac:dyDescent="0.25">
      <c r="A109" s="5" t="s">
        <v>8</v>
      </c>
      <c r="B109" s="4">
        <f t="shared" si="9"/>
        <v>43677</v>
      </c>
      <c r="C109" s="4">
        <v>43677.432638888888</v>
      </c>
      <c r="D109" s="7"/>
      <c r="E109" s="5">
        <f t="shared" si="7"/>
        <v>-1048258.3833333333</v>
      </c>
      <c r="F109" s="5">
        <v>27345.1</v>
      </c>
      <c r="G109" s="5">
        <f t="shared" si="5"/>
        <v>430.21560170865172</v>
      </c>
      <c r="H109" s="5"/>
      <c r="I109" s="5"/>
      <c r="J109" s="5"/>
      <c r="K109" s="5"/>
      <c r="L109" s="5"/>
      <c r="M109" s="5" t="e">
        <f t="shared" si="6"/>
        <v>#DIV/0!</v>
      </c>
    </row>
    <row r="110" spans="1:13" x14ac:dyDescent="0.25">
      <c r="A110" s="6" t="s">
        <v>8</v>
      </c>
      <c r="B110" s="2">
        <f t="shared" si="9"/>
        <v>43678</v>
      </c>
      <c r="C110" s="2">
        <v>43678.395833333336</v>
      </c>
      <c r="D110" s="8">
        <v>43678.59375</v>
      </c>
      <c r="E110" s="6">
        <f t="shared" si="7"/>
        <v>4.7499999999417923</v>
      </c>
      <c r="F110" s="6">
        <v>234.29999999999927</v>
      </c>
      <c r="G110" s="6">
        <f t="shared" si="5"/>
        <v>3.6862002874495534</v>
      </c>
      <c r="H110" s="6"/>
      <c r="I110" s="6"/>
      <c r="J110" s="6"/>
      <c r="K110" s="6"/>
      <c r="L110" s="6"/>
      <c r="M110" s="6" t="e">
        <f t="shared" si="6"/>
        <v>#DIV/0!</v>
      </c>
    </row>
    <row r="111" spans="1:13" x14ac:dyDescent="0.25">
      <c r="A111" s="5" t="s">
        <v>8</v>
      </c>
      <c r="B111" s="4">
        <f t="shared" si="9"/>
        <v>43682</v>
      </c>
      <c r="C111" s="4">
        <v>43682.407638888886</v>
      </c>
      <c r="D111" s="7"/>
      <c r="E111" s="5">
        <f t="shared" si="7"/>
        <v>-1048377.7833333332</v>
      </c>
      <c r="F111" s="5">
        <v>26472.1</v>
      </c>
      <c r="G111" s="5">
        <f t="shared" si="5"/>
        <v>416.48084775669497</v>
      </c>
      <c r="H111" s="5"/>
      <c r="I111" s="5"/>
      <c r="J111" s="5">
        <v>45.379999999999995</v>
      </c>
      <c r="K111" s="5"/>
      <c r="L111" s="5" t="s">
        <v>23</v>
      </c>
      <c r="M111" s="5">
        <f t="shared" si="6"/>
        <v>45.379999999999995</v>
      </c>
    </row>
    <row r="112" spans="1:13" x14ac:dyDescent="0.25">
      <c r="A112" s="5" t="s">
        <v>8</v>
      </c>
      <c r="B112" s="4">
        <f t="shared" si="9"/>
        <v>43684</v>
      </c>
      <c r="C112" s="4">
        <v>43684.42083333333</v>
      </c>
      <c r="D112" s="7"/>
      <c r="E112" s="5">
        <f t="shared" si="7"/>
        <v>-1048426.0999999999</v>
      </c>
      <c r="F112" s="5">
        <v>26918.5</v>
      </c>
      <c r="G112" s="5">
        <f t="shared" si="5"/>
        <v>423.50397967439665</v>
      </c>
      <c r="H112" s="5"/>
      <c r="I112" s="5"/>
      <c r="J112" s="5"/>
      <c r="K112" s="5"/>
      <c r="L112" s="5"/>
      <c r="M112" s="5" t="e">
        <f t="shared" si="6"/>
        <v>#DIV/0!</v>
      </c>
    </row>
    <row r="113" spans="1:13" x14ac:dyDescent="0.25">
      <c r="A113" s="6" t="s">
        <v>8</v>
      </c>
      <c r="B113" s="2">
        <f t="shared" si="9"/>
        <v>43685</v>
      </c>
      <c r="C113" s="2">
        <v>43685.338194444441</v>
      </c>
      <c r="D113" s="8">
        <v>43685.5625</v>
      </c>
      <c r="E113" s="6">
        <f t="shared" si="7"/>
        <v>5.3833333334187046</v>
      </c>
      <c r="F113" s="6">
        <v>318</v>
      </c>
      <c r="G113" s="6">
        <f t="shared" si="5"/>
        <v>5.0030375220186158</v>
      </c>
      <c r="H113" s="6"/>
      <c r="I113" s="6"/>
      <c r="J113" s="6"/>
      <c r="K113" s="6"/>
      <c r="L113" s="6"/>
      <c r="M113" s="6" t="e">
        <f t="shared" si="6"/>
        <v>#DIV/0!</v>
      </c>
    </row>
    <row r="114" spans="1:13" x14ac:dyDescent="0.25">
      <c r="A114" s="5" t="s">
        <v>8</v>
      </c>
      <c r="B114" s="4">
        <f t="shared" si="9"/>
        <v>43698</v>
      </c>
      <c r="C114" s="4">
        <v>43698</v>
      </c>
      <c r="D114" s="7">
        <v>43698.672222222223</v>
      </c>
      <c r="E114" s="5">
        <f t="shared" si="7"/>
        <v>16.133333333360497</v>
      </c>
      <c r="F114" s="5">
        <v>0</v>
      </c>
      <c r="G114" s="5">
        <f t="shared" si="5"/>
        <v>0</v>
      </c>
      <c r="H114" s="5"/>
      <c r="I114" s="5"/>
      <c r="J114" s="5"/>
      <c r="K114" s="5"/>
      <c r="L114" s="5"/>
      <c r="M114" s="5" t="e">
        <f t="shared" si="6"/>
        <v>#DIV/0!</v>
      </c>
    </row>
    <row r="115" spans="1:13" x14ac:dyDescent="0.25">
      <c r="A115" s="6" t="s">
        <v>8</v>
      </c>
      <c r="B115" s="2">
        <f t="shared" si="9"/>
        <v>43706</v>
      </c>
      <c r="C115" s="2">
        <v>43706.431944444441</v>
      </c>
      <c r="D115" s="8">
        <v>43706.635416666664</v>
      </c>
      <c r="E115" s="6">
        <f t="shared" si="7"/>
        <v>4.8833333333604969</v>
      </c>
      <c r="F115" s="6">
        <v>300.20000000000073</v>
      </c>
      <c r="G115" s="6">
        <f t="shared" si="5"/>
        <v>4.7229932833647554</v>
      </c>
      <c r="H115" s="6"/>
      <c r="I115" s="6"/>
      <c r="J115" s="6"/>
      <c r="K115" s="6"/>
      <c r="L115" s="6"/>
      <c r="M115" s="6" t="e">
        <f t="shared" si="6"/>
        <v>#DIV/0!</v>
      </c>
    </row>
    <row r="116" spans="1:13" x14ac:dyDescent="0.25">
      <c r="A116" s="5" t="s">
        <v>8</v>
      </c>
      <c r="B116" s="4">
        <f t="shared" si="9"/>
        <v>43707</v>
      </c>
      <c r="C116" s="4">
        <v>43707.365277777775</v>
      </c>
      <c r="D116" s="7">
        <v>43707.586805555555</v>
      </c>
      <c r="E116" s="5">
        <f t="shared" si="7"/>
        <v>5.3166666667093523</v>
      </c>
      <c r="F116" s="5">
        <v>258.60000000000218</v>
      </c>
      <c r="G116" s="5">
        <f t="shared" si="5"/>
        <v>4.0685078716793237</v>
      </c>
      <c r="H116" s="5"/>
      <c r="I116" s="5"/>
      <c r="J116" s="5">
        <v>159.98000000000002</v>
      </c>
      <c r="K116" s="5"/>
      <c r="L116" s="5">
        <v>140.30000000000001</v>
      </c>
      <c r="M116" s="5">
        <f t="shared" si="6"/>
        <v>150.14000000000001</v>
      </c>
    </row>
    <row r="117" spans="1:13" x14ac:dyDescent="0.25">
      <c r="A117" s="6" t="s">
        <v>8</v>
      </c>
      <c r="B117" s="2">
        <f t="shared" si="9"/>
        <v>43711</v>
      </c>
      <c r="C117" s="2">
        <v>43711.400694444441</v>
      </c>
      <c r="D117" s="8">
        <v>43711.620138888888</v>
      </c>
      <c r="E117" s="6">
        <f t="shared" si="7"/>
        <v>5.2666666667209938</v>
      </c>
      <c r="F117" s="6">
        <v>302.60000000000218</v>
      </c>
      <c r="G117" s="6">
        <f t="shared" si="5"/>
        <v>4.7607520571158624</v>
      </c>
      <c r="H117" s="6"/>
      <c r="I117" s="6"/>
      <c r="J117" s="6"/>
      <c r="K117" s="6"/>
      <c r="L117" s="6"/>
      <c r="M117" s="6" t="e">
        <f t="shared" si="6"/>
        <v>#DIV/0!</v>
      </c>
    </row>
    <row r="118" spans="1:13" x14ac:dyDescent="0.25">
      <c r="A118" s="5" t="s">
        <v>8</v>
      </c>
      <c r="B118" s="4">
        <f t="shared" si="9"/>
        <v>43712</v>
      </c>
      <c r="C118" s="4">
        <v>43712.392361111109</v>
      </c>
      <c r="D118" s="7">
        <v>43712.59375</v>
      </c>
      <c r="E118" s="5">
        <f t="shared" si="7"/>
        <v>4.8333333333721384</v>
      </c>
      <c r="F118" s="5">
        <v>246.29999999999927</v>
      </c>
      <c r="G118" s="5">
        <f t="shared" si="5"/>
        <v>3.8749941562049735</v>
      </c>
      <c r="H118" s="5"/>
      <c r="I118" s="5"/>
      <c r="J118" s="5"/>
      <c r="K118" s="5"/>
      <c r="L118" s="5"/>
      <c r="M118" s="5" t="e">
        <f t="shared" si="6"/>
        <v>#DIV/0!</v>
      </c>
    </row>
    <row r="119" spans="1:13" x14ac:dyDescent="0.25">
      <c r="A119" s="6" t="s">
        <v>8</v>
      </c>
      <c r="B119" s="2">
        <f t="shared" si="9"/>
        <v>43713</v>
      </c>
      <c r="C119" s="2">
        <v>43713.394444444442</v>
      </c>
      <c r="D119" s="8">
        <v>43713.612500000003</v>
      </c>
      <c r="E119" s="6">
        <f t="shared" si="7"/>
        <v>5.2333333334536292</v>
      </c>
      <c r="F119" s="6">
        <v>188.70000000000073</v>
      </c>
      <c r="G119" s="6">
        <f t="shared" si="5"/>
        <v>2.9687835861789829</v>
      </c>
      <c r="H119" s="6"/>
      <c r="I119" s="6"/>
      <c r="J119" s="6">
        <v>182.14000000000001</v>
      </c>
      <c r="K119" s="6"/>
      <c r="L119" s="6">
        <v>249.26</v>
      </c>
      <c r="M119" s="6">
        <f t="shared" si="6"/>
        <v>215.7</v>
      </c>
    </row>
    <row r="120" spans="1:13" x14ac:dyDescent="0.25">
      <c r="A120" s="5" t="s">
        <v>8</v>
      </c>
      <c r="B120" s="4">
        <f t="shared" si="9"/>
        <v>43725</v>
      </c>
      <c r="C120" s="4">
        <v>43725.433333333334</v>
      </c>
      <c r="D120" s="7">
        <v>43725.646527777775</v>
      </c>
      <c r="E120" s="5">
        <f t="shared" si="7"/>
        <v>5.1166666665812954</v>
      </c>
      <c r="F120" s="5">
        <v>228</v>
      </c>
      <c r="G120" s="5">
        <f t="shared" si="5"/>
        <v>3.58708350635297</v>
      </c>
      <c r="H120" s="5"/>
      <c r="I120" s="5"/>
      <c r="J120" s="5"/>
      <c r="K120" s="5"/>
      <c r="L120" s="5"/>
      <c r="M120" s="5" t="e">
        <f t="shared" si="6"/>
        <v>#DIV/0!</v>
      </c>
    </row>
    <row r="121" spans="1:13" x14ac:dyDescent="0.25">
      <c r="A121" s="6" t="s">
        <v>8</v>
      </c>
      <c r="B121" s="2">
        <f t="shared" si="9"/>
        <v>43726</v>
      </c>
      <c r="C121" s="2">
        <v>43726.40902777778</v>
      </c>
      <c r="D121" s="8">
        <v>43726.618750000001</v>
      </c>
      <c r="E121" s="6">
        <f t="shared" si="7"/>
        <v>5.0333333333255723</v>
      </c>
      <c r="F121" s="6">
        <v>126.59999999999854</v>
      </c>
      <c r="G121" s="6">
        <f t="shared" si="5"/>
        <v>1.9917753153696527</v>
      </c>
      <c r="H121" s="6"/>
      <c r="I121" s="6"/>
      <c r="J121" s="6"/>
      <c r="K121" s="6"/>
      <c r="L121" s="6"/>
      <c r="M121" s="6" t="e">
        <f t="shared" si="6"/>
        <v>#DIV/0!</v>
      </c>
    </row>
    <row r="122" spans="1:13" x14ac:dyDescent="0.25">
      <c r="A122" s="5" t="s">
        <v>8</v>
      </c>
      <c r="B122" s="4">
        <f t="shared" si="9"/>
        <v>43727</v>
      </c>
      <c r="C122" s="4">
        <v>43727.412499999999</v>
      </c>
      <c r="D122" s="7">
        <v>43727.618750000001</v>
      </c>
      <c r="E122" s="5">
        <f t="shared" si="7"/>
        <v>4.9500000000698492</v>
      </c>
      <c r="F122" s="5">
        <v>176.90000000000146</v>
      </c>
      <c r="G122" s="5">
        <f t="shared" si="5"/>
        <v>2.7831362819028316</v>
      </c>
      <c r="H122" s="5"/>
      <c r="I122" s="5"/>
      <c r="J122" s="5">
        <v>137.71999999999997</v>
      </c>
      <c r="K122" s="5"/>
      <c r="L122" s="5">
        <v>93.34</v>
      </c>
      <c r="M122" s="5">
        <f t="shared" si="6"/>
        <v>115.52999999999999</v>
      </c>
    </row>
    <row r="123" spans="1:13" x14ac:dyDescent="0.25">
      <c r="A123" s="5" t="s">
        <v>8</v>
      </c>
      <c r="B123" s="4">
        <f t="shared" si="9"/>
        <v>43732</v>
      </c>
      <c r="C123" s="4">
        <v>43732.412499999999</v>
      </c>
      <c r="D123" s="7">
        <v>43732.635416666664</v>
      </c>
      <c r="E123" s="5">
        <f t="shared" si="7"/>
        <v>5.3499999999767169</v>
      </c>
      <c r="F123" s="5">
        <v>164.20000000000073</v>
      </c>
      <c r="G123" s="5">
        <f t="shared" si="5"/>
        <v>2.5833294374700011</v>
      </c>
      <c r="H123" s="5"/>
      <c r="I123" s="5"/>
      <c r="J123" s="5"/>
      <c r="K123" s="5"/>
      <c r="L123" s="5"/>
      <c r="M123" s="5" t="e">
        <f t="shared" si="6"/>
        <v>#DIV/0!</v>
      </c>
    </row>
    <row r="124" spans="1:13" x14ac:dyDescent="0.25">
      <c r="A124" s="6" t="s">
        <v>8</v>
      </c>
      <c r="B124" s="2">
        <f t="shared" si="9"/>
        <v>43734</v>
      </c>
      <c r="C124" s="2">
        <v>43734.424305555556</v>
      </c>
      <c r="D124" s="8">
        <v>43734.640277777777</v>
      </c>
      <c r="E124" s="6">
        <f t="shared" si="7"/>
        <v>5.1833333332906477</v>
      </c>
      <c r="F124" s="6">
        <v>134.5</v>
      </c>
      <c r="G124" s="6">
        <f t="shared" si="5"/>
        <v>2.1160646123003266</v>
      </c>
      <c r="H124" s="6"/>
      <c r="I124" s="6"/>
      <c r="J124" s="6"/>
      <c r="K124" s="6"/>
      <c r="L124" s="6"/>
      <c r="M124" s="6" t="e">
        <f t="shared" si="6"/>
        <v>#DIV/0!</v>
      </c>
    </row>
    <row r="125" spans="1:13" x14ac:dyDescent="0.25">
      <c r="A125" s="5" t="s">
        <v>8</v>
      </c>
      <c r="B125" s="4">
        <f t="shared" si="9"/>
        <v>43739</v>
      </c>
      <c r="C125" s="4">
        <v>43739.423611111109</v>
      </c>
      <c r="D125" s="7">
        <v>43739.638888888891</v>
      </c>
      <c r="E125" s="5">
        <f t="shared" si="7"/>
        <v>5.1666666667442769</v>
      </c>
      <c r="F125" s="5">
        <v>150.39999999999782</v>
      </c>
      <c r="G125" s="5">
        <f t="shared" si="5"/>
        <v>2.3662164884012231</v>
      </c>
      <c r="H125" s="5"/>
      <c r="I125" s="5"/>
      <c r="J125" s="5">
        <v>185.85999999999999</v>
      </c>
      <c r="K125" s="5"/>
      <c r="L125" s="5">
        <v>113.66000000000001</v>
      </c>
      <c r="M125" s="5">
        <f t="shared" si="6"/>
        <v>149.76</v>
      </c>
    </row>
    <row r="126" spans="1:13" x14ac:dyDescent="0.25">
      <c r="A126" s="6" t="s">
        <v>8</v>
      </c>
      <c r="B126" s="2">
        <f t="shared" si="9"/>
        <v>43742</v>
      </c>
      <c r="C126" s="2">
        <v>43742.374305555553</v>
      </c>
      <c r="D126" s="8">
        <v>43742.57708333333</v>
      </c>
      <c r="E126" s="6">
        <f t="shared" si="7"/>
        <v>4.8666666666395031</v>
      </c>
      <c r="F126" s="6">
        <v>135.80000000000291</v>
      </c>
      <c r="G126" s="6">
        <f t="shared" si="5"/>
        <v>2.1365172814155429</v>
      </c>
      <c r="H126" s="6"/>
      <c r="I126" s="6"/>
      <c r="J126" s="6"/>
      <c r="K126" s="6"/>
      <c r="L126" s="6"/>
      <c r="M126" s="6" t="e">
        <f t="shared" si="6"/>
        <v>#DIV/0!</v>
      </c>
    </row>
    <row r="127" spans="1:13" x14ac:dyDescent="0.25">
      <c r="A127" s="5" t="s">
        <v>9</v>
      </c>
      <c r="B127" s="4">
        <f>INT(C127)</f>
        <v>43663</v>
      </c>
      <c r="C127" s="4">
        <v>43663.443749999999</v>
      </c>
      <c r="D127" s="7">
        <v>43663.640277777777</v>
      </c>
      <c r="E127" s="5">
        <f t="shared" si="7"/>
        <v>4.7166666666744277</v>
      </c>
      <c r="F127" s="5">
        <v>-30013.4</v>
      </c>
      <c r="G127" s="5">
        <f t="shared" si="5"/>
        <v>-472.19549170865895</v>
      </c>
      <c r="H127" s="5"/>
      <c r="I127" s="5"/>
      <c r="J127" s="9">
        <v>309.08000000000004</v>
      </c>
      <c r="K127" s="5"/>
      <c r="L127" s="5">
        <v>123.32000000000001</v>
      </c>
      <c r="M127" s="5">
        <f t="shared" si="6"/>
        <v>216.20000000000002</v>
      </c>
    </row>
    <row r="128" spans="1:13" x14ac:dyDescent="0.25">
      <c r="A128" s="6" t="s">
        <v>9</v>
      </c>
      <c r="B128" s="2">
        <f t="shared" ref="B128:B192" si="10">INT(C128)</f>
        <v>43665</v>
      </c>
      <c r="C128" s="2">
        <v>43665.414583333331</v>
      </c>
      <c r="D128" s="8">
        <v>43665.637499999997</v>
      </c>
      <c r="E128" s="6">
        <f t="shared" si="7"/>
        <v>5.3499999999767169</v>
      </c>
      <c r="F128" s="6">
        <v>348</v>
      </c>
      <c r="G128" s="6">
        <f t="shared" si="5"/>
        <v>5.475022193907165</v>
      </c>
      <c r="H128" s="6"/>
      <c r="I128" s="6"/>
      <c r="J128" s="6"/>
      <c r="K128" s="6"/>
      <c r="L128" s="6"/>
      <c r="M128" s="6" t="e">
        <f t="shared" si="6"/>
        <v>#DIV/0!</v>
      </c>
    </row>
    <row r="129" spans="1:13" x14ac:dyDescent="0.25">
      <c r="A129" s="5" t="s">
        <v>9</v>
      </c>
      <c r="B129" s="4">
        <f>INT(D129)</f>
        <v>43670</v>
      </c>
      <c r="C129" s="4"/>
      <c r="D129" s="7">
        <v>43670.643750000003</v>
      </c>
      <c r="E129" s="5">
        <f t="shared" si="7"/>
        <v>1048095.4500000001</v>
      </c>
      <c r="F129" s="5">
        <v>-30093.7</v>
      </c>
      <c r="G129" s="5">
        <f t="shared" si="5"/>
        <v>-473.45883734708059</v>
      </c>
      <c r="H129" s="5"/>
      <c r="I129" s="5"/>
      <c r="J129" s="5"/>
      <c r="K129" s="5"/>
      <c r="L129" s="5"/>
      <c r="M129" s="5" t="e">
        <f t="shared" si="6"/>
        <v>#DIV/0!</v>
      </c>
    </row>
    <row r="130" spans="1:13" x14ac:dyDescent="0.25">
      <c r="A130" s="6" t="s">
        <v>9</v>
      </c>
      <c r="B130" s="2">
        <f t="shared" si="10"/>
        <v>43671</v>
      </c>
      <c r="C130" s="2">
        <v>43671.477777777778</v>
      </c>
      <c r="D130" s="8">
        <v>43671.701388888891</v>
      </c>
      <c r="E130" s="6">
        <f t="shared" si="7"/>
        <v>5.3666666666977108</v>
      </c>
      <c r="F130" s="6">
        <v>425.59999999999854</v>
      </c>
      <c r="G130" s="6">
        <f t="shared" si="5"/>
        <v>6.6958892118588542</v>
      </c>
      <c r="H130" s="6"/>
      <c r="I130" s="6"/>
      <c r="J130" s="6"/>
      <c r="K130" s="6"/>
      <c r="L130" s="6"/>
      <c r="M130" s="6" t="e">
        <f t="shared" si="6"/>
        <v>#DIV/0!</v>
      </c>
    </row>
    <row r="131" spans="1:13" x14ac:dyDescent="0.25">
      <c r="A131" s="5" t="s">
        <v>9</v>
      </c>
      <c r="B131" s="4">
        <f t="shared" si="10"/>
        <v>43672</v>
      </c>
      <c r="C131" s="4">
        <v>43672.414583333331</v>
      </c>
      <c r="D131" s="7">
        <v>43672.631944444445</v>
      </c>
      <c r="E131" s="5">
        <f t="shared" si="7"/>
        <v>5.2166666667326353</v>
      </c>
      <c r="F131" s="5">
        <v>461.09999999999854</v>
      </c>
      <c r="G131" s="5">
        <f t="shared" ref="G131:G151" si="11">F131/(CONVERT(11.2,"in","cm")^2*(PI()/4))*10</f>
        <v>7.2544044069269713</v>
      </c>
      <c r="H131" s="5"/>
      <c r="I131" s="5"/>
      <c r="J131" s="5">
        <v>210.54000000000002</v>
      </c>
      <c r="K131" s="5"/>
      <c r="L131" s="5">
        <v>166</v>
      </c>
      <c r="M131" s="5">
        <f t="shared" ref="M131:M194" si="12">AVERAGE(J131:L131)</f>
        <v>188.27</v>
      </c>
    </row>
    <row r="132" spans="1:13" x14ac:dyDescent="0.25">
      <c r="A132" s="6" t="s">
        <v>9</v>
      </c>
      <c r="B132" s="2">
        <f t="shared" si="10"/>
        <v>43675</v>
      </c>
      <c r="C132" s="2">
        <v>43675.447222222225</v>
      </c>
      <c r="D132" s="8">
        <v>43675.644444444442</v>
      </c>
      <c r="E132" s="6">
        <f t="shared" ref="E132:E151" si="13">(D132-C132)*24</f>
        <v>4.7333333332207985</v>
      </c>
      <c r="F132" s="6">
        <v>214.5</v>
      </c>
      <c r="G132" s="6">
        <f t="shared" si="11"/>
        <v>3.3746904040031236</v>
      </c>
      <c r="H132" s="6"/>
      <c r="I132" s="6"/>
      <c r="J132" s="6"/>
      <c r="K132" s="6"/>
      <c r="L132" s="6"/>
      <c r="M132" s="6" t="e">
        <f t="shared" si="12"/>
        <v>#DIV/0!</v>
      </c>
    </row>
    <row r="133" spans="1:13" x14ac:dyDescent="0.25">
      <c r="A133" s="5" t="s">
        <v>9</v>
      </c>
      <c r="B133" s="4">
        <f t="shared" si="10"/>
        <v>43676</v>
      </c>
      <c r="C133" s="4">
        <v>43676.40902777778</v>
      </c>
      <c r="D133" s="7">
        <v>43676.638194444444</v>
      </c>
      <c r="E133" s="5">
        <f t="shared" si="13"/>
        <v>5.4999999999417923</v>
      </c>
      <c r="F133" s="5">
        <v>569</v>
      </c>
      <c r="G133" s="5">
        <f t="shared" si="11"/>
        <v>8.9519759434861399</v>
      </c>
      <c r="H133" s="5"/>
      <c r="I133" s="5"/>
      <c r="J133" s="5"/>
      <c r="K133" s="5"/>
      <c r="L133" s="5"/>
      <c r="M133" s="5" t="e">
        <f t="shared" si="12"/>
        <v>#DIV/0!</v>
      </c>
    </row>
    <row r="134" spans="1:13" x14ac:dyDescent="0.25">
      <c r="A134" s="5" t="s">
        <v>9</v>
      </c>
      <c r="B134" s="4">
        <f t="shared" si="10"/>
        <v>43677</v>
      </c>
      <c r="C134" s="4">
        <v>43677.432638888888</v>
      </c>
      <c r="D134" s="7"/>
      <c r="E134" s="5">
        <f t="shared" si="13"/>
        <v>-1048258.3833333333</v>
      </c>
      <c r="F134" s="5">
        <v>26860.799999999999</v>
      </c>
      <c r="G134" s="5">
        <f t="shared" si="11"/>
        <v>422.59619582213088</v>
      </c>
      <c r="H134" s="5"/>
      <c r="I134" s="5"/>
      <c r="J134" s="5">
        <v>153.85999999999999</v>
      </c>
      <c r="K134" s="5"/>
      <c r="L134" s="5">
        <v>48.219999999999992</v>
      </c>
      <c r="M134" s="5">
        <f t="shared" si="12"/>
        <v>101.03999999999999</v>
      </c>
    </row>
    <row r="135" spans="1:13" x14ac:dyDescent="0.25">
      <c r="A135" s="6" t="s">
        <v>9</v>
      </c>
      <c r="B135" s="2">
        <f t="shared" si="10"/>
        <v>43678</v>
      </c>
      <c r="C135" s="2">
        <v>43678.395833333336</v>
      </c>
      <c r="D135" s="8">
        <v>43678.59375</v>
      </c>
      <c r="E135" s="6">
        <f t="shared" si="13"/>
        <v>4.7499999999417923</v>
      </c>
      <c r="F135" s="6">
        <v>265.20000000000073</v>
      </c>
      <c r="G135" s="6">
        <f t="shared" si="11"/>
        <v>4.1723444994947814</v>
      </c>
      <c r="H135" s="6"/>
      <c r="I135" s="6"/>
      <c r="J135" s="6"/>
      <c r="K135" s="6"/>
      <c r="L135" s="6"/>
      <c r="M135" s="6" t="e">
        <f t="shared" si="12"/>
        <v>#DIV/0!</v>
      </c>
    </row>
    <row r="136" spans="1:13" x14ac:dyDescent="0.25">
      <c r="A136" s="5" t="s">
        <v>9</v>
      </c>
      <c r="B136" s="4">
        <f t="shared" si="10"/>
        <v>43682</v>
      </c>
      <c r="C136" s="4">
        <v>43682.407638888886</v>
      </c>
      <c r="D136" s="7"/>
      <c r="E136" s="5">
        <f t="shared" si="13"/>
        <v>-1048377.7833333332</v>
      </c>
      <c r="F136" s="5">
        <v>25710.1</v>
      </c>
      <c r="G136" s="5">
        <f t="shared" si="11"/>
        <v>404.49243709072584</v>
      </c>
      <c r="H136" s="5"/>
      <c r="I136" s="5"/>
      <c r="J136" s="5"/>
      <c r="K136" s="5"/>
      <c r="L136" s="5"/>
      <c r="M136" s="5" t="e">
        <f t="shared" si="12"/>
        <v>#DIV/0!</v>
      </c>
    </row>
    <row r="137" spans="1:13" x14ac:dyDescent="0.25">
      <c r="A137" s="6" t="s">
        <v>9</v>
      </c>
      <c r="B137" s="2">
        <f t="shared" si="10"/>
        <v>43684</v>
      </c>
      <c r="C137" s="2">
        <v>43684.42083333333</v>
      </c>
      <c r="D137" s="8"/>
      <c r="E137" s="6">
        <f t="shared" si="13"/>
        <v>-1048426.0999999999</v>
      </c>
      <c r="F137" s="6">
        <v>26122.7</v>
      </c>
      <c r="G137" s="6">
        <f t="shared" si="11"/>
        <v>410.98379961143303</v>
      </c>
      <c r="H137" s="6"/>
      <c r="I137" s="6"/>
      <c r="J137" s="6">
        <v>137.57999999999998</v>
      </c>
      <c r="K137" s="6"/>
      <c r="L137" s="6" t="s">
        <v>23</v>
      </c>
      <c r="M137" s="6">
        <f t="shared" si="12"/>
        <v>137.57999999999998</v>
      </c>
    </row>
    <row r="138" spans="1:13" x14ac:dyDescent="0.25">
      <c r="A138" s="5" t="s">
        <v>9</v>
      </c>
      <c r="B138" s="4">
        <f t="shared" si="10"/>
        <v>43685</v>
      </c>
      <c r="C138" s="4">
        <v>43685.338194444441</v>
      </c>
      <c r="D138" s="7">
        <v>43685.5625</v>
      </c>
      <c r="E138" s="5">
        <f t="shared" si="13"/>
        <v>5.3833333334187046</v>
      </c>
      <c r="F138" s="5">
        <v>316.60000000000218</v>
      </c>
      <c r="G138" s="5">
        <f t="shared" si="11"/>
        <v>4.9810115706638509</v>
      </c>
      <c r="H138" s="5"/>
      <c r="I138" s="5"/>
      <c r="J138" s="5"/>
      <c r="K138" s="5"/>
      <c r="L138" s="5"/>
      <c r="M138" s="5" t="e">
        <f t="shared" si="12"/>
        <v>#DIV/0!</v>
      </c>
    </row>
    <row r="139" spans="1:13" x14ac:dyDescent="0.25">
      <c r="A139" s="6" t="s">
        <v>9</v>
      </c>
      <c r="B139" s="2">
        <f t="shared" si="10"/>
        <v>43698</v>
      </c>
      <c r="C139" s="2">
        <v>43698</v>
      </c>
      <c r="D139" s="8">
        <v>43698.672222222223</v>
      </c>
      <c r="E139" s="6">
        <f t="shared" si="13"/>
        <v>16.133333333360497</v>
      </c>
      <c r="F139" s="6">
        <v>0</v>
      </c>
      <c r="G139" s="6">
        <f t="shared" si="11"/>
        <v>0</v>
      </c>
      <c r="H139" s="6"/>
      <c r="I139" s="6"/>
      <c r="J139" s="6"/>
      <c r="K139" s="6"/>
      <c r="L139" s="6"/>
      <c r="M139" s="6" t="e">
        <f t="shared" si="12"/>
        <v>#DIV/0!</v>
      </c>
    </row>
    <row r="140" spans="1:13" x14ac:dyDescent="0.25">
      <c r="A140" s="5" t="s">
        <v>9</v>
      </c>
      <c r="B140" s="4">
        <f t="shared" si="10"/>
        <v>43706</v>
      </c>
      <c r="C140" s="4">
        <v>43706.431944444441</v>
      </c>
      <c r="D140" s="7">
        <v>43706.635416666664</v>
      </c>
      <c r="E140" s="5">
        <f t="shared" si="13"/>
        <v>4.8833333333604969</v>
      </c>
      <c r="F140" s="5">
        <v>324.20000000000073</v>
      </c>
      <c r="G140" s="5">
        <f t="shared" si="11"/>
        <v>5.1005810208755946</v>
      </c>
      <c r="H140" s="5"/>
      <c r="I140" s="5"/>
      <c r="J140" s="5"/>
      <c r="K140" s="5"/>
      <c r="L140" s="5"/>
      <c r="M140" s="5" t="e">
        <f t="shared" si="12"/>
        <v>#DIV/0!</v>
      </c>
    </row>
    <row r="141" spans="1:13" x14ac:dyDescent="0.25">
      <c r="A141" s="6" t="s">
        <v>9</v>
      </c>
      <c r="B141" s="2">
        <f t="shared" si="10"/>
        <v>43707</v>
      </c>
      <c r="C141" s="2">
        <v>43707.365277777775</v>
      </c>
      <c r="D141" s="8">
        <v>43707.586805555555</v>
      </c>
      <c r="E141" s="6">
        <f t="shared" si="13"/>
        <v>5.3166666667093523</v>
      </c>
      <c r="F141" s="6">
        <v>323.59999999999854</v>
      </c>
      <c r="G141" s="6">
        <f t="shared" si="11"/>
        <v>5.0911413274377892</v>
      </c>
      <c r="H141" s="6"/>
      <c r="I141" s="6"/>
      <c r="J141" s="6"/>
      <c r="K141" s="6"/>
      <c r="L141" s="6"/>
      <c r="M141" s="6" t="e">
        <f t="shared" si="12"/>
        <v>#DIV/0!</v>
      </c>
    </row>
    <row r="142" spans="1:13" x14ac:dyDescent="0.25">
      <c r="A142" s="5" t="s">
        <v>9</v>
      </c>
      <c r="B142" s="4">
        <f t="shared" si="10"/>
        <v>43711</v>
      </c>
      <c r="C142" s="4">
        <v>43711.400694444441</v>
      </c>
      <c r="D142" s="7">
        <v>43711.620138888888</v>
      </c>
      <c r="E142" s="5">
        <f t="shared" si="13"/>
        <v>5.2666666667209938</v>
      </c>
      <c r="F142" s="5">
        <v>319.39999999999782</v>
      </c>
      <c r="G142" s="5">
        <f t="shared" si="11"/>
        <v>5.0250634733733808</v>
      </c>
      <c r="H142" s="5"/>
      <c r="I142" s="5"/>
      <c r="J142" s="5">
        <v>135.82</v>
      </c>
      <c r="K142" s="5"/>
      <c r="L142" s="5">
        <v>154.58000000000001</v>
      </c>
      <c r="M142" s="5">
        <f t="shared" si="12"/>
        <v>145.19999999999999</v>
      </c>
    </row>
    <row r="143" spans="1:13" x14ac:dyDescent="0.25">
      <c r="A143" s="6" t="s">
        <v>9</v>
      </c>
      <c r="B143" s="2">
        <f t="shared" si="10"/>
        <v>43712</v>
      </c>
      <c r="C143" s="2">
        <v>43712.392361111109</v>
      </c>
      <c r="D143" s="8">
        <v>43712.59375</v>
      </c>
      <c r="E143" s="6">
        <f t="shared" si="13"/>
        <v>4.8333333333721384</v>
      </c>
      <c r="F143" s="6">
        <v>274.10000000000218</v>
      </c>
      <c r="G143" s="6">
        <f t="shared" si="11"/>
        <v>4.3123666188217404</v>
      </c>
      <c r="H143" s="6"/>
      <c r="I143" s="6"/>
      <c r="J143" s="6"/>
      <c r="K143" s="6"/>
      <c r="L143" s="6"/>
      <c r="M143" s="6" t="e">
        <f t="shared" si="12"/>
        <v>#DIV/0!</v>
      </c>
    </row>
    <row r="144" spans="1:13" x14ac:dyDescent="0.25">
      <c r="A144" s="5" t="s">
        <v>9</v>
      </c>
      <c r="B144" s="4">
        <f t="shared" si="10"/>
        <v>43713</v>
      </c>
      <c r="C144" s="4">
        <v>43713.394444444442</v>
      </c>
      <c r="D144" s="7">
        <v>43713.612500000003</v>
      </c>
      <c r="E144" s="5">
        <f t="shared" si="13"/>
        <v>5.2333333334536292</v>
      </c>
      <c r="F144" s="5">
        <v>205.19999999999709</v>
      </c>
      <c r="G144" s="5">
        <f t="shared" si="11"/>
        <v>3.228375155717627</v>
      </c>
      <c r="H144" s="5"/>
      <c r="I144" s="5"/>
      <c r="J144" s="5"/>
      <c r="K144" s="5"/>
      <c r="L144" s="5"/>
      <c r="M144" s="5" t="e">
        <f t="shared" si="12"/>
        <v>#DIV/0!</v>
      </c>
    </row>
    <row r="145" spans="1:13" x14ac:dyDescent="0.25">
      <c r="A145" s="5" t="s">
        <v>9</v>
      </c>
      <c r="B145" s="4">
        <f t="shared" si="10"/>
        <v>43725</v>
      </c>
      <c r="C145" s="4">
        <v>43725.433333333334</v>
      </c>
      <c r="D145" s="7">
        <v>43725.646527777775</v>
      </c>
      <c r="E145" s="5">
        <f t="shared" si="13"/>
        <v>5.1166666665812954</v>
      </c>
      <c r="F145" s="5">
        <v>260.39999999999782</v>
      </c>
      <c r="G145" s="5">
        <f t="shared" si="11"/>
        <v>4.0968269519925684</v>
      </c>
      <c r="H145" s="5"/>
      <c r="I145" s="5"/>
      <c r="J145" s="5">
        <v>169.72</v>
      </c>
      <c r="K145" s="5"/>
      <c r="L145" s="5">
        <v>181.2</v>
      </c>
      <c r="M145" s="5">
        <f t="shared" si="12"/>
        <v>175.45999999999998</v>
      </c>
    </row>
    <row r="146" spans="1:13" x14ac:dyDescent="0.25">
      <c r="A146" s="6" t="s">
        <v>9</v>
      </c>
      <c r="B146" s="2">
        <f t="shared" si="10"/>
        <v>43726</v>
      </c>
      <c r="C146" s="2">
        <v>43726.40902777778</v>
      </c>
      <c r="D146" s="8">
        <v>43726.618750000001</v>
      </c>
      <c r="E146" s="6">
        <f t="shared" si="13"/>
        <v>5.0333333333255723</v>
      </c>
      <c r="F146" s="6">
        <v>151.20000000000073</v>
      </c>
      <c r="G146" s="6">
        <f t="shared" si="11"/>
        <v>2.3788027463182968</v>
      </c>
      <c r="H146" s="6"/>
      <c r="I146" s="6"/>
      <c r="J146" s="6"/>
      <c r="K146" s="6"/>
      <c r="L146" s="6"/>
      <c r="M146" s="6" t="e">
        <f t="shared" si="12"/>
        <v>#DIV/0!</v>
      </c>
    </row>
    <row r="147" spans="1:13" x14ac:dyDescent="0.25">
      <c r="A147" s="5" t="s">
        <v>9</v>
      </c>
      <c r="B147" s="4">
        <f t="shared" si="10"/>
        <v>43727</v>
      </c>
      <c r="C147" s="4">
        <v>43727.412499999999</v>
      </c>
      <c r="D147" s="7">
        <v>43727.618750000001</v>
      </c>
      <c r="E147" s="5">
        <f t="shared" si="13"/>
        <v>4.9500000000698492</v>
      </c>
      <c r="F147" s="5">
        <v>169.29999999999927</v>
      </c>
      <c r="G147" s="5">
        <f t="shared" si="11"/>
        <v>2.6635668316910315</v>
      </c>
      <c r="H147" s="5"/>
      <c r="I147" s="5"/>
      <c r="J147" s="5"/>
      <c r="K147" s="5"/>
      <c r="L147" s="5"/>
      <c r="M147" s="5" t="e">
        <f t="shared" si="12"/>
        <v>#DIV/0!</v>
      </c>
    </row>
    <row r="148" spans="1:13" x14ac:dyDescent="0.25">
      <c r="A148" s="6" t="s">
        <v>9</v>
      </c>
      <c r="B148" s="2">
        <f t="shared" si="10"/>
        <v>43732</v>
      </c>
      <c r="C148" s="2">
        <v>43732.412499999999</v>
      </c>
      <c r="D148" s="8">
        <v>43732.635416666664</v>
      </c>
      <c r="E148" s="6">
        <f t="shared" si="13"/>
        <v>5.3499999999767169</v>
      </c>
      <c r="F148" s="6">
        <v>160.20000000000073</v>
      </c>
      <c r="G148" s="6">
        <f t="shared" si="11"/>
        <v>2.5203981478848614</v>
      </c>
      <c r="H148" s="6"/>
      <c r="I148" s="6"/>
      <c r="J148" s="6">
        <v>200.14000000000001</v>
      </c>
      <c r="K148" s="6"/>
      <c r="L148" s="6">
        <v>165.73999999999998</v>
      </c>
      <c r="M148" s="6">
        <f t="shared" si="12"/>
        <v>182.94</v>
      </c>
    </row>
    <row r="149" spans="1:13" x14ac:dyDescent="0.25">
      <c r="A149" s="5" t="s">
        <v>9</v>
      </c>
      <c r="B149" s="4">
        <f t="shared" si="10"/>
        <v>43734</v>
      </c>
      <c r="C149" s="4">
        <v>43734.424305555556</v>
      </c>
      <c r="D149" s="7">
        <v>43734.640277777777</v>
      </c>
      <c r="E149" s="5">
        <f t="shared" si="13"/>
        <v>5.1833333332906477</v>
      </c>
      <c r="F149" s="5">
        <v>162.59999999999854</v>
      </c>
      <c r="G149" s="5">
        <f t="shared" si="11"/>
        <v>2.558156921635911</v>
      </c>
      <c r="H149" s="5"/>
      <c r="I149" s="5"/>
      <c r="J149" s="5"/>
      <c r="K149" s="5"/>
      <c r="L149" s="5"/>
      <c r="M149" s="5" t="e">
        <f t="shared" si="12"/>
        <v>#DIV/0!</v>
      </c>
    </row>
    <row r="150" spans="1:13" x14ac:dyDescent="0.25">
      <c r="A150" s="6" t="s">
        <v>9</v>
      </c>
      <c r="B150" s="2">
        <f t="shared" si="10"/>
        <v>43739</v>
      </c>
      <c r="C150" s="2">
        <v>43739.423611111109</v>
      </c>
      <c r="D150" s="8">
        <v>43739.638888888891</v>
      </c>
      <c r="E150" s="6">
        <f t="shared" si="13"/>
        <v>5.1666666667442769</v>
      </c>
      <c r="F150" s="6">
        <v>200.29999999999927</v>
      </c>
      <c r="G150" s="6">
        <f t="shared" si="11"/>
        <v>3.1512843259758654</v>
      </c>
      <c r="H150" s="6"/>
      <c r="I150" s="6"/>
      <c r="J150" s="6"/>
      <c r="K150" s="6"/>
      <c r="L150" s="6"/>
      <c r="M150" s="6" t="e">
        <f t="shared" si="12"/>
        <v>#DIV/0!</v>
      </c>
    </row>
    <row r="151" spans="1:13" x14ac:dyDescent="0.25">
      <c r="A151" s="5" t="s">
        <v>9</v>
      </c>
      <c r="B151" s="4">
        <f t="shared" si="10"/>
        <v>43742</v>
      </c>
      <c r="C151" s="4">
        <v>43742.374305555553</v>
      </c>
      <c r="D151" s="7">
        <v>43742.57708333333</v>
      </c>
      <c r="E151" s="5">
        <f t="shared" si="13"/>
        <v>4.8666666666395031</v>
      </c>
      <c r="F151" s="5">
        <v>178.40000000000146</v>
      </c>
      <c r="G151" s="5">
        <f t="shared" si="11"/>
        <v>2.8067355154972589</v>
      </c>
      <c r="H151" s="5"/>
      <c r="I151" s="5"/>
      <c r="J151" s="5"/>
      <c r="K151" s="5"/>
      <c r="L151" s="5"/>
      <c r="M151" s="5" t="e">
        <f t="shared" si="12"/>
        <v>#DIV/0!</v>
      </c>
    </row>
    <row r="152" spans="1:13" x14ac:dyDescent="0.25">
      <c r="A152" s="5" t="s">
        <v>12</v>
      </c>
      <c r="B152" s="4">
        <f t="shared" si="10"/>
        <v>43661</v>
      </c>
      <c r="C152" s="4">
        <v>43661.479861111111</v>
      </c>
      <c r="D152" s="7"/>
      <c r="E152" s="5"/>
      <c r="F152" s="5"/>
      <c r="G152" s="5"/>
      <c r="H152" s="5"/>
      <c r="I152" s="5"/>
      <c r="J152" s="5">
        <v>305.77000000000004</v>
      </c>
      <c r="K152" s="5">
        <v>273.37</v>
      </c>
      <c r="L152" s="5"/>
      <c r="M152" s="5">
        <f t="shared" si="12"/>
        <v>289.57000000000005</v>
      </c>
    </row>
    <row r="153" spans="1:13" x14ac:dyDescent="0.25">
      <c r="A153" s="6" t="s">
        <v>12</v>
      </c>
      <c r="B153" s="2">
        <f t="shared" si="10"/>
        <v>43662</v>
      </c>
      <c r="C153" s="2">
        <v>43662.996527777781</v>
      </c>
      <c r="D153" s="8"/>
      <c r="E153" s="6"/>
      <c r="F153" s="6"/>
      <c r="G153" s="6"/>
      <c r="H153" s="6">
        <v>6.1552767750304271</v>
      </c>
      <c r="I153" s="6">
        <v>7.4157346952667007</v>
      </c>
      <c r="J153" s="6">
        <v>208.52000000000004</v>
      </c>
      <c r="K153" s="6"/>
      <c r="L153" s="6">
        <v>295.27</v>
      </c>
      <c r="M153" s="6">
        <f t="shared" si="12"/>
        <v>251.89500000000001</v>
      </c>
    </row>
    <row r="154" spans="1:13" x14ac:dyDescent="0.25">
      <c r="A154" s="5" t="s">
        <v>12</v>
      </c>
      <c r="B154" s="4">
        <f t="shared" si="10"/>
        <v>43663</v>
      </c>
      <c r="C154" s="4">
        <v>43663.996527777781</v>
      </c>
      <c r="D154" s="7"/>
      <c r="E154" s="5"/>
      <c r="F154" s="5"/>
      <c r="G154" s="5"/>
      <c r="H154" s="5">
        <v>5.6790637218531668</v>
      </c>
      <c r="I154" s="5">
        <v>7.3364695734433489</v>
      </c>
      <c r="J154" s="5">
        <v>371.47</v>
      </c>
      <c r="K154" s="5">
        <v>261.45000000000005</v>
      </c>
      <c r="L154" s="5">
        <v>379.60999999999996</v>
      </c>
      <c r="M154" s="5">
        <f t="shared" si="12"/>
        <v>337.51</v>
      </c>
    </row>
    <row r="155" spans="1:13" x14ac:dyDescent="0.25">
      <c r="A155" s="6" t="s">
        <v>12</v>
      </c>
      <c r="B155" s="2">
        <f t="shared" si="10"/>
        <v>43664</v>
      </c>
      <c r="C155" s="2">
        <v>43664.996527777781</v>
      </c>
      <c r="D155" s="8"/>
      <c r="E155" s="6"/>
      <c r="F155" s="6"/>
      <c r="G155" s="6"/>
      <c r="H155" s="6">
        <v>4.1570352415413199</v>
      </c>
      <c r="I155" s="6">
        <v>5.2054184490762099</v>
      </c>
      <c r="J155" s="6"/>
      <c r="K155" s="6"/>
      <c r="L155" s="6"/>
      <c r="M155" s="6" t="e">
        <f t="shared" si="12"/>
        <v>#DIV/0!</v>
      </c>
    </row>
    <row r="156" spans="1:13" x14ac:dyDescent="0.25">
      <c r="A156" s="5" t="s">
        <v>12</v>
      </c>
      <c r="B156" s="4">
        <f t="shared" si="10"/>
        <v>43665</v>
      </c>
      <c r="C156" s="4">
        <v>43665.996527777781</v>
      </c>
      <c r="D156" s="7"/>
      <c r="E156" s="5"/>
      <c r="F156" s="5"/>
      <c r="G156" s="5"/>
      <c r="H156" s="5">
        <v>8.4541250085566517</v>
      </c>
      <c r="I156" s="5">
        <v>8.8523178226305834</v>
      </c>
      <c r="J156" s="5">
        <v>212.05</v>
      </c>
      <c r="K156" s="5">
        <v>191.89000000000001</v>
      </c>
      <c r="L156" s="5">
        <v>156.71</v>
      </c>
      <c r="M156" s="5">
        <f t="shared" si="12"/>
        <v>186.88333333333335</v>
      </c>
    </row>
    <row r="157" spans="1:13" x14ac:dyDescent="0.25">
      <c r="A157" s="5" t="s">
        <v>12</v>
      </c>
      <c r="B157" s="4">
        <f t="shared" si="10"/>
        <v>43666</v>
      </c>
      <c r="C157" s="4">
        <v>43666.996527777781</v>
      </c>
      <c r="D157" s="7"/>
      <c r="E157" s="5"/>
      <c r="F157" s="5"/>
      <c r="G157" s="5"/>
      <c r="H157" s="5">
        <v>4.191787712128221</v>
      </c>
      <c r="I157" s="5">
        <v>4.619711188969454</v>
      </c>
      <c r="J157" s="5"/>
      <c r="K157" s="5"/>
      <c r="L157" s="5"/>
      <c r="M157" s="5" t="e">
        <f t="shared" si="12"/>
        <v>#DIV/0!</v>
      </c>
    </row>
    <row r="158" spans="1:13" x14ac:dyDescent="0.25">
      <c r="A158" s="6" t="s">
        <v>12</v>
      </c>
      <c r="B158" s="2">
        <f t="shared" si="10"/>
        <v>43667</v>
      </c>
      <c r="C158" s="2">
        <v>43667.996527777781</v>
      </c>
      <c r="D158" s="8"/>
      <c r="E158" s="6"/>
      <c r="F158" s="6"/>
      <c r="G158" s="6"/>
      <c r="H158" s="6">
        <v>4.3392903076636804</v>
      </c>
      <c r="I158" s="6">
        <v>5.3997248576511279</v>
      </c>
      <c r="J158" s="6"/>
      <c r="K158" s="6"/>
      <c r="L158" s="6"/>
      <c r="M158" s="6" t="e">
        <f t="shared" si="12"/>
        <v>#DIV/0!</v>
      </c>
    </row>
    <row r="159" spans="1:13" x14ac:dyDescent="0.25">
      <c r="A159" s="5" t="s">
        <v>12</v>
      </c>
      <c r="B159" s="4">
        <f t="shared" si="10"/>
        <v>43668</v>
      </c>
      <c r="C159" s="4">
        <v>43668.996527777781</v>
      </c>
      <c r="D159" s="7"/>
      <c r="E159" s="5"/>
      <c r="F159" s="5"/>
      <c r="G159" s="5"/>
      <c r="H159" s="5">
        <v>5.7785413532768048</v>
      </c>
      <c r="I159" s="5">
        <v>6.1261730496189442</v>
      </c>
      <c r="J159" s="5"/>
      <c r="K159" s="5"/>
      <c r="L159" s="5"/>
      <c r="M159" s="5" t="e">
        <f t="shared" si="12"/>
        <v>#DIV/0!</v>
      </c>
    </row>
    <row r="160" spans="1:13" x14ac:dyDescent="0.25">
      <c r="A160" s="6" t="s">
        <v>12</v>
      </c>
      <c r="B160" s="2">
        <f t="shared" si="10"/>
        <v>43669</v>
      </c>
      <c r="C160" s="2">
        <v>43669.996527777781</v>
      </c>
      <c r="D160" s="8"/>
      <c r="E160" s="6"/>
      <c r="F160" s="6"/>
      <c r="G160" s="6"/>
      <c r="H160" s="6">
        <v>1.5741815135892789</v>
      </c>
      <c r="I160" s="6">
        <v>4.5700601218137429</v>
      </c>
      <c r="J160" s="6"/>
      <c r="K160" s="6"/>
      <c r="L160" s="6"/>
      <c r="M160" s="6" t="e">
        <f t="shared" si="12"/>
        <v>#DIV/0!</v>
      </c>
    </row>
    <row r="161" spans="1:13" x14ac:dyDescent="0.25">
      <c r="A161" s="5" t="s">
        <v>12</v>
      </c>
      <c r="B161" s="4">
        <f t="shared" si="10"/>
        <v>43670</v>
      </c>
      <c r="C161" s="4">
        <v>43670.996527777781</v>
      </c>
      <c r="D161" s="7"/>
      <c r="E161" s="5"/>
      <c r="F161" s="5"/>
      <c r="G161" s="5"/>
      <c r="H161" s="5">
        <v>4.0083907157984466</v>
      </c>
      <c r="I161" s="5">
        <v>5.0300992022288993</v>
      </c>
      <c r="J161" s="5"/>
      <c r="K161" s="5"/>
      <c r="L161" s="5"/>
      <c r="M161" s="5" t="e">
        <f t="shared" si="12"/>
        <v>#DIV/0!</v>
      </c>
    </row>
    <row r="162" spans="1:13" x14ac:dyDescent="0.25">
      <c r="A162" s="6" t="s">
        <v>12</v>
      </c>
      <c r="B162" s="2">
        <f t="shared" si="10"/>
        <v>43671</v>
      </c>
      <c r="C162" s="2">
        <v>43671.996527777781</v>
      </c>
      <c r="D162" s="8"/>
      <c r="E162" s="6"/>
      <c r="F162" s="6"/>
      <c r="G162" s="6"/>
      <c r="H162" s="6">
        <v>4.9326449025716661</v>
      </c>
      <c r="I162" s="6">
        <v>6.0332511319111646</v>
      </c>
      <c r="J162" s="6">
        <v>165.13</v>
      </c>
      <c r="K162" s="6">
        <v>185.49</v>
      </c>
      <c r="L162" s="6">
        <v>125.13999999999999</v>
      </c>
      <c r="M162" s="6">
        <f t="shared" si="12"/>
        <v>158.58666666666667</v>
      </c>
    </row>
    <row r="163" spans="1:13" x14ac:dyDescent="0.25">
      <c r="A163" s="5" t="s">
        <v>12</v>
      </c>
      <c r="B163" s="4">
        <f t="shared" si="10"/>
        <v>43672</v>
      </c>
      <c r="C163" s="4">
        <v>43672.996527777781</v>
      </c>
      <c r="D163" s="7"/>
      <c r="E163" s="5"/>
      <c r="F163" s="5"/>
      <c r="G163" s="5"/>
      <c r="H163" s="5">
        <v>4.6804652903564392</v>
      </c>
      <c r="I163" s="5">
        <v>5.2544644248033254</v>
      </c>
      <c r="J163" s="5">
        <v>171.12</v>
      </c>
      <c r="K163" s="5">
        <v>176.17</v>
      </c>
      <c r="L163" s="5">
        <v>169.08999999999997</v>
      </c>
      <c r="M163" s="5">
        <f t="shared" si="12"/>
        <v>172.12666666666664</v>
      </c>
    </row>
    <row r="164" spans="1:13" x14ac:dyDescent="0.25">
      <c r="A164" s="6" t="s">
        <v>12</v>
      </c>
      <c r="B164" s="2">
        <f t="shared" si="10"/>
        <v>43673</v>
      </c>
      <c r="C164" s="2">
        <v>43673.996527777781</v>
      </c>
      <c r="D164" s="8"/>
      <c r="E164" s="6"/>
      <c r="F164" s="6"/>
      <c r="G164" s="6"/>
      <c r="H164" s="6">
        <v>4.2440098228954284</v>
      </c>
      <c r="I164" s="6">
        <v>4.7456139812346469</v>
      </c>
      <c r="J164" s="6"/>
      <c r="K164" s="6"/>
      <c r="L164" s="6"/>
      <c r="M164" s="6" t="e">
        <f t="shared" si="12"/>
        <v>#DIV/0!</v>
      </c>
    </row>
    <row r="165" spans="1:13" x14ac:dyDescent="0.25">
      <c r="A165" s="5" t="s">
        <v>12</v>
      </c>
      <c r="B165" s="4">
        <f t="shared" si="10"/>
        <v>43674</v>
      </c>
      <c r="C165" s="4">
        <v>43674.996527777781</v>
      </c>
      <c r="D165" s="7"/>
      <c r="E165" s="5"/>
      <c r="F165" s="5"/>
      <c r="G165" s="5"/>
      <c r="H165" s="5">
        <v>4.3161177969827618</v>
      </c>
      <c r="I165" s="5">
        <v>4.6537272024672287</v>
      </c>
      <c r="J165" s="5"/>
      <c r="K165" s="5"/>
      <c r="L165" s="5"/>
      <c r="M165" s="5" t="e">
        <f t="shared" si="12"/>
        <v>#DIV/0!</v>
      </c>
    </row>
    <row r="166" spans="1:13" x14ac:dyDescent="0.25">
      <c r="A166" s="6" t="s">
        <v>12</v>
      </c>
      <c r="B166" s="2">
        <f t="shared" si="10"/>
        <v>43675</v>
      </c>
      <c r="C166" s="2">
        <v>43675.996527777781</v>
      </c>
      <c r="D166" s="8"/>
      <c r="E166" s="6"/>
      <c r="F166" s="6"/>
      <c r="G166" s="6"/>
      <c r="H166" s="6">
        <v>4.4103019470237372</v>
      </c>
      <c r="I166" s="6">
        <v>4.9952608935108476</v>
      </c>
      <c r="J166" s="6">
        <v>213.87999999999997</v>
      </c>
      <c r="K166" s="6"/>
      <c r="L166" s="6">
        <v>141.31</v>
      </c>
      <c r="M166" s="6">
        <f t="shared" si="12"/>
        <v>177.59499999999997</v>
      </c>
    </row>
    <row r="167" spans="1:13" x14ac:dyDescent="0.25">
      <c r="A167" s="5" t="s">
        <v>12</v>
      </c>
      <c r="B167" s="4">
        <f t="shared" si="10"/>
        <v>43676</v>
      </c>
      <c r="C167" s="4">
        <v>43676.996527777781</v>
      </c>
      <c r="D167" s="7"/>
      <c r="E167" s="5"/>
      <c r="F167" s="5"/>
      <c r="G167" s="5"/>
      <c r="H167" s="5">
        <v>4.7503511347313685</v>
      </c>
      <c r="I167" s="5">
        <v>5.5875038343576531</v>
      </c>
      <c r="J167" s="5">
        <v>133.22999999999999</v>
      </c>
      <c r="K167" s="5">
        <v>131.07</v>
      </c>
      <c r="L167" s="5">
        <v>69.91</v>
      </c>
      <c r="M167" s="5">
        <f t="shared" si="12"/>
        <v>111.40333333333331</v>
      </c>
    </row>
    <row r="168" spans="1:13" x14ac:dyDescent="0.25">
      <c r="A168" s="5" t="s">
        <v>12</v>
      </c>
      <c r="B168" s="4">
        <f t="shared" si="10"/>
        <v>43677</v>
      </c>
      <c r="C168" s="4">
        <v>43677.996527777781</v>
      </c>
      <c r="D168" s="7"/>
      <c r="E168" s="5"/>
      <c r="F168" s="5"/>
      <c r="G168" s="5"/>
      <c r="H168" s="5">
        <v>5.810426060854418</v>
      </c>
      <c r="I168" s="5">
        <v>7.0370362490476133</v>
      </c>
      <c r="J168" s="5">
        <v>141.64000000000004</v>
      </c>
      <c r="K168" s="5">
        <v>91.489999999999981</v>
      </c>
      <c r="L168" s="5">
        <v>93.12</v>
      </c>
      <c r="M168" s="5">
        <f t="shared" si="12"/>
        <v>108.75</v>
      </c>
    </row>
    <row r="169" spans="1:13" x14ac:dyDescent="0.25">
      <c r="A169" s="6" t="s">
        <v>12</v>
      </c>
      <c r="B169" s="2">
        <f t="shared" si="10"/>
        <v>43678</v>
      </c>
      <c r="C169" s="2">
        <v>43678.996527777781</v>
      </c>
      <c r="D169" s="8"/>
      <c r="E169" s="6"/>
      <c r="F169" s="6"/>
      <c r="G169" s="6"/>
      <c r="H169" s="6">
        <v>4.3705502533590757</v>
      </c>
      <c r="I169" s="6">
        <v>5.5838466945429026</v>
      </c>
      <c r="J169" s="6">
        <v>77.710000000000008</v>
      </c>
      <c r="K169" s="6">
        <v>85.61</v>
      </c>
      <c r="L169" s="6">
        <v>70.580000000000013</v>
      </c>
      <c r="M169" s="6">
        <f t="shared" si="12"/>
        <v>77.966666666666669</v>
      </c>
    </row>
    <row r="170" spans="1:13" x14ac:dyDescent="0.25">
      <c r="A170" s="5" t="s">
        <v>12</v>
      </c>
      <c r="B170" s="4">
        <f t="shared" si="10"/>
        <v>43679</v>
      </c>
      <c r="C170" s="4">
        <v>43679.996527777781</v>
      </c>
      <c r="D170" s="7"/>
      <c r="E170" s="5"/>
      <c r="F170" s="5"/>
      <c r="G170" s="5"/>
      <c r="H170" s="5">
        <v>3.4873499633852556</v>
      </c>
      <c r="I170" s="5">
        <v>4.8413297710248751</v>
      </c>
      <c r="J170" s="5"/>
      <c r="K170" s="5"/>
      <c r="L170" s="5"/>
      <c r="M170" s="5" t="e">
        <f t="shared" si="12"/>
        <v>#DIV/0!</v>
      </c>
    </row>
    <row r="171" spans="1:13" x14ac:dyDescent="0.25">
      <c r="A171" s="6" t="s">
        <v>12</v>
      </c>
      <c r="B171" s="2">
        <f t="shared" si="10"/>
        <v>43680</v>
      </c>
      <c r="C171" s="2">
        <v>43680.996527777781</v>
      </c>
      <c r="D171" s="8"/>
      <c r="E171" s="6"/>
      <c r="F171" s="6"/>
      <c r="G171" s="6"/>
      <c r="H171" s="6">
        <v>5.013149526790972</v>
      </c>
      <c r="I171" s="6">
        <v>5.8332183889019635</v>
      </c>
      <c r="J171" s="6"/>
      <c r="K171" s="6"/>
      <c r="L171" s="6"/>
      <c r="M171" s="6" t="e">
        <f t="shared" si="12"/>
        <v>#DIV/0!</v>
      </c>
    </row>
    <row r="172" spans="1:13" x14ac:dyDescent="0.25">
      <c r="A172" s="5" t="s">
        <v>12</v>
      </c>
      <c r="B172" s="4">
        <f t="shared" si="10"/>
        <v>43681</v>
      </c>
      <c r="C172" s="4">
        <v>43681.996527777781</v>
      </c>
      <c r="D172" s="7"/>
      <c r="E172" s="5"/>
      <c r="F172" s="5"/>
      <c r="G172" s="5"/>
      <c r="H172" s="5">
        <v>4.9119850588546718</v>
      </c>
      <c r="I172" s="5">
        <v>6.0223901296389233</v>
      </c>
      <c r="J172" s="5"/>
      <c r="K172" s="5"/>
      <c r="L172" s="5"/>
      <c r="M172" s="5" t="e">
        <f t="shared" si="12"/>
        <v>#DIV/0!</v>
      </c>
    </row>
    <row r="173" spans="1:13" x14ac:dyDescent="0.25">
      <c r="A173" s="6" t="s">
        <v>12</v>
      </c>
      <c r="B173" s="2">
        <f t="shared" si="10"/>
        <v>43682</v>
      </c>
      <c r="C173" s="2">
        <v>43682.996527777781</v>
      </c>
      <c r="D173" s="8"/>
      <c r="E173" s="6"/>
      <c r="F173" s="6"/>
      <c r="G173" s="6"/>
      <c r="H173" s="6">
        <v>8.3949756083585996</v>
      </c>
      <c r="I173" s="6">
        <v>9.4397226200918904</v>
      </c>
      <c r="J173" s="6">
        <v>73.75</v>
      </c>
      <c r="K173" s="6">
        <v>53.620000000000005</v>
      </c>
      <c r="L173" s="6">
        <v>63.569999999999993</v>
      </c>
      <c r="M173" s="6">
        <f t="shared" si="12"/>
        <v>63.646666666666668</v>
      </c>
    </row>
    <row r="174" spans="1:13" x14ac:dyDescent="0.25">
      <c r="A174" s="5" t="s">
        <v>12</v>
      </c>
      <c r="B174" s="4">
        <f t="shared" si="10"/>
        <v>43683</v>
      </c>
      <c r="C174" s="4">
        <v>43683.996527777781</v>
      </c>
      <c r="D174" s="7"/>
      <c r="E174" s="5"/>
      <c r="F174" s="5"/>
      <c r="G174" s="5"/>
      <c r="H174" s="5">
        <v>4.6470022462133356</v>
      </c>
      <c r="I174" s="5">
        <v>5.4650524901990662</v>
      </c>
      <c r="J174" s="5"/>
      <c r="K174" s="5"/>
      <c r="L174" s="5"/>
      <c r="M174" s="5" t="e">
        <f t="shared" si="12"/>
        <v>#DIV/0!</v>
      </c>
    </row>
    <row r="175" spans="1:13" x14ac:dyDescent="0.25">
      <c r="A175" s="6" t="s">
        <v>12</v>
      </c>
      <c r="B175" s="2">
        <f t="shared" si="10"/>
        <v>43684</v>
      </c>
      <c r="C175" s="2">
        <v>43684.996527777781</v>
      </c>
      <c r="D175" s="8"/>
      <c r="E175" s="6"/>
      <c r="F175" s="6"/>
      <c r="G175" s="6"/>
      <c r="H175" s="6">
        <v>4.1990016183348446</v>
      </c>
      <c r="I175" s="6">
        <v>4.6360246539164516</v>
      </c>
      <c r="J175" s="6" t="s">
        <v>13</v>
      </c>
      <c r="K175" s="6" t="s">
        <v>13</v>
      </c>
      <c r="L175" s="6" t="s">
        <v>13</v>
      </c>
      <c r="M175" s="6" t="e">
        <f t="shared" si="12"/>
        <v>#DIV/0!</v>
      </c>
    </row>
    <row r="176" spans="1:13" x14ac:dyDescent="0.25">
      <c r="A176" s="5" t="s">
        <v>12</v>
      </c>
      <c r="B176" s="4">
        <f t="shared" si="10"/>
        <v>43685</v>
      </c>
      <c r="C176" s="4">
        <v>43685.996527777781</v>
      </c>
      <c r="D176" s="7"/>
      <c r="E176" s="5"/>
      <c r="F176" s="5"/>
      <c r="G176" s="5"/>
      <c r="H176" s="5">
        <v>3.7601918668114211</v>
      </c>
      <c r="I176" s="5">
        <v>4.4158020220291085</v>
      </c>
      <c r="J176" s="5" t="s">
        <v>14</v>
      </c>
      <c r="K176" s="5">
        <v>154.46</v>
      </c>
      <c r="L176" s="5">
        <v>154.46</v>
      </c>
      <c r="M176" s="5">
        <f t="shared" si="12"/>
        <v>154.46</v>
      </c>
    </row>
    <row r="177" spans="1:13" x14ac:dyDescent="0.25">
      <c r="A177" s="6" t="s">
        <v>12</v>
      </c>
      <c r="B177" s="2">
        <f t="shared" si="10"/>
        <v>43686</v>
      </c>
      <c r="C177" s="2">
        <v>43686.996527777781</v>
      </c>
      <c r="D177" s="8"/>
      <c r="E177" s="6"/>
      <c r="F177" s="6"/>
      <c r="G177" s="6"/>
      <c r="H177" s="6">
        <v>4.7000523675528063</v>
      </c>
      <c r="I177" s="6">
        <v>6.00011969268144</v>
      </c>
      <c r="J177" s="6"/>
      <c r="K177" s="6"/>
      <c r="L177" s="6"/>
      <c r="M177" s="6" t="e">
        <f t="shared" si="12"/>
        <v>#DIV/0!</v>
      </c>
    </row>
    <row r="178" spans="1:13" x14ac:dyDescent="0.25">
      <c r="A178" s="5" t="s">
        <v>12</v>
      </c>
      <c r="B178" s="4">
        <f t="shared" si="10"/>
        <v>43687</v>
      </c>
      <c r="C178" s="4">
        <v>43687.996527777781</v>
      </c>
      <c r="D178" s="7"/>
      <c r="E178" s="5"/>
      <c r="F178" s="5"/>
      <c r="G178" s="5"/>
      <c r="H178" s="5">
        <v>3.5465899244784858</v>
      </c>
      <c r="I178" s="5">
        <v>4.532817927050826</v>
      </c>
      <c r="J178" s="5"/>
      <c r="K178" s="5"/>
      <c r="L178" s="5"/>
      <c r="M178" s="5" t="e">
        <f t="shared" si="12"/>
        <v>#DIV/0!</v>
      </c>
    </row>
    <row r="179" spans="1:13" x14ac:dyDescent="0.25">
      <c r="A179" s="5" t="s">
        <v>12</v>
      </c>
      <c r="B179" s="4">
        <f t="shared" si="10"/>
        <v>43688</v>
      </c>
      <c r="C179" s="4">
        <v>43688.996527777781</v>
      </c>
      <c r="D179" s="7"/>
      <c r="E179" s="5"/>
      <c r="F179" s="5"/>
      <c r="G179" s="5"/>
      <c r="H179" s="5">
        <v>3.8948687814511991</v>
      </c>
      <c r="I179" s="5">
        <v>4.6382031098492593</v>
      </c>
      <c r="J179" s="5"/>
      <c r="K179" s="5"/>
      <c r="L179" s="5"/>
      <c r="M179" s="5" t="e">
        <f t="shared" si="12"/>
        <v>#DIV/0!</v>
      </c>
    </row>
    <row r="180" spans="1:13" x14ac:dyDescent="0.25">
      <c r="A180" s="6" t="s">
        <v>12</v>
      </c>
      <c r="B180" s="2">
        <f t="shared" si="10"/>
        <v>43689</v>
      </c>
      <c r="C180" s="2">
        <v>43689.996527777781</v>
      </c>
      <c r="D180" s="8"/>
      <c r="E180" s="6"/>
      <c r="F180" s="6"/>
      <c r="G180" s="6"/>
      <c r="H180" s="6">
        <v>3.9492847400829154</v>
      </c>
      <c r="I180" s="6">
        <v>4.1455367868931088</v>
      </c>
      <c r="J180" s="6"/>
      <c r="K180" s="6"/>
      <c r="L180" s="6"/>
      <c r="M180" s="6" t="e">
        <f t="shared" si="12"/>
        <v>#DIV/0!</v>
      </c>
    </row>
    <row r="181" spans="1:13" x14ac:dyDescent="0.25">
      <c r="A181" s="5" t="s">
        <v>12</v>
      </c>
      <c r="B181" s="4">
        <f t="shared" si="10"/>
        <v>43690</v>
      </c>
      <c r="C181" s="4">
        <v>43690.996527777781</v>
      </c>
      <c r="D181" s="7"/>
      <c r="E181" s="5"/>
      <c r="F181" s="5"/>
      <c r="G181" s="5"/>
      <c r="H181" s="5">
        <v>2.7264370280655594</v>
      </c>
      <c r="I181" s="5">
        <v>3.4531004341739249</v>
      </c>
      <c r="J181" s="5"/>
      <c r="K181" s="5"/>
      <c r="L181" s="5"/>
      <c r="M181" s="5" t="e">
        <f t="shared" si="12"/>
        <v>#DIV/0!</v>
      </c>
    </row>
    <row r="182" spans="1:13" x14ac:dyDescent="0.25">
      <c r="A182" s="6" t="s">
        <v>12</v>
      </c>
      <c r="B182" s="2">
        <f t="shared" si="10"/>
        <v>43691</v>
      </c>
      <c r="C182" s="2">
        <v>43691.996527777781</v>
      </c>
      <c r="D182" s="8"/>
      <c r="E182" s="6"/>
      <c r="F182" s="6"/>
      <c r="G182" s="6"/>
      <c r="H182" s="6">
        <v>3.1497506152488199</v>
      </c>
      <c r="I182" s="6">
        <v>3.6183364527967758</v>
      </c>
      <c r="J182" s="6"/>
      <c r="K182" s="6"/>
      <c r="L182" s="6"/>
      <c r="M182" s="6" t="e">
        <f t="shared" si="12"/>
        <v>#DIV/0!</v>
      </c>
    </row>
    <row r="183" spans="1:13" x14ac:dyDescent="0.25">
      <c r="A183" s="5" t="s">
        <v>12</v>
      </c>
      <c r="B183" s="4">
        <f t="shared" si="10"/>
        <v>43692</v>
      </c>
      <c r="C183" s="4">
        <v>43692.996527777781</v>
      </c>
      <c r="D183" s="7"/>
      <c r="E183" s="5"/>
      <c r="F183" s="5"/>
      <c r="G183" s="5"/>
      <c r="H183" s="5">
        <v>3.6261852278131346</v>
      </c>
      <c r="I183" s="5">
        <v>4.3622498794747093</v>
      </c>
      <c r="J183" s="5"/>
      <c r="K183" s="5"/>
      <c r="L183" s="5"/>
      <c r="M183" s="5" t="e">
        <f t="shared" si="12"/>
        <v>#DIV/0!</v>
      </c>
    </row>
    <row r="184" spans="1:13" x14ac:dyDescent="0.25">
      <c r="A184" s="6" t="s">
        <v>12</v>
      </c>
      <c r="B184" s="2">
        <f t="shared" si="10"/>
        <v>43693</v>
      </c>
      <c r="C184" s="2">
        <v>43693.996527777781</v>
      </c>
      <c r="D184" s="8"/>
      <c r="E184" s="6"/>
      <c r="F184" s="6"/>
      <c r="G184" s="6"/>
      <c r="H184" s="6">
        <v>4.5176057597694941</v>
      </c>
      <c r="I184" s="6">
        <v>4.9207563712135141</v>
      </c>
      <c r="J184" s="6"/>
      <c r="K184" s="6"/>
      <c r="L184" s="6"/>
      <c r="M184" s="6" t="e">
        <f t="shared" si="12"/>
        <v>#DIV/0!</v>
      </c>
    </row>
    <row r="185" spans="1:13" x14ac:dyDescent="0.25">
      <c r="A185" s="5" t="s">
        <v>12</v>
      </c>
      <c r="B185" s="4">
        <f t="shared" si="10"/>
        <v>43694</v>
      </c>
      <c r="C185" s="4">
        <v>43694.996527777781</v>
      </c>
      <c r="D185" s="7"/>
      <c r="E185" s="5"/>
      <c r="F185" s="5"/>
      <c r="G185" s="5"/>
      <c r="H185" s="5">
        <v>4.155245067442471</v>
      </c>
      <c r="I185" s="5">
        <v>4.3635051228960817</v>
      </c>
      <c r="J185" s="5"/>
      <c r="K185" s="5"/>
      <c r="L185" s="5"/>
      <c r="M185" s="5" t="e">
        <f t="shared" si="12"/>
        <v>#DIV/0!</v>
      </c>
    </row>
    <row r="186" spans="1:13" x14ac:dyDescent="0.25">
      <c r="A186" s="6" t="s">
        <v>12</v>
      </c>
      <c r="B186" s="2">
        <f t="shared" si="10"/>
        <v>43695</v>
      </c>
      <c r="C186" s="2">
        <v>43695.996527777781</v>
      </c>
      <c r="D186" s="8"/>
      <c r="E186" s="6"/>
      <c r="F186" s="6"/>
      <c r="G186" s="6"/>
      <c r="H186" s="6">
        <v>4.296727160911586</v>
      </c>
      <c r="I186" s="6">
        <v>5.0622160748863694</v>
      </c>
      <c r="J186" s="6"/>
      <c r="K186" s="6"/>
      <c r="L186" s="6"/>
      <c r="M186" s="6" t="e">
        <f t="shared" si="12"/>
        <v>#DIV/0!</v>
      </c>
    </row>
    <row r="187" spans="1:13" x14ac:dyDescent="0.25">
      <c r="A187" s="5" t="s">
        <v>12</v>
      </c>
      <c r="B187" s="4">
        <f t="shared" si="10"/>
        <v>43696</v>
      </c>
      <c r="C187" s="4">
        <v>43696.996527777781</v>
      </c>
      <c r="D187" s="7"/>
      <c r="E187" s="5"/>
      <c r="F187" s="5"/>
      <c r="G187" s="5"/>
      <c r="H187" s="5">
        <v>4.5286021025295202</v>
      </c>
      <c r="I187" s="5">
        <v>4.9895075371891338</v>
      </c>
      <c r="J187" s="5"/>
      <c r="K187" s="5"/>
      <c r="L187" s="5"/>
      <c r="M187" s="5" t="e">
        <f t="shared" si="12"/>
        <v>#DIV/0!</v>
      </c>
    </row>
    <row r="188" spans="1:13" x14ac:dyDescent="0.25">
      <c r="A188" s="6" t="s">
        <v>12</v>
      </c>
      <c r="B188" s="2">
        <f t="shared" si="10"/>
        <v>43697</v>
      </c>
      <c r="C188" s="2">
        <v>43697.996527777781</v>
      </c>
      <c r="D188" s="8"/>
      <c r="E188" s="6"/>
      <c r="F188" s="6"/>
      <c r="G188" s="6"/>
      <c r="H188" s="6">
        <v>5.0417506826426655</v>
      </c>
      <c r="I188" s="6">
        <v>5.3840736734173378</v>
      </c>
      <c r="J188" s="6"/>
      <c r="K188" s="6"/>
      <c r="L188" s="6"/>
      <c r="M188" s="6" t="e">
        <f t="shared" si="12"/>
        <v>#DIV/0!</v>
      </c>
    </row>
    <row r="189" spans="1:13" x14ac:dyDescent="0.25">
      <c r="A189" s="5" t="s">
        <v>12</v>
      </c>
      <c r="B189" s="4">
        <f t="shared" si="10"/>
        <v>43698</v>
      </c>
      <c r="C189" s="4">
        <v>43698.996527777781</v>
      </c>
      <c r="D189" s="7"/>
      <c r="E189" s="5"/>
      <c r="F189" s="5"/>
      <c r="G189" s="5"/>
      <c r="H189" s="5">
        <v>4.08</v>
      </c>
      <c r="I189" s="5">
        <v>5</v>
      </c>
      <c r="J189" s="5" t="s">
        <v>13</v>
      </c>
      <c r="K189" s="5" t="s">
        <v>13</v>
      </c>
      <c r="L189" s="5">
        <v>120.71999999999998</v>
      </c>
      <c r="M189" s="5">
        <f t="shared" si="12"/>
        <v>120.71999999999998</v>
      </c>
    </row>
    <row r="190" spans="1:13" x14ac:dyDescent="0.25">
      <c r="A190" s="3" t="s">
        <v>12</v>
      </c>
      <c r="B190" s="4">
        <f t="shared" si="10"/>
        <v>43699</v>
      </c>
      <c r="C190" s="4">
        <v>43699.996527777781</v>
      </c>
      <c r="D190" s="7"/>
      <c r="E190" s="5"/>
      <c r="F190" s="5"/>
      <c r="G190" s="5"/>
      <c r="H190" s="5">
        <v>4.2718159636639488</v>
      </c>
      <c r="I190" s="5">
        <v>5.184718815903878</v>
      </c>
      <c r="J190" s="5"/>
      <c r="K190" s="5"/>
      <c r="L190" s="5"/>
      <c r="M190" s="5" t="e">
        <f t="shared" si="12"/>
        <v>#DIV/0!</v>
      </c>
    </row>
    <row r="191" spans="1:13" x14ac:dyDescent="0.25">
      <c r="A191" s="1" t="s">
        <v>12</v>
      </c>
      <c r="B191" s="2">
        <f t="shared" si="10"/>
        <v>43700</v>
      </c>
      <c r="C191" s="2">
        <v>43700.996527777781</v>
      </c>
      <c r="D191" s="8"/>
      <c r="E191" s="6"/>
      <c r="F191" s="6"/>
      <c r="G191" s="6"/>
      <c r="H191" s="6">
        <v>1.5461409460694773</v>
      </c>
      <c r="I191" s="6">
        <v>3.631784747127905</v>
      </c>
      <c r="J191" s="6"/>
      <c r="K191" s="6"/>
      <c r="L191" s="6"/>
      <c r="M191" s="6" t="e">
        <f t="shared" si="12"/>
        <v>#DIV/0!</v>
      </c>
    </row>
    <row r="192" spans="1:13" x14ac:dyDescent="0.25">
      <c r="A192" s="3" t="s">
        <v>12</v>
      </c>
      <c r="B192" s="4">
        <f t="shared" si="10"/>
        <v>43701</v>
      </c>
      <c r="C192" s="4">
        <v>43701.996527777781</v>
      </c>
      <c r="D192" s="7"/>
      <c r="E192" s="5"/>
      <c r="F192" s="5"/>
      <c r="G192" s="5"/>
      <c r="H192" s="5">
        <v>4.0092576139114113</v>
      </c>
      <c r="I192" s="5">
        <v>5.3641984157900966</v>
      </c>
      <c r="J192" s="5"/>
      <c r="K192" s="5"/>
      <c r="L192" s="5"/>
      <c r="M192" s="5" t="e">
        <f t="shared" si="12"/>
        <v>#DIV/0!</v>
      </c>
    </row>
    <row r="193" spans="1:13" x14ac:dyDescent="0.25">
      <c r="A193" s="1" t="s">
        <v>12</v>
      </c>
      <c r="B193" s="2">
        <f t="shared" ref="B193:B257" si="14">INT(C193)</f>
        <v>43702</v>
      </c>
      <c r="C193" s="2">
        <v>43702.996527777781</v>
      </c>
      <c r="D193" s="8"/>
      <c r="E193" s="6"/>
      <c r="F193" s="6"/>
      <c r="G193" s="6"/>
      <c r="H193" s="6">
        <v>3.4074217000275464</v>
      </c>
      <c r="I193" s="6">
        <v>4.7137059683475107</v>
      </c>
      <c r="J193" s="6"/>
      <c r="K193" s="6"/>
      <c r="L193" s="6"/>
      <c r="M193" s="6" t="e">
        <f t="shared" si="12"/>
        <v>#DIV/0!</v>
      </c>
    </row>
    <row r="194" spans="1:13" x14ac:dyDescent="0.25">
      <c r="A194" s="3" t="s">
        <v>12</v>
      </c>
      <c r="B194" s="4">
        <f t="shared" si="14"/>
        <v>43703</v>
      </c>
      <c r="C194" s="4">
        <v>43703.996527777781</v>
      </c>
      <c r="D194" s="7"/>
      <c r="E194" s="5"/>
      <c r="F194" s="5"/>
      <c r="G194" s="5"/>
      <c r="H194" s="5">
        <v>3.3159643342301899</v>
      </c>
      <c r="I194" s="5">
        <v>4.6948258788589721</v>
      </c>
      <c r="J194" s="5"/>
      <c r="K194" s="5"/>
      <c r="L194" s="5"/>
      <c r="M194" s="5" t="e">
        <f t="shared" si="12"/>
        <v>#DIV/0!</v>
      </c>
    </row>
    <row r="195" spans="1:13" x14ac:dyDescent="0.25">
      <c r="A195" s="1" t="s">
        <v>12</v>
      </c>
      <c r="B195" s="2">
        <f t="shared" si="14"/>
        <v>43705</v>
      </c>
      <c r="C195" s="2">
        <v>43705.996527777781</v>
      </c>
      <c r="D195" s="8"/>
      <c r="E195" s="6"/>
      <c r="F195" s="6"/>
      <c r="G195" s="6"/>
      <c r="H195" s="6">
        <v>3.6758135380038515</v>
      </c>
      <c r="I195" s="6">
        <v>4.5817604609193392</v>
      </c>
      <c r="J195" s="6"/>
      <c r="K195" s="6"/>
      <c r="L195" s="6"/>
      <c r="M195" s="6" t="e">
        <f t="shared" ref="M195:M258" si="15">AVERAGE(J195:L195)</f>
        <v>#DIV/0!</v>
      </c>
    </row>
    <row r="196" spans="1:13" x14ac:dyDescent="0.25">
      <c r="A196" s="3" t="s">
        <v>12</v>
      </c>
      <c r="B196" s="4">
        <f t="shared" si="14"/>
        <v>43706</v>
      </c>
      <c r="C196" s="4">
        <v>43706.996527777781</v>
      </c>
      <c r="D196" s="7"/>
      <c r="E196" s="5"/>
      <c r="F196" s="5"/>
      <c r="G196" s="5"/>
      <c r="H196" s="5">
        <v>3.2757514105167878</v>
      </c>
      <c r="I196" s="5">
        <v>4.4726568609697512</v>
      </c>
      <c r="J196" s="5">
        <v>88.73</v>
      </c>
      <c r="K196" s="5">
        <v>113.84</v>
      </c>
      <c r="L196" s="5">
        <v>83.7</v>
      </c>
      <c r="M196" s="5">
        <f t="shared" si="15"/>
        <v>95.423333333333332</v>
      </c>
    </row>
    <row r="197" spans="1:13" x14ac:dyDescent="0.25">
      <c r="A197" s="1" t="s">
        <v>12</v>
      </c>
      <c r="B197" s="2">
        <f t="shared" si="14"/>
        <v>43707</v>
      </c>
      <c r="C197" s="2">
        <v>43707.996527777781</v>
      </c>
      <c r="D197" s="8"/>
      <c r="E197" s="6"/>
      <c r="F197" s="6"/>
      <c r="G197" s="6"/>
      <c r="H197" s="6">
        <v>6.1250957828197548</v>
      </c>
      <c r="I197" s="6">
        <v>7.2294921356411121</v>
      </c>
      <c r="J197" s="6">
        <v>107.35</v>
      </c>
      <c r="K197" s="6">
        <v>90.539999999999992</v>
      </c>
      <c r="L197" s="6">
        <v>125.97999999999999</v>
      </c>
      <c r="M197" s="6">
        <f t="shared" si="15"/>
        <v>107.95666666666666</v>
      </c>
    </row>
    <row r="198" spans="1:13" x14ac:dyDescent="0.25">
      <c r="A198" s="3" t="s">
        <v>12</v>
      </c>
      <c r="B198" s="4">
        <f t="shared" si="14"/>
        <v>43708</v>
      </c>
      <c r="C198" s="4">
        <v>43708.996527777781</v>
      </c>
      <c r="D198" s="7"/>
      <c r="E198" s="5"/>
      <c r="F198" s="5"/>
      <c r="G198" s="5"/>
      <c r="H198" s="5">
        <v>3.317931102301217</v>
      </c>
      <c r="I198" s="5">
        <v>5.1609460181091231</v>
      </c>
      <c r="J198" s="5"/>
      <c r="K198" s="5"/>
      <c r="L198" s="5"/>
      <c r="M198" s="5" t="e">
        <f t="shared" si="15"/>
        <v>#DIV/0!</v>
      </c>
    </row>
    <row r="199" spans="1:13" x14ac:dyDescent="0.25">
      <c r="A199" s="1" t="s">
        <v>12</v>
      </c>
      <c r="B199" s="2">
        <f t="shared" si="14"/>
        <v>43709</v>
      </c>
      <c r="C199" s="2">
        <v>43709.996527777781</v>
      </c>
      <c r="D199" s="8"/>
      <c r="E199" s="6"/>
      <c r="F199" s="6"/>
      <c r="G199" s="6"/>
      <c r="H199" s="6">
        <v>2.594039083329267</v>
      </c>
      <c r="I199" s="6">
        <v>3.3807906707783002</v>
      </c>
      <c r="J199" s="6"/>
      <c r="K199" s="6"/>
      <c r="L199" s="6"/>
      <c r="M199" s="6" t="e">
        <f t="shared" si="15"/>
        <v>#DIV/0!</v>
      </c>
    </row>
    <row r="200" spans="1:13" x14ac:dyDescent="0.25">
      <c r="A200" s="3" t="s">
        <v>12</v>
      </c>
      <c r="B200" s="4">
        <f t="shared" si="14"/>
        <v>43710</v>
      </c>
      <c r="C200" s="4">
        <v>43710.996527777781</v>
      </c>
      <c r="D200" s="7"/>
      <c r="E200" s="5"/>
      <c r="F200" s="5"/>
      <c r="G200" s="5"/>
      <c r="H200" s="5">
        <v>3.3659653033966572</v>
      </c>
      <c r="I200" s="5">
        <v>4.0247084547906242</v>
      </c>
      <c r="J200" s="5"/>
      <c r="K200" s="5"/>
      <c r="L200" s="5"/>
      <c r="M200" s="5" t="e">
        <f t="shared" si="15"/>
        <v>#DIV/0!</v>
      </c>
    </row>
    <row r="201" spans="1:13" x14ac:dyDescent="0.25">
      <c r="A201" s="3" t="s">
        <v>12</v>
      </c>
      <c r="B201" s="4">
        <f t="shared" si="14"/>
        <v>43711</v>
      </c>
      <c r="C201" s="4">
        <v>43711.996527777781</v>
      </c>
      <c r="D201" s="7"/>
      <c r="E201" s="5"/>
      <c r="F201" s="5"/>
      <c r="G201" s="5"/>
      <c r="H201" s="5">
        <v>3.8509162292004455</v>
      </c>
      <c r="I201" s="5">
        <v>5.8732046906644433</v>
      </c>
      <c r="J201" s="5">
        <v>72.950000000000017</v>
      </c>
      <c r="K201" s="5">
        <v>86.210000000000008</v>
      </c>
      <c r="L201" s="5">
        <v>82.4</v>
      </c>
      <c r="M201" s="5">
        <f t="shared" si="15"/>
        <v>80.52000000000001</v>
      </c>
    </row>
    <row r="202" spans="1:13" x14ac:dyDescent="0.25">
      <c r="A202" s="1" t="s">
        <v>12</v>
      </c>
      <c r="B202" s="2">
        <f t="shared" si="14"/>
        <v>43712</v>
      </c>
      <c r="C202" s="2">
        <v>43712.996527777781</v>
      </c>
      <c r="D202" s="8"/>
      <c r="E202" s="6"/>
      <c r="F202" s="6"/>
      <c r="G202" s="6"/>
      <c r="H202" s="6">
        <v>3.3591496095475732</v>
      </c>
      <c r="I202" s="6">
        <v>3.7137782166791089</v>
      </c>
      <c r="J202" s="6">
        <v>98.570000000000007</v>
      </c>
      <c r="K202" s="6">
        <v>84.179999999999993</v>
      </c>
      <c r="L202" s="6">
        <v>81.960000000000008</v>
      </c>
      <c r="M202" s="6">
        <f t="shared" si="15"/>
        <v>88.236666666666679</v>
      </c>
    </row>
    <row r="203" spans="1:13" x14ac:dyDescent="0.25">
      <c r="A203" s="3" t="s">
        <v>12</v>
      </c>
      <c r="B203" s="4">
        <f t="shared" si="14"/>
        <v>43713</v>
      </c>
      <c r="C203" s="4">
        <v>43713.996527777781</v>
      </c>
      <c r="D203" s="7"/>
      <c r="E203" s="5"/>
      <c r="F203" s="5"/>
      <c r="G203" s="5"/>
      <c r="H203" s="5">
        <v>1.7648288742481126</v>
      </c>
      <c r="I203" s="5">
        <v>2.6861115208294026</v>
      </c>
      <c r="J203" s="5">
        <v>97.65</v>
      </c>
      <c r="K203" s="5">
        <v>88.56</v>
      </c>
      <c r="L203" s="5">
        <v>106.76999999999998</v>
      </c>
      <c r="M203" s="5">
        <f t="shared" si="15"/>
        <v>97.660000000000011</v>
      </c>
    </row>
    <row r="204" spans="1:13" x14ac:dyDescent="0.25">
      <c r="A204" s="1" t="s">
        <v>12</v>
      </c>
      <c r="B204" s="2">
        <f t="shared" si="14"/>
        <v>43714</v>
      </c>
      <c r="C204" s="2">
        <v>43714.996527777781</v>
      </c>
      <c r="D204" s="8"/>
      <c r="E204" s="6"/>
      <c r="F204" s="6"/>
      <c r="G204" s="6"/>
      <c r="H204" s="6">
        <v>0.81316831359558761</v>
      </c>
      <c r="I204" s="6">
        <v>1.5550293788923013</v>
      </c>
      <c r="J204" s="6">
        <v>116.49000000000001</v>
      </c>
      <c r="K204" s="6" t="s">
        <v>14</v>
      </c>
      <c r="L204" s="6" t="s">
        <v>14</v>
      </c>
      <c r="M204" s="6">
        <f t="shared" si="15"/>
        <v>116.49000000000001</v>
      </c>
    </row>
    <row r="205" spans="1:13" x14ac:dyDescent="0.25">
      <c r="A205" s="3" t="s">
        <v>12</v>
      </c>
      <c r="B205" s="4">
        <f t="shared" si="14"/>
        <v>43715</v>
      </c>
      <c r="C205" s="4">
        <v>43715.996527777781</v>
      </c>
      <c r="D205" s="7"/>
      <c r="E205" s="5"/>
      <c r="F205" s="5"/>
      <c r="G205" s="5"/>
      <c r="H205" s="5">
        <v>2.9331718796903998</v>
      </c>
      <c r="I205" s="5">
        <v>3.7852780264253805</v>
      </c>
      <c r="J205" s="5"/>
      <c r="K205" s="5"/>
      <c r="L205" s="5"/>
      <c r="M205" s="5" t="e">
        <f t="shared" si="15"/>
        <v>#DIV/0!</v>
      </c>
    </row>
    <row r="206" spans="1:13" x14ac:dyDescent="0.25">
      <c r="A206" s="1" t="s">
        <v>12</v>
      </c>
      <c r="B206" s="2">
        <f t="shared" si="14"/>
        <v>43716</v>
      </c>
      <c r="C206" s="2">
        <v>43716.996527777781</v>
      </c>
      <c r="D206" s="8"/>
      <c r="E206" s="6"/>
      <c r="F206" s="6"/>
      <c r="G206" s="6"/>
      <c r="H206" s="6">
        <v>3.5906177182906496</v>
      </c>
      <c r="I206" s="6">
        <v>4.9601850760060771</v>
      </c>
      <c r="J206" s="6"/>
      <c r="K206" s="6"/>
      <c r="L206" s="6"/>
      <c r="M206" s="6" t="e">
        <f t="shared" si="15"/>
        <v>#DIV/0!</v>
      </c>
    </row>
    <row r="207" spans="1:13" x14ac:dyDescent="0.25">
      <c r="A207" s="3" t="s">
        <v>12</v>
      </c>
      <c r="B207" s="4">
        <f t="shared" si="14"/>
        <v>43717</v>
      </c>
      <c r="C207" s="4">
        <v>43717.996527777781</v>
      </c>
      <c r="D207" s="7"/>
      <c r="E207" s="5"/>
      <c r="F207" s="5"/>
      <c r="G207" s="5"/>
      <c r="H207" s="5">
        <v>3.4461395147122307</v>
      </c>
      <c r="I207" s="5">
        <v>4.1836193202001715</v>
      </c>
      <c r="J207" s="5"/>
      <c r="K207" s="5"/>
      <c r="L207" s="5"/>
      <c r="M207" s="5" t="e">
        <f t="shared" si="15"/>
        <v>#DIV/0!</v>
      </c>
    </row>
    <row r="208" spans="1:13" x14ac:dyDescent="0.25">
      <c r="A208" s="1" t="s">
        <v>12</v>
      </c>
      <c r="B208" s="2">
        <f t="shared" si="14"/>
        <v>43718</v>
      </c>
      <c r="C208" s="2">
        <v>43718.996527777781</v>
      </c>
      <c r="D208" s="8"/>
      <c r="E208" s="6"/>
      <c r="F208" s="6"/>
      <c r="G208" s="6"/>
      <c r="H208" s="6">
        <v>3.2797521160472805</v>
      </c>
      <c r="I208" s="6">
        <v>3.9258262290925314</v>
      </c>
      <c r="J208" s="6"/>
      <c r="K208" s="6"/>
      <c r="L208" s="6"/>
      <c r="M208" s="6" t="e">
        <f t="shared" si="15"/>
        <v>#DIV/0!</v>
      </c>
    </row>
    <row r="209" spans="1:13" x14ac:dyDescent="0.25">
      <c r="A209" s="3" t="s">
        <v>12</v>
      </c>
      <c r="B209" s="4">
        <f t="shared" si="14"/>
        <v>43719</v>
      </c>
      <c r="C209" s="4">
        <v>43719.996527777781</v>
      </c>
      <c r="D209" s="7"/>
      <c r="E209" s="5"/>
      <c r="F209" s="5"/>
      <c r="G209" s="5"/>
      <c r="H209" s="5">
        <v>3.0393557895024856</v>
      </c>
      <c r="I209" s="5">
        <v>3.6911504400800377</v>
      </c>
      <c r="J209" s="5"/>
      <c r="K209" s="5"/>
      <c r="L209" s="5"/>
      <c r="M209" s="5" t="e">
        <f t="shared" si="15"/>
        <v>#DIV/0!</v>
      </c>
    </row>
    <row r="210" spans="1:13" x14ac:dyDescent="0.25">
      <c r="A210" s="1" t="s">
        <v>12</v>
      </c>
      <c r="B210" s="2">
        <f t="shared" si="14"/>
        <v>43720</v>
      </c>
      <c r="C210" s="2">
        <v>43720.996527777781</v>
      </c>
      <c r="D210" s="8"/>
      <c r="E210" s="6"/>
      <c r="F210" s="6"/>
      <c r="G210" s="6"/>
      <c r="H210" s="6">
        <v>3.0857585529698435</v>
      </c>
      <c r="I210" s="6">
        <v>3.7057818002312382</v>
      </c>
      <c r="J210" s="6"/>
      <c r="K210" s="6"/>
      <c r="L210" s="6"/>
      <c r="M210" s="6" t="e">
        <f t="shared" si="15"/>
        <v>#DIV/0!</v>
      </c>
    </row>
    <row r="211" spans="1:13" x14ac:dyDescent="0.25">
      <c r="A211" s="3" t="s">
        <v>12</v>
      </c>
      <c r="B211" s="4">
        <f t="shared" si="14"/>
        <v>43721</v>
      </c>
      <c r="C211" s="4">
        <v>43721.996527777781</v>
      </c>
      <c r="D211" s="7"/>
      <c r="E211" s="5"/>
      <c r="F211" s="5"/>
      <c r="G211" s="5"/>
      <c r="H211" s="5">
        <v>0.69026653090363321</v>
      </c>
      <c r="I211" s="5">
        <v>1.2714115092067657</v>
      </c>
      <c r="J211" s="5"/>
      <c r="K211" s="5"/>
      <c r="L211" s="5"/>
      <c r="M211" s="5" t="e">
        <f t="shared" si="15"/>
        <v>#DIV/0!</v>
      </c>
    </row>
    <row r="212" spans="1:13" x14ac:dyDescent="0.25">
      <c r="A212" s="3" t="s">
        <v>12</v>
      </c>
      <c r="B212" s="4">
        <f t="shared" si="14"/>
        <v>43722</v>
      </c>
      <c r="C212" s="4">
        <v>43722.996527777781</v>
      </c>
      <c r="D212" s="7"/>
      <c r="E212" s="5"/>
      <c r="F212" s="5"/>
      <c r="G212" s="5"/>
      <c r="H212" s="5">
        <v>2.5978386340936956</v>
      </c>
      <c r="I212" s="5">
        <v>3.0752846315692852</v>
      </c>
      <c r="J212" s="5"/>
      <c r="K212" s="5"/>
      <c r="L212" s="5"/>
      <c r="M212" s="5" t="e">
        <f t="shared" si="15"/>
        <v>#DIV/0!</v>
      </c>
    </row>
    <row r="213" spans="1:13" x14ac:dyDescent="0.25">
      <c r="A213" s="1" t="s">
        <v>12</v>
      </c>
      <c r="B213" s="2">
        <f t="shared" si="14"/>
        <v>43723</v>
      </c>
      <c r="C213" s="2">
        <v>43723.996527777781</v>
      </c>
      <c r="D213" s="8"/>
      <c r="E213" s="6"/>
      <c r="F213" s="6"/>
      <c r="G213" s="6"/>
      <c r="H213" s="6">
        <v>5.2303755227760051</v>
      </c>
      <c r="I213" s="6">
        <v>5.8581635833493158</v>
      </c>
      <c r="J213" s="6"/>
      <c r="K213" s="6"/>
      <c r="L213" s="6"/>
      <c r="M213" s="6" t="e">
        <f t="shared" si="15"/>
        <v>#DIV/0!</v>
      </c>
    </row>
    <row r="214" spans="1:13" x14ac:dyDescent="0.25">
      <c r="A214" s="3" t="s">
        <v>12</v>
      </c>
      <c r="B214" s="4">
        <f t="shared" si="14"/>
        <v>43724</v>
      </c>
      <c r="C214" s="4">
        <v>43724.996527777781</v>
      </c>
      <c r="D214" s="7"/>
      <c r="E214" s="5"/>
      <c r="F214" s="5"/>
      <c r="G214" s="5"/>
      <c r="H214" s="5">
        <v>2.9334954124307857</v>
      </c>
      <c r="I214" s="5">
        <v>3.7685495387291756</v>
      </c>
      <c r="J214" s="5"/>
      <c r="K214" s="5"/>
      <c r="L214" s="5"/>
      <c r="M214" s="5" t="e">
        <f t="shared" si="15"/>
        <v>#DIV/0!</v>
      </c>
    </row>
    <row r="215" spans="1:13" x14ac:dyDescent="0.25">
      <c r="A215" s="1" t="s">
        <v>12</v>
      </c>
      <c r="B215" s="2"/>
      <c r="C215" s="2">
        <v>43725.996527777781</v>
      </c>
      <c r="D215" s="8"/>
      <c r="E215" s="6"/>
      <c r="F215" s="6"/>
      <c r="G215" s="6"/>
      <c r="H215" s="6">
        <v>3.91</v>
      </c>
      <c r="I215" s="6">
        <v>4.6750999999999996</v>
      </c>
      <c r="J215" s="6">
        <v>53.179999999999993</v>
      </c>
      <c r="K215" s="6">
        <v>48.010000000000005</v>
      </c>
      <c r="L215" s="6">
        <v>47.69</v>
      </c>
      <c r="M215" s="6">
        <f t="shared" si="15"/>
        <v>49.626666666666665</v>
      </c>
    </row>
    <row r="216" spans="1:13" x14ac:dyDescent="0.25">
      <c r="A216" s="3" t="s">
        <v>12</v>
      </c>
      <c r="B216" s="4">
        <f t="shared" si="14"/>
        <v>43726</v>
      </c>
      <c r="C216" s="4">
        <v>43726.996527777781</v>
      </c>
      <c r="D216" s="7"/>
      <c r="E216" s="5"/>
      <c r="F216" s="5"/>
      <c r="G216" s="5"/>
      <c r="H216" s="5">
        <v>6.1369365156835851</v>
      </c>
      <c r="I216" s="5">
        <v>7.162917390330831</v>
      </c>
      <c r="J216" s="5">
        <v>65.02000000000001</v>
      </c>
      <c r="K216" s="5">
        <v>76.990000000000009</v>
      </c>
      <c r="L216" s="5">
        <v>64.330000000000013</v>
      </c>
      <c r="M216" s="5">
        <f t="shared" si="15"/>
        <v>68.780000000000015</v>
      </c>
    </row>
    <row r="217" spans="1:13" x14ac:dyDescent="0.25">
      <c r="A217" s="1" t="s">
        <v>12</v>
      </c>
      <c r="B217" s="2">
        <f t="shared" si="14"/>
        <v>43727</v>
      </c>
      <c r="C217" s="2">
        <v>43727.996527777781</v>
      </c>
      <c r="D217" s="8"/>
      <c r="E217" s="6"/>
      <c r="F217" s="6"/>
      <c r="G217" s="6"/>
      <c r="H217" s="6">
        <v>2.7088172628087301</v>
      </c>
      <c r="I217" s="6">
        <v>3.6245170691662238</v>
      </c>
      <c r="J217" s="6">
        <v>67.16</v>
      </c>
      <c r="K217" s="6">
        <v>45.559999999999995</v>
      </c>
      <c r="L217" s="6">
        <v>64.690000000000012</v>
      </c>
      <c r="M217" s="6">
        <f t="shared" si="15"/>
        <v>59.136666666666677</v>
      </c>
    </row>
    <row r="218" spans="1:13" x14ac:dyDescent="0.25">
      <c r="A218" s="3" t="s">
        <v>12</v>
      </c>
      <c r="B218" s="4">
        <f t="shared" si="14"/>
        <v>43728</v>
      </c>
      <c r="C218" s="4">
        <v>43728.996527777781</v>
      </c>
      <c r="D218" s="7"/>
      <c r="E218" s="5"/>
      <c r="F218" s="5"/>
      <c r="G218" s="5"/>
      <c r="H218" s="5">
        <v>2.1752650256310608</v>
      </c>
      <c r="I218" s="5">
        <v>3.056203119941646</v>
      </c>
      <c r="J218" s="5"/>
      <c r="K218" s="5"/>
      <c r="L218" s="5"/>
      <c r="M218" s="5" t="e">
        <f t="shared" si="15"/>
        <v>#DIV/0!</v>
      </c>
    </row>
    <row r="219" spans="1:13" x14ac:dyDescent="0.25">
      <c r="A219" s="1" t="s">
        <v>12</v>
      </c>
      <c r="B219" s="2">
        <f t="shared" si="14"/>
        <v>43729</v>
      </c>
      <c r="C219" s="2">
        <v>43729.996527777781</v>
      </c>
      <c r="D219" s="8"/>
      <c r="E219" s="6"/>
      <c r="F219" s="6"/>
      <c r="G219" s="6"/>
      <c r="H219" s="6">
        <v>2.622482685596792</v>
      </c>
      <c r="I219" s="6">
        <v>3.5855804235605415</v>
      </c>
      <c r="J219" s="6"/>
      <c r="K219" s="6"/>
      <c r="L219" s="6"/>
      <c r="M219" s="6" t="e">
        <f t="shared" si="15"/>
        <v>#DIV/0!</v>
      </c>
    </row>
    <row r="220" spans="1:13" x14ac:dyDescent="0.25">
      <c r="A220" s="3" t="s">
        <v>12</v>
      </c>
      <c r="B220" s="4">
        <f t="shared" si="14"/>
        <v>43730</v>
      </c>
      <c r="C220" s="4">
        <v>43730.996527777781</v>
      </c>
      <c r="D220" s="7"/>
      <c r="E220" s="5"/>
      <c r="F220" s="5"/>
      <c r="G220" s="5"/>
      <c r="H220" s="5">
        <v>2.3458413220792633</v>
      </c>
      <c r="I220" s="5">
        <v>2.8367408533202672</v>
      </c>
      <c r="J220" s="5"/>
      <c r="K220" s="5"/>
      <c r="L220" s="5"/>
      <c r="M220" s="5" t="e">
        <f t="shared" si="15"/>
        <v>#DIV/0!</v>
      </c>
    </row>
    <row r="221" spans="1:13" x14ac:dyDescent="0.25">
      <c r="A221" s="1" t="s">
        <v>12</v>
      </c>
      <c r="B221" s="2">
        <f t="shared" si="14"/>
        <v>43731</v>
      </c>
      <c r="C221" s="2">
        <v>43731.996527777781</v>
      </c>
      <c r="D221" s="8"/>
      <c r="E221" s="6"/>
      <c r="F221" s="6"/>
      <c r="G221" s="6"/>
      <c r="H221" s="6">
        <v>2.8062880602103046</v>
      </c>
      <c r="I221" s="6">
        <v>3.5521656942405571</v>
      </c>
      <c r="J221" s="6"/>
      <c r="K221" s="6"/>
      <c r="L221" s="6"/>
      <c r="M221" s="6" t="e">
        <f t="shared" si="15"/>
        <v>#DIV/0!</v>
      </c>
    </row>
    <row r="222" spans="1:13" x14ac:dyDescent="0.25">
      <c r="A222" s="3" t="s">
        <v>12</v>
      </c>
      <c r="B222" s="4">
        <f t="shared" si="14"/>
        <v>43733</v>
      </c>
      <c r="C222" s="4">
        <v>43733.996527777781</v>
      </c>
      <c r="D222" s="7"/>
      <c r="E222" s="5"/>
      <c r="F222" s="5"/>
      <c r="G222" s="5"/>
      <c r="H222" s="5">
        <v>2.2693527227250359</v>
      </c>
      <c r="I222" s="5">
        <v>3.0682710508121405</v>
      </c>
      <c r="J222" s="5"/>
      <c r="K222" s="5"/>
      <c r="L222" s="5"/>
      <c r="M222" s="5" t="e">
        <f t="shared" si="15"/>
        <v>#DIV/0!</v>
      </c>
    </row>
    <row r="223" spans="1:13" x14ac:dyDescent="0.25">
      <c r="A223" s="3" t="s">
        <v>12</v>
      </c>
      <c r="B223" s="4">
        <f t="shared" si="14"/>
        <v>43735</v>
      </c>
      <c r="C223" s="4">
        <v>43735.996527777781</v>
      </c>
      <c r="D223" s="7"/>
      <c r="E223" s="5"/>
      <c r="F223" s="5"/>
      <c r="G223" s="5"/>
      <c r="H223" s="5">
        <v>2.8841670667742387</v>
      </c>
      <c r="I223" s="5">
        <v>3.3805565205229202</v>
      </c>
      <c r="J223" s="5"/>
      <c r="K223" s="5"/>
      <c r="L223" s="5"/>
      <c r="M223" s="5" t="e">
        <f t="shared" si="15"/>
        <v>#DIV/0!</v>
      </c>
    </row>
    <row r="224" spans="1:13" x14ac:dyDescent="0.25">
      <c r="A224" s="1" t="s">
        <v>12</v>
      </c>
      <c r="B224" s="2">
        <f t="shared" si="14"/>
        <v>43736</v>
      </c>
      <c r="C224" s="2">
        <v>43736.996527777781</v>
      </c>
      <c r="D224" s="8"/>
      <c r="E224" s="6"/>
      <c r="F224" s="6"/>
      <c r="G224" s="6"/>
      <c r="H224" s="6">
        <v>2.6825109447104079</v>
      </c>
      <c r="I224" s="6">
        <v>3.4178954811754294</v>
      </c>
      <c r="J224" s="6"/>
      <c r="K224" s="6"/>
      <c r="L224" s="6"/>
      <c r="M224" s="6" t="e">
        <f t="shared" si="15"/>
        <v>#DIV/0!</v>
      </c>
    </row>
    <row r="225" spans="1:13" x14ac:dyDescent="0.25">
      <c r="A225" s="3" t="s">
        <v>12</v>
      </c>
      <c r="B225" s="4">
        <f t="shared" si="14"/>
        <v>43737</v>
      </c>
      <c r="C225" s="4">
        <v>43737.996527777781</v>
      </c>
      <c r="D225" s="7"/>
      <c r="E225" s="5"/>
      <c r="F225" s="5"/>
      <c r="G225" s="5"/>
      <c r="H225" s="5">
        <v>3.3008989381406928</v>
      </c>
      <c r="I225" s="5">
        <v>3.7217220759332319</v>
      </c>
      <c r="J225" s="5"/>
      <c r="K225" s="5"/>
      <c r="L225" s="5"/>
      <c r="M225" s="5" t="e">
        <f t="shared" si="15"/>
        <v>#DIV/0!</v>
      </c>
    </row>
    <row r="226" spans="1:13" x14ac:dyDescent="0.25">
      <c r="A226" s="1" t="s">
        <v>12</v>
      </c>
      <c r="B226" s="2">
        <f t="shared" si="14"/>
        <v>43738</v>
      </c>
      <c r="C226" s="2">
        <v>43738.996527777781</v>
      </c>
      <c r="D226" s="8"/>
      <c r="E226" s="6"/>
      <c r="F226" s="6"/>
      <c r="G226" s="6"/>
      <c r="H226" s="6">
        <v>1.5122634502444448</v>
      </c>
      <c r="I226" s="6">
        <v>2.524788343632546</v>
      </c>
      <c r="J226" s="6"/>
      <c r="K226" s="6"/>
      <c r="L226" s="6"/>
      <c r="M226" s="6" t="e">
        <f t="shared" si="15"/>
        <v>#DIV/0!</v>
      </c>
    </row>
    <row r="227" spans="1:13" x14ac:dyDescent="0.25">
      <c r="A227" s="3" t="s">
        <v>12</v>
      </c>
      <c r="B227" s="4">
        <f t="shared" si="14"/>
        <v>43739</v>
      </c>
      <c r="C227" s="4">
        <v>43739.996527777781</v>
      </c>
      <c r="D227" s="7"/>
      <c r="E227" s="5"/>
      <c r="F227" s="5"/>
      <c r="G227" s="5"/>
      <c r="H227" s="5">
        <v>2.936336149076876</v>
      </c>
      <c r="I227" s="5">
        <v>3.0551008931629369</v>
      </c>
      <c r="J227" s="5"/>
      <c r="K227" s="5"/>
      <c r="L227" s="5"/>
      <c r="M227" s="5" t="e">
        <f t="shared" si="15"/>
        <v>#DIV/0!</v>
      </c>
    </row>
    <row r="228" spans="1:13" x14ac:dyDescent="0.25">
      <c r="A228" s="1" t="s">
        <v>12</v>
      </c>
      <c r="B228" s="2">
        <f t="shared" si="14"/>
        <v>43740</v>
      </c>
      <c r="C228" s="2">
        <v>43740.996527777781</v>
      </c>
      <c r="D228" s="8"/>
      <c r="E228" s="6"/>
      <c r="F228" s="6"/>
      <c r="G228" s="6"/>
      <c r="H228" s="6">
        <v>3.0867900751291746</v>
      </c>
      <c r="I228" s="6">
        <v>3.2137456009395438</v>
      </c>
      <c r="J228" s="6"/>
      <c r="K228" s="6"/>
      <c r="L228" s="6"/>
      <c r="M228" s="6" t="e">
        <f t="shared" si="15"/>
        <v>#DIV/0!</v>
      </c>
    </row>
    <row r="229" spans="1:13" x14ac:dyDescent="0.25">
      <c r="A229" s="3" t="s">
        <v>12</v>
      </c>
      <c r="B229" s="4">
        <f t="shared" si="14"/>
        <v>43741</v>
      </c>
      <c r="C229" s="4">
        <v>43741.996527777781</v>
      </c>
      <c r="D229" s="7"/>
      <c r="E229" s="5"/>
      <c r="F229" s="5"/>
      <c r="G229" s="5"/>
      <c r="H229" s="5">
        <v>0.10751865524051597</v>
      </c>
      <c r="I229" s="5">
        <v>1.2210083982545579</v>
      </c>
      <c r="J229" s="5"/>
      <c r="K229" s="5"/>
      <c r="L229" s="5"/>
      <c r="M229" s="5" t="e">
        <f t="shared" si="15"/>
        <v>#DIV/0!</v>
      </c>
    </row>
    <row r="230" spans="1:13" x14ac:dyDescent="0.25">
      <c r="A230" s="1" t="s">
        <v>12</v>
      </c>
      <c r="B230" s="2">
        <f t="shared" si="14"/>
        <v>43742</v>
      </c>
      <c r="C230" s="2">
        <v>43742.996527777781</v>
      </c>
      <c r="D230" s="8"/>
      <c r="E230" s="6"/>
      <c r="F230" s="6"/>
      <c r="G230" s="6"/>
      <c r="H230" s="6">
        <v>2.9794640492869089</v>
      </c>
      <c r="I230" s="6">
        <v>3.9959690713614586</v>
      </c>
      <c r="J230" s="6"/>
      <c r="K230" s="6"/>
      <c r="L230" s="6"/>
      <c r="M230" s="6" t="e">
        <f t="shared" si="15"/>
        <v>#DIV/0!</v>
      </c>
    </row>
    <row r="231" spans="1:13" x14ac:dyDescent="0.25">
      <c r="A231" s="3" t="s">
        <v>12</v>
      </c>
      <c r="B231" s="4">
        <f t="shared" si="14"/>
        <v>43743</v>
      </c>
      <c r="C231" s="4">
        <v>43743.996527777781</v>
      </c>
      <c r="D231" s="7"/>
      <c r="E231" s="5"/>
      <c r="F231" s="5"/>
      <c r="G231" s="5"/>
      <c r="H231" s="5">
        <v>1.9908821117455164</v>
      </c>
      <c r="I231" s="5">
        <v>2.6358504627811499</v>
      </c>
      <c r="J231" s="5"/>
      <c r="K231" s="5"/>
      <c r="L231" s="5"/>
      <c r="M231" s="5" t="e">
        <f t="shared" si="15"/>
        <v>#DIV/0!</v>
      </c>
    </row>
    <row r="232" spans="1:13" x14ac:dyDescent="0.25">
      <c r="A232" s="1" t="s">
        <v>12</v>
      </c>
      <c r="B232" s="2">
        <f t="shared" si="14"/>
        <v>43744</v>
      </c>
      <c r="C232" s="2">
        <v>43744.996527777781</v>
      </c>
      <c r="D232" s="8"/>
      <c r="E232" s="6"/>
      <c r="F232" s="6"/>
      <c r="G232" s="6"/>
      <c r="H232" s="6">
        <v>1.5516611491998753</v>
      </c>
      <c r="I232" s="6">
        <v>1.8893776133242084</v>
      </c>
      <c r="J232" s="6"/>
      <c r="K232" s="6"/>
      <c r="L232" s="6"/>
      <c r="M232" s="6" t="e">
        <f t="shared" si="15"/>
        <v>#DIV/0!</v>
      </c>
    </row>
    <row r="233" spans="1:13" x14ac:dyDescent="0.25">
      <c r="A233" s="3" t="s">
        <v>12</v>
      </c>
      <c r="B233" s="4">
        <f t="shared" si="14"/>
        <v>43745</v>
      </c>
      <c r="C233" s="4">
        <v>43745.996527777781</v>
      </c>
      <c r="D233" s="7"/>
      <c r="E233" s="5"/>
      <c r="F233" s="5"/>
      <c r="G233" s="5"/>
      <c r="H233" s="5">
        <v>2.5102124594397526</v>
      </c>
      <c r="I233" s="5">
        <v>3.4388761878698424</v>
      </c>
      <c r="J233" s="5"/>
      <c r="K233" s="5"/>
      <c r="L233" s="5"/>
      <c r="M233" s="5" t="e">
        <f t="shared" si="15"/>
        <v>#DIV/0!</v>
      </c>
    </row>
    <row r="234" spans="1:13" x14ac:dyDescent="0.25">
      <c r="A234" s="3" t="s">
        <v>12</v>
      </c>
      <c r="B234" s="4">
        <f t="shared" si="14"/>
        <v>43746</v>
      </c>
      <c r="C234" s="4">
        <v>43746.996527777781</v>
      </c>
      <c r="D234" s="7"/>
      <c r="E234" s="5"/>
      <c r="F234" s="5"/>
      <c r="G234" s="5"/>
      <c r="H234" s="5">
        <v>1.4156689782385343</v>
      </c>
      <c r="I234" s="5">
        <v>1.8971855746228536</v>
      </c>
      <c r="J234" s="5"/>
      <c r="K234" s="5"/>
      <c r="L234" s="5"/>
      <c r="M234" s="5" t="e">
        <f t="shared" si="15"/>
        <v>#DIV/0!</v>
      </c>
    </row>
    <row r="235" spans="1:13" x14ac:dyDescent="0.25">
      <c r="A235" s="1" t="s">
        <v>12</v>
      </c>
      <c r="B235" s="2">
        <f t="shared" si="14"/>
        <v>43747</v>
      </c>
      <c r="C235" s="2">
        <v>43747.996527777781</v>
      </c>
      <c r="D235" s="8"/>
      <c r="E235" s="6"/>
      <c r="F235" s="6"/>
      <c r="G235" s="6"/>
      <c r="H235" s="6">
        <v>1.1875971226156696</v>
      </c>
      <c r="I235" s="6">
        <v>1.6002059104774093</v>
      </c>
      <c r="J235" s="6"/>
      <c r="K235" s="6"/>
      <c r="L235" s="6"/>
      <c r="M235" s="6" t="e">
        <f t="shared" si="15"/>
        <v>#DIV/0!</v>
      </c>
    </row>
    <row r="236" spans="1:13" x14ac:dyDescent="0.25">
      <c r="A236" s="3" t="s">
        <v>12</v>
      </c>
      <c r="B236" s="4">
        <f t="shared" si="14"/>
        <v>43748</v>
      </c>
      <c r="C236" s="4">
        <v>43748.996527777781</v>
      </c>
      <c r="D236" s="7"/>
      <c r="E236" s="5"/>
      <c r="F236" s="5"/>
      <c r="G236" s="5"/>
      <c r="H236" s="5">
        <v>2.6628179872843414</v>
      </c>
      <c r="I236" s="5">
        <v>3.3596813811156609</v>
      </c>
      <c r="J236" s="5"/>
      <c r="K236" s="5"/>
      <c r="L236" s="5"/>
      <c r="M236" s="5" t="e">
        <f t="shared" si="15"/>
        <v>#DIV/0!</v>
      </c>
    </row>
    <row r="237" spans="1:13" x14ac:dyDescent="0.25">
      <c r="A237" s="1" t="s">
        <v>12</v>
      </c>
      <c r="B237" s="2">
        <f t="shared" si="14"/>
        <v>43749</v>
      </c>
      <c r="C237" s="2">
        <v>43749.996527777781</v>
      </c>
      <c r="D237" s="8"/>
      <c r="E237" s="6"/>
      <c r="F237" s="6"/>
      <c r="G237" s="6"/>
      <c r="H237" s="6">
        <v>2.0573824989921987</v>
      </c>
      <c r="I237" s="6">
        <v>3.6917867231685331</v>
      </c>
      <c r="J237" s="6"/>
      <c r="K237" s="6"/>
      <c r="L237" s="6"/>
      <c r="M237" s="6" t="e">
        <f t="shared" si="15"/>
        <v>#DIV/0!</v>
      </c>
    </row>
    <row r="238" spans="1:13" x14ac:dyDescent="0.25">
      <c r="A238" s="3" t="s">
        <v>12</v>
      </c>
      <c r="B238" s="4">
        <f t="shared" si="14"/>
        <v>43750</v>
      </c>
      <c r="C238" s="4">
        <v>43750.996527777781</v>
      </c>
      <c r="D238" s="7"/>
      <c r="E238" s="5"/>
      <c r="F238" s="5"/>
      <c r="G238" s="5"/>
      <c r="H238" s="5">
        <v>2.1354709091947348</v>
      </c>
      <c r="I238" s="5">
        <v>3.2753760277218915</v>
      </c>
      <c r="J238" s="5"/>
      <c r="K238" s="5"/>
      <c r="L238" s="5"/>
      <c r="M238" s="5" t="e">
        <f t="shared" si="15"/>
        <v>#DIV/0!</v>
      </c>
    </row>
    <row r="239" spans="1:13" x14ac:dyDescent="0.25">
      <c r="A239" s="1" t="s">
        <v>12</v>
      </c>
      <c r="B239" s="2">
        <f t="shared" si="14"/>
        <v>43751</v>
      </c>
      <c r="C239" s="2">
        <v>43751.996527777781</v>
      </c>
      <c r="D239" s="8"/>
      <c r="E239" s="6"/>
      <c r="F239" s="6"/>
      <c r="G239" s="6"/>
      <c r="H239" s="6">
        <v>1.7757311208816837</v>
      </c>
      <c r="I239" s="6">
        <v>2.7390689011524012</v>
      </c>
      <c r="J239" s="6"/>
      <c r="K239" s="6"/>
      <c r="L239" s="6"/>
      <c r="M239" s="6" t="e">
        <f t="shared" si="15"/>
        <v>#DIV/0!</v>
      </c>
    </row>
    <row r="240" spans="1:13" x14ac:dyDescent="0.25">
      <c r="A240" s="3" t="s">
        <v>12</v>
      </c>
      <c r="B240" s="4">
        <f t="shared" si="14"/>
        <v>43752</v>
      </c>
      <c r="C240" s="4">
        <v>43752.996527777781</v>
      </c>
      <c r="D240" s="7"/>
      <c r="E240" s="5"/>
      <c r="F240" s="5"/>
      <c r="G240" s="5"/>
      <c r="H240" s="5">
        <v>2.5554941415631576</v>
      </c>
      <c r="I240" s="5">
        <v>3.2931633177140713</v>
      </c>
      <c r="J240" s="5"/>
      <c r="K240" s="5"/>
      <c r="L240" s="5"/>
      <c r="M240" s="5" t="e">
        <f t="shared" si="15"/>
        <v>#DIV/0!</v>
      </c>
    </row>
    <row r="241" spans="1:13" x14ac:dyDescent="0.25">
      <c r="A241" s="1" t="s">
        <v>12</v>
      </c>
      <c r="B241" s="2">
        <f t="shared" si="14"/>
        <v>43754</v>
      </c>
      <c r="C241" s="2">
        <v>43754.996527777781</v>
      </c>
      <c r="D241" s="8"/>
      <c r="E241" s="6"/>
      <c r="F241" s="6"/>
      <c r="G241" s="6"/>
      <c r="H241" s="6">
        <v>0.54174446933175557</v>
      </c>
      <c r="I241" s="6">
        <v>2.6221884321091249</v>
      </c>
      <c r="J241" s="6"/>
      <c r="K241" s="6"/>
      <c r="L241" s="6"/>
      <c r="M241" s="6" t="e">
        <f t="shared" si="15"/>
        <v>#DIV/0!</v>
      </c>
    </row>
    <row r="242" spans="1:13" x14ac:dyDescent="0.25">
      <c r="A242" s="3" t="s">
        <v>12</v>
      </c>
      <c r="B242" s="4">
        <f t="shared" si="14"/>
        <v>43755</v>
      </c>
      <c r="C242" s="4">
        <v>43755.996527777781</v>
      </c>
      <c r="D242" s="7"/>
      <c r="E242" s="5"/>
      <c r="F242" s="5"/>
      <c r="G242" s="5"/>
      <c r="H242" s="5">
        <v>1.0392958000667309</v>
      </c>
      <c r="I242" s="5">
        <v>2.3921097467699375</v>
      </c>
      <c r="J242" s="5"/>
      <c r="K242" s="5"/>
      <c r="L242" s="5"/>
      <c r="M242" s="5" t="e">
        <f t="shared" si="15"/>
        <v>#DIV/0!</v>
      </c>
    </row>
    <row r="243" spans="1:13" x14ac:dyDescent="0.25">
      <c r="A243" s="1" t="s">
        <v>12</v>
      </c>
      <c r="B243" s="2">
        <f t="shared" si="14"/>
        <v>43756</v>
      </c>
      <c r="C243" s="2">
        <v>43756.996527777781</v>
      </c>
      <c r="D243" s="8"/>
      <c r="E243" s="6"/>
      <c r="F243" s="6"/>
      <c r="G243" s="6"/>
      <c r="H243" s="6">
        <v>2.1101703649281176</v>
      </c>
      <c r="I243" s="6">
        <v>2.8513132022822236</v>
      </c>
      <c r="J243" s="6"/>
      <c r="K243" s="6"/>
      <c r="L243" s="6"/>
      <c r="M243" s="6" t="e">
        <f t="shared" si="15"/>
        <v>#DIV/0!</v>
      </c>
    </row>
    <row r="244" spans="1:13" x14ac:dyDescent="0.25">
      <c r="A244" s="3" t="s">
        <v>12</v>
      </c>
      <c r="B244" s="4">
        <f t="shared" si="14"/>
        <v>43757</v>
      </c>
      <c r="C244" s="4">
        <v>43757.996527777781</v>
      </c>
      <c r="D244" s="7"/>
      <c r="E244" s="5"/>
      <c r="F244" s="5"/>
      <c r="G244" s="5"/>
      <c r="H244" s="5">
        <v>2.6515334640934425</v>
      </c>
      <c r="I244" s="5">
        <v>3.1257526457621991</v>
      </c>
      <c r="J244" s="5"/>
      <c r="K244" s="5"/>
      <c r="L244" s="5"/>
      <c r="M244" s="5" t="e">
        <f t="shared" si="15"/>
        <v>#DIV/0!</v>
      </c>
    </row>
    <row r="245" spans="1:13" x14ac:dyDescent="0.25">
      <c r="A245" s="3" t="s">
        <v>12</v>
      </c>
      <c r="B245" s="4">
        <f t="shared" si="14"/>
        <v>43758</v>
      </c>
      <c r="C245" s="4">
        <v>43758.996527777781</v>
      </c>
      <c r="D245" s="7"/>
      <c r="E245" s="5"/>
      <c r="F245" s="5"/>
      <c r="G245" s="5"/>
      <c r="H245" s="5">
        <v>0.13655538348671101</v>
      </c>
      <c r="I245" s="5">
        <v>0.37928897055653732</v>
      </c>
      <c r="J245" s="5"/>
      <c r="K245" s="5"/>
      <c r="L245" s="5"/>
      <c r="M245" s="5" t="e">
        <f t="shared" si="15"/>
        <v>#DIV/0!</v>
      </c>
    </row>
    <row r="246" spans="1:13" x14ac:dyDescent="0.25">
      <c r="A246" s="1" t="s">
        <v>12</v>
      </c>
      <c r="B246" s="2">
        <f t="shared" si="14"/>
        <v>43759</v>
      </c>
      <c r="C246" s="2">
        <v>43759.996527777781</v>
      </c>
      <c r="D246" s="8"/>
      <c r="E246" s="6"/>
      <c r="F246" s="6"/>
      <c r="G246" s="6"/>
      <c r="H246" s="6">
        <v>1.9545699053844667</v>
      </c>
      <c r="I246" s="6">
        <v>2.8019072582436158</v>
      </c>
      <c r="J246" s="6"/>
      <c r="K246" s="6"/>
      <c r="L246" s="6"/>
      <c r="M246" s="6" t="e">
        <f t="shared" si="15"/>
        <v>#DIV/0!</v>
      </c>
    </row>
    <row r="247" spans="1:13" x14ac:dyDescent="0.25">
      <c r="A247" s="3" t="s">
        <v>12</v>
      </c>
      <c r="B247" s="4">
        <f t="shared" si="14"/>
        <v>43760</v>
      </c>
      <c r="C247" s="4">
        <v>43760.996527777781</v>
      </c>
      <c r="D247" s="7"/>
      <c r="E247" s="5"/>
      <c r="F247" s="5"/>
      <c r="G247" s="5"/>
      <c r="H247" s="5">
        <v>0.24708138907118687</v>
      </c>
      <c r="I247" s="5">
        <v>0.88384608654199193</v>
      </c>
      <c r="J247" s="5"/>
      <c r="K247" s="5"/>
      <c r="L247" s="5"/>
      <c r="M247" s="5" t="e">
        <f t="shared" si="15"/>
        <v>#DIV/0!</v>
      </c>
    </row>
    <row r="248" spans="1:13" x14ac:dyDescent="0.25">
      <c r="A248" s="1" t="s">
        <v>12</v>
      </c>
      <c r="B248" s="2">
        <f t="shared" si="14"/>
        <v>43761</v>
      </c>
      <c r="C248" s="2">
        <v>43761.996527777781</v>
      </c>
      <c r="D248" s="8"/>
      <c r="E248" s="6"/>
      <c r="F248" s="6"/>
      <c r="G248" s="6"/>
      <c r="H248" s="6">
        <v>2.2017605376929854</v>
      </c>
      <c r="I248" s="6">
        <v>4.1448280906761967</v>
      </c>
      <c r="J248" s="6"/>
      <c r="K248" s="6"/>
      <c r="L248" s="6"/>
      <c r="M248" s="6" t="e">
        <f t="shared" si="15"/>
        <v>#DIV/0!</v>
      </c>
    </row>
    <row r="249" spans="1:13" x14ac:dyDescent="0.25">
      <c r="A249" s="3" t="s">
        <v>12</v>
      </c>
      <c r="B249" s="4">
        <f t="shared" si="14"/>
        <v>43762</v>
      </c>
      <c r="C249" s="4">
        <v>43762.996527777781</v>
      </c>
      <c r="D249" s="7"/>
      <c r="E249" s="5"/>
      <c r="F249" s="5"/>
      <c r="G249" s="5"/>
      <c r="H249" s="5">
        <v>1.6902999725026622</v>
      </c>
      <c r="I249" s="5">
        <v>2.0990127566531713</v>
      </c>
      <c r="J249" s="5"/>
      <c r="K249" s="5"/>
      <c r="L249" s="5"/>
      <c r="M249" s="5" t="e">
        <f t="shared" si="15"/>
        <v>#DIV/0!</v>
      </c>
    </row>
    <row r="250" spans="1:13" x14ac:dyDescent="0.25">
      <c r="A250" s="1" t="s">
        <v>12</v>
      </c>
      <c r="B250" s="2">
        <f t="shared" si="14"/>
        <v>43763</v>
      </c>
      <c r="C250" s="2">
        <v>43763.996527777781</v>
      </c>
      <c r="D250" s="8"/>
      <c r="E250" s="6"/>
      <c r="F250" s="6"/>
      <c r="G250" s="6"/>
      <c r="H250" s="6">
        <v>1.4437597642067606</v>
      </c>
      <c r="I250" s="6">
        <v>2.0714183763441816</v>
      </c>
      <c r="J250" s="6"/>
      <c r="K250" s="6"/>
      <c r="L250" s="6"/>
      <c r="M250" s="6" t="e">
        <f t="shared" si="15"/>
        <v>#DIV/0!</v>
      </c>
    </row>
    <row r="251" spans="1:13" x14ac:dyDescent="0.25">
      <c r="A251" s="3" t="s">
        <v>12</v>
      </c>
      <c r="B251" s="4">
        <f t="shared" si="14"/>
        <v>43764</v>
      </c>
      <c r="C251" s="4">
        <v>43764.996527777781</v>
      </c>
      <c r="D251" s="7"/>
      <c r="E251" s="5"/>
      <c r="F251" s="5"/>
      <c r="G251" s="5"/>
      <c r="H251" s="5">
        <v>1.183769290003726</v>
      </c>
      <c r="I251" s="5">
        <v>1.6592458952148088</v>
      </c>
      <c r="J251" s="5"/>
      <c r="K251" s="5"/>
      <c r="L251" s="5"/>
      <c r="M251" s="5" t="e">
        <f t="shared" si="15"/>
        <v>#DIV/0!</v>
      </c>
    </row>
    <row r="252" spans="1:13" x14ac:dyDescent="0.25">
      <c r="A252" s="1" t="s">
        <v>12</v>
      </c>
      <c r="B252" s="2">
        <f t="shared" si="14"/>
        <v>43765</v>
      </c>
      <c r="C252" s="2">
        <v>43765.996527777781</v>
      </c>
      <c r="D252" s="8"/>
      <c r="E252" s="6"/>
      <c r="F252" s="6"/>
      <c r="G252" s="6"/>
      <c r="H252" s="6">
        <v>3.2600471117921455</v>
      </c>
      <c r="I252" s="6">
        <v>4.639175448766264</v>
      </c>
      <c r="J252" s="6"/>
      <c r="K252" s="6"/>
      <c r="L252" s="6"/>
      <c r="M252" s="6" t="e">
        <f t="shared" si="15"/>
        <v>#DIV/0!</v>
      </c>
    </row>
    <row r="253" spans="1:13" x14ac:dyDescent="0.25">
      <c r="A253" s="3" t="s">
        <v>12</v>
      </c>
      <c r="B253" s="4">
        <f t="shared" si="14"/>
        <v>43766</v>
      </c>
      <c r="C253" s="4">
        <v>43766.996527777781</v>
      </c>
      <c r="D253" s="7"/>
      <c r="E253" s="5"/>
      <c r="F253" s="5"/>
      <c r="G253" s="5"/>
      <c r="H253" s="5">
        <v>1.6728878886056606</v>
      </c>
      <c r="I253" s="5">
        <v>2.3116180850641173</v>
      </c>
      <c r="J253" s="5"/>
      <c r="K253" s="5"/>
      <c r="L253" s="5"/>
      <c r="M253" s="5" t="e">
        <f t="shared" si="15"/>
        <v>#DIV/0!</v>
      </c>
    </row>
    <row r="254" spans="1:13" x14ac:dyDescent="0.25">
      <c r="A254" s="1" t="s">
        <v>12</v>
      </c>
      <c r="B254" s="2">
        <f t="shared" si="14"/>
        <v>43767</v>
      </c>
      <c r="C254" s="2">
        <v>43767.996527777781</v>
      </c>
      <c r="D254" s="8"/>
      <c r="E254" s="6"/>
      <c r="F254" s="6"/>
      <c r="G254" s="6"/>
      <c r="H254" s="6">
        <v>0.85643274182678608</v>
      </c>
      <c r="I254" s="6">
        <v>1.3188462480287779</v>
      </c>
      <c r="J254" s="6"/>
      <c r="K254" s="6"/>
      <c r="L254" s="6"/>
      <c r="M254" s="6" t="e">
        <f t="shared" si="15"/>
        <v>#DIV/0!</v>
      </c>
    </row>
    <row r="255" spans="1:13" x14ac:dyDescent="0.25">
      <c r="A255" s="3" t="s">
        <v>12</v>
      </c>
      <c r="B255" s="4">
        <f t="shared" si="14"/>
        <v>43768</v>
      </c>
      <c r="C255" s="4">
        <v>43768.996527777781</v>
      </c>
      <c r="D255" s="7"/>
      <c r="E255" s="5"/>
      <c r="F255" s="5"/>
      <c r="G255" s="5"/>
      <c r="H255" s="5">
        <v>0.87065408744155737</v>
      </c>
      <c r="I255" s="5">
        <v>0.93892072253472492</v>
      </c>
      <c r="J255" s="5"/>
      <c r="K255" s="5"/>
      <c r="L255" s="5"/>
      <c r="M255" s="5" t="e">
        <f t="shared" si="15"/>
        <v>#DIV/0!</v>
      </c>
    </row>
    <row r="256" spans="1:13" x14ac:dyDescent="0.25">
      <c r="A256" s="3" t="s">
        <v>12</v>
      </c>
      <c r="B256" s="4">
        <f t="shared" si="14"/>
        <v>43769</v>
      </c>
      <c r="C256" s="4">
        <v>43769.996527777781</v>
      </c>
      <c r="D256" s="7"/>
      <c r="E256" s="5"/>
      <c r="F256" s="5"/>
      <c r="G256" s="5"/>
      <c r="H256" s="5">
        <v>1.8987747753018143</v>
      </c>
      <c r="I256" s="5">
        <v>3.3567208683078165</v>
      </c>
      <c r="J256" s="5"/>
      <c r="K256" s="5"/>
      <c r="L256" s="5"/>
      <c r="M256" s="5" t="e">
        <f t="shared" si="15"/>
        <v>#DIV/0!</v>
      </c>
    </row>
    <row r="257" spans="1:13" x14ac:dyDescent="0.25">
      <c r="A257" s="1" t="s">
        <v>12</v>
      </c>
      <c r="B257" s="2">
        <f t="shared" si="14"/>
        <v>43770</v>
      </c>
      <c r="C257" s="2">
        <v>43770.996527777781</v>
      </c>
      <c r="D257" s="8"/>
      <c r="E257" s="6"/>
      <c r="F257" s="6"/>
      <c r="G257" s="6"/>
      <c r="H257" s="6">
        <v>1.3096813328519994</v>
      </c>
      <c r="I257" s="6">
        <v>3.1365112216566149</v>
      </c>
      <c r="J257" s="6"/>
      <c r="K257" s="6"/>
      <c r="L257" s="6"/>
      <c r="M257" s="6" t="e">
        <f t="shared" si="15"/>
        <v>#DIV/0!</v>
      </c>
    </row>
    <row r="258" spans="1:13" x14ac:dyDescent="0.25">
      <c r="A258" s="3" t="s">
        <v>12</v>
      </c>
      <c r="B258" s="4">
        <f t="shared" ref="B258:B264" si="16">INT(C258)</f>
        <v>43771</v>
      </c>
      <c r="C258" s="4">
        <v>43771.996527777781</v>
      </c>
      <c r="D258" s="7"/>
      <c r="E258" s="5"/>
      <c r="F258" s="5"/>
      <c r="G258" s="5"/>
      <c r="H258" s="5">
        <v>0.86011934189936523</v>
      </c>
      <c r="I258" s="5">
        <v>1.5699446681515483</v>
      </c>
      <c r="J258" s="5"/>
      <c r="K258" s="5"/>
      <c r="L258" s="5"/>
      <c r="M258" s="5" t="e">
        <f t="shared" si="15"/>
        <v>#DIV/0!</v>
      </c>
    </row>
    <row r="259" spans="1:13" x14ac:dyDescent="0.25">
      <c r="A259" s="1" t="s">
        <v>12</v>
      </c>
      <c r="B259" s="2">
        <f t="shared" si="16"/>
        <v>43772</v>
      </c>
      <c r="C259" s="2">
        <v>43772.996527777781</v>
      </c>
      <c r="D259" s="8"/>
      <c r="E259" s="6"/>
      <c r="F259" s="6"/>
      <c r="G259" s="6"/>
      <c r="H259" s="6">
        <v>1.1649856534622116</v>
      </c>
      <c r="I259" s="6">
        <v>1.7449746513070989</v>
      </c>
      <c r="J259" s="6"/>
      <c r="K259" s="6"/>
      <c r="L259" s="6"/>
      <c r="M259" s="6" t="e">
        <f t="shared" ref="M259:M264" si="17">AVERAGE(J259:L259)</f>
        <v>#DIV/0!</v>
      </c>
    </row>
    <row r="260" spans="1:13" x14ac:dyDescent="0.25">
      <c r="A260" s="3" t="s">
        <v>12</v>
      </c>
      <c r="B260" s="4">
        <f t="shared" si="16"/>
        <v>43773</v>
      </c>
      <c r="C260" s="4">
        <v>43773.996527777781</v>
      </c>
      <c r="D260" s="7"/>
      <c r="E260" s="5"/>
      <c r="F260" s="5"/>
      <c r="G260" s="5"/>
      <c r="H260" s="5">
        <v>0.90492700816006533</v>
      </c>
      <c r="I260" s="5">
        <v>1.2486663311712891</v>
      </c>
      <c r="J260" s="5"/>
      <c r="K260" s="5"/>
      <c r="L260" s="5"/>
      <c r="M260" s="5" t="e">
        <f t="shared" si="17"/>
        <v>#DIV/0!</v>
      </c>
    </row>
    <row r="261" spans="1:13" x14ac:dyDescent="0.25">
      <c r="A261" s="1" t="s">
        <v>12</v>
      </c>
      <c r="B261" s="2">
        <f t="shared" si="16"/>
        <v>43774</v>
      </c>
      <c r="C261" s="2">
        <v>43774.996527777781</v>
      </c>
      <c r="D261" s="8"/>
      <c r="E261" s="6"/>
      <c r="F261" s="6"/>
      <c r="G261" s="6"/>
      <c r="H261" s="6">
        <v>1.2931009714576667</v>
      </c>
      <c r="I261" s="6">
        <v>1.6629971311556377</v>
      </c>
      <c r="J261" s="6"/>
      <c r="K261" s="6"/>
      <c r="L261" s="6"/>
      <c r="M261" s="6" t="e">
        <f t="shared" si="17"/>
        <v>#DIV/0!</v>
      </c>
    </row>
    <row r="262" spans="1:13" x14ac:dyDescent="0.25">
      <c r="A262" s="3" t="s">
        <v>12</v>
      </c>
      <c r="B262" s="4">
        <f t="shared" si="16"/>
        <v>43775</v>
      </c>
      <c r="C262" s="4">
        <v>43775.996527777781</v>
      </c>
      <c r="D262" s="7"/>
      <c r="E262" s="5"/>
      <c r="F262" s="5"/>
      <c r="G262" s="5"/>
      <c r="H262" s="5">
        <v>0.73134281749906638</v>
      </c>
      <c r="I262" s="5">
        <v>1.6247888613430173</v>
      </c>
      <c r="J262" s="5"/>
      <c r="K262" s="5"/>
      <c r="L262" s="5"/>
      <c r="M262" s="5" t="e">
        <f t="shared" si="17"/>
        <v>#DIV/0!</v>
      </c>
    </row>
    <row r="263" spans="1:13" x14ac:dyDescent="0.25">
      <c r="A263" s="1" t="s">
        <v>12</v>
      </c>
      <c r="B263" s="2">
        <f t="shared" si="16"/>
        <v>43776</v>
      </c>
      <c r="C263" s="2">
        <v>43776.996527777781</v>
      </c>
      <c r="D263" s="8"/>
      <c r="E263" s="6"/>
      <c r="F263" s="6"/>
      <c r="G263" s="6"/>
      <c r="H263" s="6">
        <v>1.0309357713279734</v>
      </c>
      <c r="I263" s="6">
        <v>1.3548869530497032</v>
      </c>
      <c r="J263" s="6"/>
      <c r="K263" s="6"/>
      <c r="L263" s="6"/>
      <c r="M263" s="6" t="e">
        <f t="shared" si="17"/>
        <v>#DIV/0!</v>
      </c>
    </row>
    <row r="264" spans="1:13" x14ac:dyDescent="0.25">
      <c r="A264" s="3" t="s">
        <v>12</v>
      </c>
      <c r="B264" s="4">
        <f t="shared" si="16"/>
        <v>43777</v>
      </c>
      <c r="C264" s="4">
        <v>43777.461805555555</v>
      </c>
      <c r="D264" s="7"/>
      <c r="E264" s="5"/>
      <c r="F264" s="5"/>
      <c r="G264" s="5"/>
      <c r="H264" s="5">
        <v>0.82479441285089816</v>
      </c>
      <c r="I264" s="5">
        <v>1.618727472961571</v>
      </c>
      <c r="J264" s="5"/>
      <c r="K264" s="5"/>
      <c r="L264" s="5"/>
      <c r="M264" s="5" t="e">
        <f t="shared" si="17"/>
        <v>#DIV/0!</v>
      </c>
    </row>
  </sheetData>
  <mergeCells count="1">
    <mergeCell ref="P6:AB10"/>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42702-0940-4F9C-BF24-D8E80334005A}">
  <sheetPr codeName="Sheet5"/>
  <dimension ref="A1:AU65"/>
  <sheetViews>
    <sheetView zoomScale="85" zoomScaleNormal="85" workbookViewId="0">
      <selection activeCell="G3" sqref="G3:G18"/>
    </sheetView>
  </sheetViews>
  <sheetFormatPr defaultRowHeight="15" x14ac:dyDescent="0.25"/>
  <cols>
    <col min="1" max="1" width="8.7109375" bestFit="1" customWidth="1"/>
    <col min="2" max="2" width="14" customWidth="1"/>
    <col min="3" max="3" width="17.5703125" bestFit="1" customWidth="1"/>
    <col min="4" max="4" width="16" bestFit="1" customWidth="1"/>
    <col min="5" max="5" width="16.7109375" bestFit="1" customWidth="1"/>
    <col min="6" max="6" width="11.5703125" bestFit="1" customWidth="1"/>
    <col min="7" max="7" width="16.7109375" bestFit="1" customWidth="1"/>
    <col min="8" max="8" width="21.7109375" bestFit="1" customWidth="1"/>
    <col min="9" max="9" width="20.42578125" bestFit="1" customWidth="1"/>
    <col min="10" max="10" width="24" bestFit="1" customWidth="1"/>
    <col min="11" max="11" width="16" bestFit="1" customWidth="1"/>
    <col min="12" max="14" width="16" style="11" customWidth="1"/>
  </cols>
  <sheetData>
    <row r="1" spans="1:47" x14ac:dyDescent="0.25">
      <c r="O1" s="60" t="s">
        <v>33</v>
      </c>
      <c r="P1" s="60"/>
      <c r="Q1" s="60"/>
      <c r="R1" s="60" t="s">
        <v>34</v>
      </c>
      <c r="S1" s="60"/>
      <c r="T1" s="60"/>
      <c r="U1" s="60" t="s">
        <v>35</v>
      </c>
      <c r="V1" s="60"/>
      <c r="W1" s="60"/>
      <c r="X1" s="60" t="s">
        <v>36</v>
      </c>
      <c r="Y1" s="60"/>
      <c r="Z1" s="60"/>
      <c r="AA1" s="60" t="s">
        <v>37</v>
      </c>
      <c r="AB1" s="60"/>
      <c r="AC1" s="60"/>
      <c r="AD1" s="60" t="s">
        <v>38</v>
      </c>
      <c r="AE1" s="60"/>
      <c r="AF1" s="60"/>
      <c r="AG1" s="60" t="s">
        <v>39</v>
      </c>
      <c r="AH1" s="60"/>
      <c r="AI1" s="60"/>
      <c r="AJ1" s="60" t="s">
        <v>40</v>
      </c>
      <c r="AK1" s="60"/>
      <c r="AL1" s="60"/>
      <c r="AM1" s="60" t="s">
        <v>41</v>
      </c>
      <c r="AN1" s="60"/>
      <c r="AO1" s="60"/>
      <c r="AP1" s="60" t="s">
        <v>42</v>
      </c>
      <c r="AQ1" s="60"/>
      <c r="AR1" s="60"/>
      <c r="AS1" s="60" t="s">
        <v>43</v>
      </c>
      <c r="AT1" s="60"/>
      <c r="AU1" s="60"/>
    </row>
    <row r="2" spans="1:47" x14ac:dyDescent="0.25">
      <c r="A2" t="s">
        <v>0</v>
      </c>
      <c r="B2" t="s">
        <v>1</v>
      </c>
      <c r="C2" t="s">
        <v>20</v>
      </c>
      <c r="D2" t="s">
        <v>21</v>
      </c>
      <c r="E2" t="s">
        <v>19</v>
      </c>
      <c r="F2" t="s">
        <v>15</v>
      </c>
      <c r="G2" t="s">
        <v>18</v>
      </c>
      <c r="H2" t="s">
        <v>2</v>
      </c>
      <c r="I2" t="s">
        <v>26</v>
      </c>
      <c r="J2" t="s">
        <v>3</v>
      </c>
      <c r="K2" t="s">
        <v>4</v>
      </c>
      <c r="L2" s="11" t="s">
        <v>44</v>
      </c>
      <c r="M2" s="11" t="s">
        <v>45</v>
      </c>
      <c r="N2" s="11" t="s">
        <v>46</v>
      </c>
      <c r="O2" t="s">
        <v>30</v>
      </c>
      <c r="P2" t="s">
        <v>31</v>
      </c>
      <c r="Q2" t="s">
        <v>32</v>
      </c>
      <c r="R2" t="s">
        <v>30</v>
      </c>
      <c r="S2" t="s">
        <v>31</v>
      </c>
      <c r="T2" t="s">
        <v>32</v>
      </c>
      <c r="U2" t="s">
        <v>30</v>
      </c>
      <c r="V2" t="s">
        <v>31</v>
      </c>
      <c r="W2" t="s">
        <v>32</v>
      </c>
      <c r="X2" t="s">
        <v>30</v>
      </c>
      <c r="Y2" t="s">
        <v>31</v>
      </c>
      <c r="Z2" t="s">
        <v>32</v>
      </c>
      <c r="AA2" s="11" t="s">
        <v>30</v>
      </c>
      <c r="AB2" s="11" t="s">
        <v>31</v>
      </c>
      <c r="AC2" s="11" t="s">
        <v>32</v>
      </c>
      <c r="AD2" s="11" t="s">
        <v>30</v>
      </c>
      <c r="AE2" s="11" t="s">
        <v>31</v>
      </c>
      <c r="AF2" s="11" t="s">
        <v>32</v>
      </c>
      <c r="AG2" s="11" t="s">
        <v>30</v>
      </c>
      <c r="AH2" s="11" t="s">
        <v>31</v>
      </c>
      <c r="AI2" s="11" t="s">
        <v>32</v>
      </c>
      <c r="AJ2" s="11" t="s">
        <v>30</v>
      </c>
      <c r="AK2" s="11" t="s">
        <v>31</v>
      </c>
      <c r="AL2" s="11" t="s">
        <v>32</v>
      </c>
      <c r="AM2" s="11" t="s">
        <v>30</v>
      </c>
      <c r="AN2" s="11" t="s">
        <v>31</v>
      </c>
      <c r="AO2" s="11" t="s">
        <v>32</v>
      </c>
      <c r="AP2" s="11" t="s">
        <v>30</v>
      </c>
      <c r="AQ2" s="11" t="s">
        <v>31</v>
      </c>
      <c r="AR2" s="11" t="s">
        <v>32</v>
      </c>
      <c r="AS2" s="11" t="s">
        <v>30</v>
      </c>
      <c r="AT2" s="11" t="s">
        <v>31</v>
      </c>
      <c r="AU2" s="11" t="s">
        <v>32</v>
      </c>
    </row>
    <row r="3" spans="1:47" x14ac:dyDescent="0.25">
      <c r="A3" t="s">
        <v>10</v>
      </c>
      <c r="B3" s="10">
        <v>43685</v>
      </c>
      <c r="C3">
        <v>43685.338194444441</v>
      </c>
      <c r="D3">
        <v>43685.5625</v>
      </c>
      <c r="E3">
        <v>5.3833333334187046</v>
      </c>
      <c r="F3">
        <v>292.09999999999854</v>
      </c>
      <c r="G3">
        <v>4.5955574219548128</v>
      </c>
      <c r="H3" t="s">
        <v>24</v>
      </c>
      <c r="J3">
        <v>157.54000000000002</v>
      </c>
      <c r="K3">
        <v>157.54000000000002</v>
      </c>
    </row>
    <row r="4" spans="1:47" x14ac:dyDescent="0.25">
      <c r="A4" t="s">
        <v>10</v>
      </c>
      <c r="B4" s="10">
        <v>43706</v>
      </c>
      <c r="C4">
        <v>43706.431944444441</v>
      </c>
      <c r="D4">
        <v>43706.635416666664</v>
      </c>
      <c r="E4">
        <v>4.8833333333604969</v>
      </c>
      <c r="F4">
        <v>276.29999999999927</v>
      </c>
      <c r="G4">
        <v>4.3469788280935218</v>
      </c>
      <c r="H4">
        <v>141.5</v>
      </c>
      <c r="J4">
        <v>68.599999999999994</v>
      </c>
      <c r="K4">
        <v>105.05</v>
      </c>
    </row>
    <row r="5" spans="1:47" x14ac:dyDescent="0.25">
      <c r="A5" t="s">
        <v>10</v>
      </c>
      <c r="B5" s="10">
        <v>43712</v>
      </c>
      <c r="C5">
        <v>43712.392361111109</v>
      </c>
      <c r="D5">
        <v>43712.59375</v>
      </c>
      <c r="E5">
        <v>4.8333333333721384</v>
      </c>
      <c r="F5">
        <v>219.40000000000146</v>
      </c>
      <c r="G5">
        <v>3.4517812337449421</v>
      </c>
      <c r="H5">
        <v>126.72</v>
      </c>
      <c r="J5">
        <v>69.98</v>
      </c>
      <c r="K5">
        <v>98.35</v>
      </c>
    </row>
    <row r="6" spans="1:47" x14ac:dyDescent="0.25">
      <c r="A6" t="s">
        <v>10</v>
      </c>
      <c r="B6" s="10">
        <v>43726</v>
      </c>
      <c r="C6">
        <v>43726.40902777778</v>
      </c>
      <c r="D6">
        <v>43726.618750000001</v>
      </c>
      <c r="E6">
        <v>5.0333333333255723</v>
      </c>
      <c r="F6">
        <v>113.5</v>
      </c>
      <c r="G6">
        <v>1.7856753419783424</v>
      </c>
      <c r="H6">
        <v>112.94000000000001</v>
      </c>
      <c r="J6">
        <v>118.46000000000001</v>
      </c>
      <c r="K6">
        <v>115.70000000000002</v>
      </c>
    </row>
    <row r="7" spans="1:47" x14ac:dyDescent="0.25">
      <c r="A7" t="s">
        <v>10</v>
      </c>
      <c r="B7" s="10">
        <v>43734</v>
      </c>
      <c r="C7">
        <v>43734.424305555556</v>
      </c>
      <c r="D7">
        <v>43734.640277777777</v>
      </c>
      <c r="E7">
        <v>5.1833333332906477</v>
      </c>
      <c r="F7">
        <v>110.29999999999927</v>
      </c>
      <c r="G7">
        <v>1.7353303103102191</v>
      </c>
      <c r="H7">
        <v>156.97999999999999</v>
      </c>
      <c r="J7" t="s">
        <v>14</v>
      </c>
      <c r="K7">
        <v>156.97999999999999</v>
      </c>
    </row>
    <row r="8" spans="1:47" x14ac:dyDescent="0.25">
      <c r="A8" t="s">
        <v>8</v>
      </c>
      <c r="B8" s="10">
        <v>43665</v>
      </c>
      <c r="C8">
        <v>43665.414583333331</v>
      </c>
      <c r="D8">
        <v>43665.637499999997</v>
      </c>
      <c r="E8">
        <v>5.3499999999767169</v>
      </c>
      <c r="F8">
        <v>396.90000000000146</v>
      </c>
      <c r="G8">
        <v>6.2443572090855231</v>
      </c>
      <c r="H8">
        <v>395.49999999999994</v>
      </c>
      <c r="J8">
        <v>211.6</v>
      </c>
      <c r="K8">
        <v>303.54999999999995</v>
      </c>
    </row>
    <row r="9" spans="1:47" x14ac:dyDescent="0.25">
      <c r="A9" t="s">
        <v>8</v>
      </c>
      <c r="B9" s="10">
        <v>43671</v>
      </c>
      <c r="C9">
        <v>43671.477777777778</v>
      </c>
      <c r="D9">
        <v>43671.701388888891</v>
      </c>
      <c r="E9">
        <v>5.3666666666977108</v>
      </c>
      <c r="F9">
        <v>529.90000000000146</v>
      </c>
      <c r="G9">
        <v>8.3368225877914206</v>
      </c>
      <c r="H9">
        <v>283.90000000000003</v>
      </c>
      <c r="J9">
        <v>265.12</v>
      </c>
      <c r="K9">
        <v>274.51</v>
      </c>
    </row>
    <row r="10" spans="1:47" x14ac:dyDescent="0.25">
      <c r="A10" t="s">
        <v>8</v>
      </c>
      <c r="B10" s="10">
        <v>43676</v>
      </c>
      <c r="C10">
        <v>43676.40902777778</v>
      </c>
      <c r="D10">
        <v>43676.638194444444</v>
      </c>
      <c r="E10">
        <v>5.4999999999417923</v>
      </c>
      <c r="F10">
        <v>610.09999999999854</v>
      </c>
      <c r="G10">
        <v>9.5985949439734277</v>
      </c>
      <c r="H10">
        <v>150.73999999999998</v>
      </c>
      <c r="J10">
        <v>148.01999999999998</v>
      </c>
      <c r="K10">
        <v>149.38</v>
      </c>
    </row>
    <row r="11" spans="1:47" x14ac:dyDescent="0.25">
      <c r="A11" t="s">
        <v>8</v>
      </c>
      <c r="B11" s="10">
        <v>43707</v>
      </c>
      <c r="C11">
        <v>43707.365277777775</v>
      </c>
      <c r="D11">
        <v>43707.586805555555</v>
      </c>
      <c r="E11">
        <v>5.3166666667093523</v>
      </c>
      <c r="F11">
        <v>258.60000000000218</v>
      </c>
      <c r="G11">
        <v>4.0685078716793237</v>
      </c>
      <c r="H11">
        <v>159.98000000000002</v>
      </c>
      <c r="J11">
        <v>140.30000000000001</v>
      </c>
      <c r="K11">
        <v>150.14000000000001</v>
      </c>
    </row>
    <row r="12" spans="1:47" x14ac:dyDescent="0.25">
      <c r="A12" t="s">
        <v>8</v>
      </c>
      <c r="B12" s="10">
        <v>43713</v>
      </c>
      <c r="C12">
        <v>43713.394444444442</v>
      </c>
      <c r="D12">
        <v>43713.612500000003</v>
      </c>
      <c r="E12">
        <v>5.2333333334536292</v>
      </c>
      <c r="F12">
        <v>188.70000000000073</v>
      </c>
      <c r="G12">
        <v>2.9687835861789829</v>
      </c>
      <c r="H12">
        <v>182.14000000000001</v>
      </c>
      <c r="J12">
        <v>249.26</v>
      </c>
      <c r="K12">
        <v>215.7</v>
      </c>
    </row>
    <row r="13" spans="1:47" x14ac:dyDescent="0.25">
      <c r="A13" t="s">
        <v>8</v>
      </c>
      <c r="B13" s="10">
        <v>43727</v>
      </c>
      <c r="C13">
        <v>43727.412499999999</v>
      </c>
      <c r="D13">
        <v>43727.618750000001</v>
      </c>
      <c r="E13">
        <v>4.9500000000698492</v>
      </c>
      <c r="F13">
        <v>176.90000000000146</v>
      </c>
      <c r="G13">
        <v>2.7831362819028316</v>
      </c>
      <c r="H13">
        <v>137.71999999999997</v>
      </c>
      <c r="J13">
        <v>93.34</v>
      </c>
      <c r="K13">
        <v>115.52999999999999</v>
      </c>
    </row>
    <row r="14" spans="1:47" x14ac:dyDescent="0.25">
      <c r="A14" t="s">
        <v>8</v>
      </c>
      <c r="B14" s="10">
        <v>43739</v>
      </c>
      <c r="C14">
        <v>43739.423611111109</v>
      </c>
      <c r="D14">
        <v>43739.638888888891</v>
      </c>
      <c r="E14">
        <v>5.1666666667442769</v>
      </c>
      <c r="F14">
        <v>150.39999999999782</v>
      </c>
      <c r="G14">
        <v>2.3662164884012231</v>
      </c>
      <c r="H14">
        <v>185.85999999999999</v>
      </c>
      <c r="J14">
        <v>113.66000000000001</v>
      </c>
      <c r="K14">
        <v>149.76</v>
      </c>
    </row>
    <row r="15" spans="1:47" x14ac:dyDescent="0.25">
      <c r="A15" t="s">
        <v>9</v>
      </c>
      <c r="B15" s="10">
        <v>43672</v>
      </c>
      <c r="C15">
        <v>43672.414583333331</v>
      </c>
      <c r="D15">
        <v>43672.631944444445</v>
      </c>
      <c r="E15">
        <v>5.2166666667326353</v>
      </c>
      <c r="F15">
        <v>461.09999999999854</v>
      </c>
      <c r="G15">
        <v>7.2544044069269713</v>
      </c>
      <c r="H15">
        <v>210.54000000000002</v>
      </c>
      <c r="J15">
        <v>166</v>
      </c>
      <c r="K15">
        <v>188.27</v>
      </c>
    </row>
    <row r="16" spans="1:47" x14ac:dyDescent="0.25">
      <c r="A16" t="s">
        <v>9</v>
      </c>
      <c r="B16" s="10">
        <v>43711</v>
      </c>
      <c r="C16">
        <v>43711.400694444441</v>
      </c>
      <c r="D16">
        <v>43711.620138888888</v>
      </c>
      <c r="E16">
        <v>5.2666666667209938</v>
      </c>
      <c r="F16">
        <v>319.39999999999782</v>
      </c>
      <c r="G16">
        <v>5.0250634733733808</v>
      </c>
      <c r="H16">
        <v>135.82</v>
      </c>
      <c r="J16">
        <v>154.58000000000001</v>
      </c>
      <c r="K16">
        <v>145.19999999999999</v>
      </c>
    </row>
    <row r="17" spans="1:11" x14ac:dyDescent="0.25">
      <c r="A17" t="s">
        <v>9</v>
      </c>
      <c r="B17" s="10">
        <v>43725</v>
      </c>
      <c r="C17">
        <v>43725.433333333334</v>
      </c>
      <c r="D17">
        <v>43725.646527777775</v>
      </c>
      <c r="E17">
        <v>5.1166666665812954</v>
      </c>
      <c r="F17">
        <v>260.39999999999782</v>
      </c>
      <c r="G17">
        <v>4.0968269519925684</v>
      </c>
      <c r="H17">
        <v>169.72</v>
      </c>
      <c r="J17">
        <v>181.2</v>
      </c>
      <c r="K17">
        <v>175.45999999999998</v>
      </c>
    </row>
    <row r="18" spans="1:11" x14ac:dyDescent="0.25">
      <c r="A18" t="s">
        <v>9</v>
      </c>
      <c r="B18" s="10">
        <v>43732</v>
      </c>
      <c r="C18">
        <v>43732.412499999999</v>
      </c>
      <c r="D18">
        <v>43732.635416666664</v>
      </c>
      <c r="E18">
        <v>5.3499999999767169</v>
      </c>
      <c r="F18">
        <v>160.20000000000073</v>
      </c>
      <c r="G18">
        <v>2.5203981478848614</v>
      </c>
      <c r="H18">
        <v>200.14000000000001</v>
      </c>
      <c r="J18">
        <v>165.73999999999998</v>
      </c>
      <c r="K18">
        <v>182.94</v>
      </c>
    </row>
    <row r="20" spans="1:11" x14ac:dyDescent="0.25">
      <c r="I20" t="s">
        <v>29</v>
      </c>
    </row>
    <row r="45" spans="6:14" x14ac:dyDescent="0.25">
      <c r="F45" t="s">
        <v>59</v>
      </c>
      <c r="L45"/>
      <c r="M45"/>
      <c r="N45"/>
    </row>
    <row r="46" spans="6:14" ht="15.75" thickBot="1" x14ac:dyDescent="0.3">
      <c r="L46"/>
      <c r="M46"/>
      <c r="N46"/>
    </row>
    <row r="47" spans="6:14" x14ac:dyDescent="0.25">
      <c r="F47" s="19" t="s">
        <v>60</v>
      </c>
      <c r="G47" s="19"/>
      <c r="L47"/>
      <c r="M47"/>
      <c r="N47"/>
    </row>
    <row r="48" spans="6:14" x14ac:dyDescent="0.25">
      <c r="F48" s="16" t="s">
        <v>61</v>
      </c>
      <c r="G48" s="16">
        <v>0.44014764015816238</v>
      </c>
      <c r="L48"/>
      <c r="M48"/>
      <c r="N48"/>
    </row>
    <row r="49" spans="6:14" x14ac:dyDescent="0.25">
      <c r="F49" s="16" t="s">
        <v>62</v>
      </c>
      <c r="G49" s="16">
        <v>0.1937299451367992</v>
      </c>
      <c r="L49"/>
      <c r="M49"/>
      <c r="N49"/>
    </row>
    <row r="50" spans="6:14" x14ac:dyDescent="0.25">
      <c r="F50" s="16" t="s">
        <v>63</v>
      </c>
      <c r="G50" s="16">
        <v>0.13613922693228483</v>
      </c>
      <c r="L50"/>
      <c r="M50"/>
      <c r="N50"/>
    </row>
    <row r="51" spans="6:14" x14ac:dyDescent="0.25">
      <c r="F51" s="16" t="s">
        <v>64</v>
      </c>
      <c r="G51" s="16">
        <v>2.1709299872707812</v>
      </c>
      <c r="L51"/>
      <c r="M51"/>
      <c r="N51"/>
    </row>
    <row r="52" spans="6:14" ht="15.75" thickBot="1" x14ac:dyDescent="0.3">
      <c r="F52" s="17" t="s">
        <v>65</v>
      </c>
      <c r="G52" s="17">
        <v>16</v>
      </c>
      <c r="L52"/>
      <c r="M52"/>
      <c r="N52"/>
    </row>
    <row r="53" spans="6:14" x14ac:dyDescent="0.25">
      <c r="L53"/>
      <c r="M53"/>
      <c r="N53"/>
    </row>
    <row r="54" spans="6:14" ht="15.75" thickBot="1" x14ac:dyDescent="0.3">
      <c r="F54" t="s">
        <v>66</v>
      </c>
      <c r="L54"/>
      <c r="M54"/>
      <c r="N54"/>
    </row>
    <row r="55" spans="6:14" x14ac:dyDescent="0.25">
      <c r="F55" s="18"/>
      <c r="G55" s="18" t="s">
        <v>71</v>
      </c>
      <c r="H55" s="18" t="s">
        <v>72</v>
      </c>
      <c r="I55" s="18" t="s">
        <v>73</v>
      </c>
      <c r="J55" s="18" t="s">
        <v>74</v>
      </c>
      <c r="K55" s="18" t="s">
        <v>75</v>
      </c>
      <c r="L55"/>
      <c r="M55"/>
      <c r="N55"/>
    </row>
    <row r="56" spans="6:14" x14ac:dyDescent="0.25">
      <c r="F56" s="16" t="s">
        <v>67</v>
      </c>
      <c r="G56" s="16">
        <v>1</v>
      </c>
      <c r="H56" s="16">
        <v>15.853892029384937</v>
      </c>
      <c r="I56" s="16">
        <v>15.853892029384937</v>
      </c>
      <c r="J56" s="16">
        <v>3.3639091710721774</v>
      </c>
      <c r="K56" s="16">
        <v>8.797970840595204E-2</v>
      </c>
      <c r="L56"/>
      <c r="M56"/>
      <c r="N56"/>
    </row>
    <row r="57" spans="6:14" x14ac:dyDescent="0.25">
      <c r="F57" s="16" t="s">
        <v>68</v>
      </c>
      <c r="G57" s="16">
        <v>14</v>
      </c>
      <c r="H57" s="16">
        <v>65.981118134841211</v>
      </c>
      <c r="I57" s="16">
        <v>4.7129370096315153</v>
      </c>
      <c r="J57" s="16"/>
      <c r="K57" s="16"/>
      <c r="L57"/>
      <c r="M57"/>
      <c r="N57"/>
    </row>
    <row r="58" spans="6:14" ht="15.75" thickBot="1" x14ac:dyDescent="0.3">
      <c r="F58" s="17" t="s">
        <v>69</v>
      </c>
      <c r="G58" s="17">
        <v>15</v>
      </c>
      <c r="H58" s="17">
        <v>81.835010164226148</v>
      </c>
      <c r="I58" s="17"/>
      <c r="J58" s="17"/>
      <c r="K58" s="17"/>
      <c r="L58"/>
      <c r="M58"/>
      <c r="N58"/>
    </row>
    <row r="59" spans="6:14" ht="15.75" thickBot="1" x14ac:dyDescent="0.3">
      <c r="L59"/>
      <c r="M59"/>
      <c r="N59"/>
    </row>
    <row r="60" spans="6:14" x14ac:dyDescent="0.25">
      <c r="F60" s="18"/>
      <c r="G60" s="18" t="s">
        <v>76</v>
      </c>
      <c r="H60" s="18" t="s">
        <v>64</v>
      </c>
      <c r="I60" s="18" t="s">
        <v>77</v>
      </c>
      <c r="J60" s="18" t="s">
        <v>78</v>
      </c>
      <c r="K60" s="18" t="s">
        <v>79</v>
      </c>
      <c r="L60" s="18" t="s">
        <v>80</v>
      </c>
      <c r="M60" s="18" t="s">
        <v>81</v>
      </c>
      <c r="N60" s="18" t="s">
        <v>82</v>
      </c>
    </row>
    <row r="61" spans="6:14" x14ac:dyDescent="0.25">
      <c r="F61" s="16" t="s">
        <v>70</v>
      </c>
      <c r="G61" s="16">
        <v>1.4229492006294957</v>
      </c>
      <c r="H61" s="16">
        <v>1.7366803102646184</v>
      </c>
      <c r="I61" s="16">
        <v>0.81935010849099832</v>
      </c>
      <c r="J61" s="16">
        <v>0.42631560810687574</v>
      </c>
      <c r="K61" s="16">
        <v>-2.3018596099950202</v>
      </c>
      <c r="L61" s="16">
        <v>5.1477580112540116</v>
      </c>
      <c r="M61" s="16">
        <v>-2.3018596099950202</v>
      </c>
      <c r="N61" s="16">
        <v>5.1477580112540116</v>
      </c>
    </row>
    <row r="62" spans="6:14" ht="15.75" thickBot="1" x14ac:dyDescent="0.3">
      <c r="F62" s="17" t="s">
        <v>83</v>
      </c>
      <c r="G62" s="17">
        <v>1.8036574396697699E-2</v>
      </c>
      <c r="H62" s="17">
        <v>9.8340390170621704E-3</v>
      </c>
      <c r="I62" s="17">
        <v>1.8340962818435065</v>
      </c>
      <c r="J62" s="17">
        <v>8.7979708405951984E-2</v>
      </c>
      <c r="K62" s="17">
        <v>-3.0553415755615355E-3</v>
      </c>
      <c r="L62" s="17">
        <v>3.9128490368956936E-2</v>
      </c>
      <c r="M62" s="17">
        <v>-3.0553415755615355E-3</v>
      </c>
      <c r="N62" s="17">
        <v>3.9128490368956936E-2</v>
      </c>
    </row>
    <row r="63" spans="6:14" x14ac:dyDescent="0.25">
      <c r="L63"/>
      <c r="M63"/>
      <c r="N63"/>
    </row>
    <row r="64" spans="6:14" x14ac:dyDescent="0.25">
      <c r="L64"/>
      <c r="M64"/>
      <c r="N64"/>
    </row>
    <row r="65" spans="12:14" x14ac:dyDescent="0.25">
      <c r="L65"/>
      <c r="M65"/>
      <c r="N65"/>
    </row>
  </sheetData>
  <mergeCells count="11">
    <mergeCell ref="AD1:AF1"/>
    <mergeCell ref="O1:Q1"/>
    <mergeCell ref="R1:T1"/>
    <mergeCell ref="U1:W1"/>
    <mergeCell ref="X1:Z1"/>
    <mergeCell ref="AA1:AC1"/>
    <mergeCell ref="AG1:AI1"/>
    <mergeCell ref="AJ1:AL1"/>
    <mergeCell ref="AM1:AO1"/>
    <mergeCell ref="AP1:AR1"/>
    <mergeCell ref="AS1:AU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B3150-4723-4EC0-8483-6D1DD2F9E2F3}">
  <dimension ref="A1:BE159"/>
  <sheetViews>
    <sheetView zoomScale="70" zoomScaleNormal="70" workbookViewId="0">
      <selection activeCell="H3" sqref="H3:H14"/>
    </sheetView>
  </sheetViews>
  <sheetFormatPr defaultRowHeight="15" x14ac:dyDescent="0.25"/>
  <cols>
    <col min="1" max="1" width="8.7109375" style="11" bestFit="1" customWidth="1"/>
    <col min="2" max="2" width="8.7109375" style="11" customWidth="1"/>
    <col min="3" max="3" width="14" style="11" customWidth="1"/>
    <col min="4" max="4" width="17.5703125" style="11" bestFit="1" customWidth="1"/>
    <col min="5" max="5" width="16" style="11" bestFit="1" customWidth="1"/>
    <col min="6" max="6" width="16.7109375" style="11" bestFit="1" customWidth="1"/>
    <col min="7" max="7" width="11.5703125" style="11" bestFit="1" customWidth="1"/>
    <col min="8" max="8" width="16.7109375" style="11" bestFit="1" customWidth="1"/>
    <col min="9" max="13" width="16.7109375" style="11" customWidth="1"/>
    <col min="14" max="16" width="16" style="11" customWidth="1"/>
    <col min="17" max="16384" width="9.140625" style="11"/>
  </cols>
  <sheetData>
    <row r="1" spans="1:49" x14ac:dyDescent="0.25">
      <c r="A1" s="15" t="s">
        <v>50</v>
      </c>
      <c r="B1" s="13"/>
      <c r="C1" s="13"/>
      <c r="D1" s="13"/>
      <c r="E1" s="13"/>
      <c r="F1" s="13"/>
      <c r="G1" s="13"/>
      <c r="H1" s="13"/>
      <c r="I1" s="13"/>
      <c r="J1" s="13"/>
      <c r="K1" s="13"/>
      <c r="L1" s="13"/>
      <c r="M1" s="13"/>
      <c r="N1" s="13"/>
      <c r="O1" s="13"/>
      <c r="P1" s="13"/>
      <c r="Q1" s="61" t="s">
        <v>33</v>
      </c>
      <c r="R1" s="61"/>
      <c r="S1" s="61"/>
      <c r="T1" s="61" t="s">
        <v>34</v>
      </c>
      <c r="U1" s="61"/>
      <c r="V1" s="61"/>
      <c r="W1" s="61" t="s">
        <v>35</v>
      </c>
      <c r="X1" s="61"/>
      <c r="Y1" s="61"/>
      <c r="Z1" s="61" t="s">
        <v>36</v>
      </c>
      <c r="AA1" s="61"/>
      <c r="AB1" s="61"/>
      <c r="AC1" s="61" t="s">
        <v>37</v>
      </c>
      <c r="AD1" s="61"/>
      <c r="AE1" s="61"/>
      <c r="AF1" s="61" t="s">
        <v>38</v>
      </c>
      <c r="AG1" s="61"/>
      <c r="AH1" s="61"/>
      <c r="AI1" s="61" t="s">
        <v>39</v>
      </c>
      <c r="AJ1" s="61"/>
      <c r="AK1" s="61"/>
      <c r="AL1" s="61" t="s">
        <v>40</v>
      </c>
      <c r="AM1" s="61"/>
      <c r="AN1" s="61"/>
      <c r="AO1" s="61" t="s">
        <v>41</v>
      </c>
      <c r="AP1" s="61"/>
      <c r="AQ1" s="61"/>
      <c r="AR1" s="61" t="s">
        <v>42</v>
      </c>
      <c r="AS1" s="61"/>
      <c r="AT1" s="61"/>
      <c r="AU1" s="61" t="s">
        <v>43</v>
      </c>
      <c r="AV1" s="61"/>
      <c r="AW1" s="61"/>
    </row>
    <row r="2" spans="1:49" x14ac:dyDescent="0.25">
      <c r="A2" s="15" t="s">
        <v>0</v>
      </c>
      <c r="B2" s="15" t="s">
        <v>52</v>
      </c>
      <c r="C2" s="15" t="s">
        <v>1</v>
      </c>
      <c r="D2" s="15" t="s">
        <v>20</v>
      </c>
      <c r="E2" s="15" t="s">
        <v>21</v>
      </c>
      <c r="F2" s="15" t="s">
        <v>19</v>
      </c>
      <c r="G2" s="15" t="s">
        <v>15</v>
      </c>
      <c r="H2" s="15" t="s">
        <v>18</v>
      </c>
      <c r="I2" s="15" t="s">
        <v>49</v>
      </c>
      <c r="J2" s="15" t="s">
        <v>47</v>
      </c>
      <c r="K2" s="15" t="s">
        <v>48</v>
      </c>
      <c r="L2" s="15" t="s">
        <v>54</v>
      </c>
      <c r="M2" s="15" t="s">
        <v>55</v>
      </c>
      <c r="N2" s="15" t="s">
        <v>44</v>
      </c>
      <c r="O2" s="15" t="s">
        <v>45</v>
      </c>
      <c r="P2" s="15" t="s">
        <v>46</v>
      </c>
      <c r="Q2" s="15" t="s">
        <v>30</v>
      </c>
      <c r="R2" s="15" t="s">
        <v>31</v>
      </c>
      <c r="S2" s="15" t="s">
        <v>32</v>
      </c>
      <c r="T2" s="15" t="s">
        <v>30</v>
      </c>
      <c r="U2" s="15" t="s">
        <v>31</v>
      </c>
      <c r="V2" s="15" t="s">
        <v>32</v>
      </c>
      <c r="W2" s="15" t="s">
        <v>30</v>
      </c>
      <c r="X2" s="15" t="s">
        <v>31</v>
      </c>
      <c r="Y2" s="15" t="s">
        <v>32</v>
      </c>
      <c r="Z2" s="15" t="s">
        <v>30</v>
      </c>
      <c r="AA2" s="15" t="s">
        <v>31</v>
      </c>
      <c r="AB2" s="15" t="s">
        <v>32</v>
      </c>
      <c r="AC2" s="15" t="s">
        <v>30</v>
      </c>
      <c r="AD2" s="15" t="s">
        <v>31</v>
      </c>
      <c r="AE2" s="15" t="s">
        <v>32</v>
      </c>
      <c r="AF2" s="15" t="s">
        <v>30</v>
      </c>
      <c r="AG2" s="15" t="s">
        <v>31</v>
      </c>
      <c r="AH2" s="15" t="s">
        <v>32</v>
      </c>
      <c r="AI2" s="15" t="s">
        <v>30</v>
      </c>
      <c r="AJ2" s="15" t="s">
        <v>31</v>
      </c>
      <c r="AK2" s="15" t="s">
        <v>32</v>
      </c>
      <c r="AL2" s="15" t="s">
        <v>30</v>
      </c>
      <c r="AM2" s="15" t="s">
        <v>31</v>
      </c>
      <c r="AN2" s="15" t="s">
        <v>32</v>
      </c>
      <c r="AO2" s="15" t="s">
        <v>30</v>
      </c>
      <c r="AP2" s="15" t="s">
        <v>31</v>
      </c>
      <c r="AQ2" s="15" t="s">
        <v>32</v>
      </c>
      <c r="AR2" s="15" t="s">
        <v>30</v>
      </c>
      <c r="AS2" s="15" t="s">
        <v>31</v>
      </c>
      <c r="AT2" s="15" t="s">
        <v>32</v>
      </c>
      <c r="AU2" s="15" t="s">
        <v>30</v>
      </c>
      <c r="AV2" s="15" t="s">
        <v>31</v>
      </c>
      <c r="AW2" s="15" t="s">
        <v>32</v>
      </c>
    </row>
    <row r="3" spans="1:49" x14ac:dyDescent="0.25">
      <c r="A3" s="13" t="s">
        <v>10</v>
      </c>
      <c r="B3" s="13">
        <v>1</v>
      </c>
      <c r="C3" s="14">
        <v>43706</v>
      </c>
      <c r="D3" s="13">
        <v>43706.431944444441</v>
      </c>
      <c r="E3" s="13">
        <v>43706.635416666664</v>
      </c>
      <c r="F3" s="13">
        <v>4.8833333333604969</v>
      </c>
      <c r="G3" s="13">
        <v>276.29999999999927</v>
      </c>
      <c r="H3" s="13">
        <v>4.3469788280935218</v>
      </c>
      <c r="I3" s="13">
        <v>276.06936515936087</v>
      </c>
      <c r="J3" s="5">
        <f t="shared" ref="J3:J14" si="0">I3/(CONVERT(11.2,"in","cm")^2*(PI()/4))*10</f>
        <v>4.3433502911073623</v>
      </c>
      <c r="K3" s="13">
        <v>4.0189042031394564</v>
      </c>
      <c r="L3" s="13">
        <f>J3-$H3</f>
        <v>-3.6285369861595029E-3</v>
      </c>
      <c r="M3" s="13">
        <f>K3-$H3</f>
        <v>-0.32807462495406536</v>
      </c>
      <c r="N3" s="13">
        <v>90.51</v>
      </c>
      <c r="O3" s="13">
        <v>0.71</v>
      </c>
      <c r="P3" s="13">
        <v>0.55000000000000004</v>
      </c>
      <c r="Q3" s="13">
        <v>302.45400000000001</v>
      </c>
      <c r="R3" s="13">
        <v>740.34</v>
      </c>
      <c r="S3" s="13">
        <v>670.2654946659153</v>
      </c>
      <c r="T3" s="13">
        <v>495.90623999999997</v>
      </c>
      <c r="U3" s="13">
        <v>531.14688000000001</v>
      </c>
      <c r="V3" s="13">
        <v>517.90360777091496</v>
      </c>
      <c r="W3" s="13">
        <v>423.88633461927361</v>
      </c>
      <c r="X3" s="13">
        <v>470.0471714624581</v>
      </c>
      <c r="Y3" s="13">
        <v>449.52029133014412</v>
      </c>
      <c r="Z3" s="13">
        <v>-63.358953429216896</v>
      </c>
      <c r="AA3" s="13">
        <v>307.71495773531285</v>
      </c>
      <c r="AB3" s="13">
        <v>92.13141236419483</v>
      </c>
      <c r="AC3" s="13">
        <v>0.18460337215271622</v>
      </c>
      <c r="AD3" s="13">
        <v>0.22497804502753965</v>
      </c>
      <c r="AE3" s="13">
        <v>0.20763349144349907</v>
      </c>
      <c r="AF3" s="13">
        <v>0.61118534482758613</v>
      </c>
      <c r="AG3" s="13">
        <v>2.1803879310344829</v>
      </c>
      <c r="AH3" s="13">
        <v>1.9052914999548978</v>
      </c>
      <c r="AI3" s="13">
        <v>6.1118534482758613E-2</v>
      </c>
      <c r="AJ3" s="13">
        <v>0.21803879310344831</v>
      </c>
      <c r="AK3" s="13">
        <v>0.19052914999548978</v>
      </c>
      <c r="AL3" s="13">
        <v>24.58</v>
      </c>
      <c r="AM3" s="13">
        <v>28.435000000000002</v>
      </c>
      <c r="AN3" s="13">
        <v>26.828794843049373</v>
      </c>
      <c r="AO3" s="13">
        <v>0.10908431225390389</v>
      </c>
      <c r="AP3" s="13">
        <v>5.0178783636795785</v>
      </c>
      <c r="AQ3" s="13">
        <v>1.4089080810294228</v>
      </c>
      <c r="AR3" s="13">
        <v>3.0893871830889821</v>
      </c>
      <c r="AS3" s="13">
        <v>3.8767313197325102</v>
      </c>
      <c r="AT3" s="13">
        <v>3.5369713368147901</v>
      </c>
      <c r="AU3" s="13">
        <v>1.2719110422259892</v>
      </c>
      <c r="AV3" s="13">
        <v>1.9975926377804549</v>
      </c>
      <c r="AW3" s="13">
        <v>1.5380901200018802</v>
      </c>
    </row>
    <row r="4" spans="1:49" x14ac:dyDescent="0.25">
      <c r="A4" s="13" t="s">
        <v>10</v>
      </c>
      <c r="B4" s="13">
        <v>2</v>
      </c>
      <c r="C4" s="14">
        <v>43712</v>
      </c>
      <c r="D4" s="13">
        <v>43712.392361111109</v>
      </c>
      <c r="E4" s="13">
        <v>43712.59375</v>
      </c>
      <c r="F4" s="13">
        <v>4.8333333333721384</v>
      </c>
      <c r="G4" s="13">
        <v>219.40000000000146</v>
      </c>
      <c r="H4" s="13">
        <v>3.4517812337449421</v>
      </c>
      <c r="I4" s="13">
        <v>219.49605028769943</v>
      </c>
      <c r="J4" s="5">
        <f t="shared" si="0"/>
        <v>3.4532923758624068</v>
      </c>
      <c r="K4" s="13">
        <v>3.1403277293060596</v>
      </c>
      <c r="L4" s="13">
        <f t="shared" ref="L4:L14" si="1">J4-$H4</f>
        <v>1.5111421174647255E-3</v>
      </c>
      <c r="M4" s="13">
        <f t="shared" ref="M4:M14" si="2">K4-$H4</f>
        <v>-0.31145350443888242</v>
      </c>
      <c r="N4" s="12">
        <v>128.54830000000001</v>
      </c>
      <c r="O4" s="12">
        <v>0.72</v>
      </c>
      <c r="P4" s="12">
        <v>0.21</v>
      </c>
      <c r="Q4" s="13">
        <v>141.102</v>
      </c>
      <c r="R4" s="13">
        <v>749.25</v>
      </c>
      <c r="S4" s="13">
        <v>499.47028650749667</v>
      </c>
      <c r="T4" s="13">
        <v>373.43231999999995</v>
      </c>
      <c r="U4" s="13">
        <v>422.04671999999999</v>
      </c>
      <c r="V4" s="13">
        <v>394.60478152137642</v>
      </c>
      <c r="W4" s="13">
        <v>424.60167947375874</v>
      </c>
      <c r="X4" s="13">
        <v>495.38223757282344</v>
      </c>
      <c r="Y4" s="13">
        <v>459.36856289003259</v>
      </c>
      <c r="Z4" s="13">
        <v>-108.94220547424165</v>
      </c>
      <c r="AA4" s="13">
        <v>328.55096539966002</v>
      </c>
      <c r="AB4" s="13">
        <v>77.489288175198979</v>
      </c>
      <c r="AC4" s="13">
        <v>0.17970404546801561</v>
      </c>
      <c r="AD4" s="13">
        <v>0.27872031766779842</v>
      </c>
      <c r="AE4" s="13">
        <v>0.23092521951474621</v>
      </c>
      <c r="AF4" s="13">
        <v>0.23105603448275869</v>
      </c>
      <c r="AG4" s="13">
        <v>2.4739583333333335</v>
      </c>
      <c r="AH4" s="13">
        <v>1.5180549170744457</v>
      </c>
      <c r="AI4" s="13">
        <v>2.310560344827587E-2</v>
      </c>
      <c r="AJ4" s="13">
        <v>0.24739583333333337</v>
      </c>
      <c r="AK4" s="13">
        <v>0.15180549170744448</v>
      </c>
      <c r="AL4" s="13">
        <v>24.064999999999998</v>
      </c>
      <c r="AM4" s="13">
        <v>32.75</v>
      </c>
      <c r="AN4" s="13">
        <v>28.795332594235067</v>
      </c>
      <c r="AO4" s="13">
        <v>2.8706397961553654E-2</v>
      </c>
      <c r="AP4" s="13">
        <v>4.7193318248794212</v>
      </c>
      <c r="AQ4" s="13">
        <v>1.3706159316745434</v>
      </c>
      <c r="AR4" s="13">
        <v>2.9955788760813009</v>
      </c>
      <c r="AS4" s="13">
        <v>4.9600383853978354</v>
      </c>
      <c r="AT4" s="13">
        <v>4.0018621834125527</v>
      </c>
      <c r="AU4" s="13">
        <v>2.1757633747885143</v>
      </c>
      <c r="AV4" s="13">
        <v>2.8668024998910413</v>
      </c>
      <c r="AW4" s="13">
        <v>2.5455212644977006</v>
      </c>
    </row>
    <row r="5" spans="1:49" x14ac:dyDescent="0.25">
      <c r="A5" s="13" t="s">
        <v>10</v>
      </c>
      <c r="B5" s="13">
        <v>3</v>
      </c>
      <c r="C5" s="14">
        <v>43726</v>
      </c>
      <c r="D5" s="13">
        <v>43726.40902777778</v>
      </c>
      <c r="E5" s="13">
        <v>43726.618750000001</v>
      </c>
      <c r="F5" s="13">
        <v>5.0333333333255723</v>
      </c>
      <c r="G5" s="13">
        <v>113.5</v>
      </c>
      <c r="H5" s="13">
        <v>1.7856753419783424</v>
      </c>
      <c r="I5" s="13">
        <v>113.45119530632377</v>
      </c>
      <c r="J5" s="5">
        <f t="shared" si="0"/>
        <v>1.7849075064006292</v>
      </c>
      <c r="K5" s="13">
        <v>3.0828360292692127</v>
      </c>
      <c r="L5" s="13">
        <f t="shared" si="1"/>
        <v>-7.678355777132051E-4</v>
      </c>
      <c r="M5" s="13">
        <f t="shared" si="2"/>
        <v>1.2971606872908703</v>
      </c>
      <c r="N5" s="12">
        <v>80.429199999999994</v>
      </c>
      <c r="O5" s="12">
        <v>0.61699999999999999</v>
      </c>
      <c r="P5" s="12">
        <v>0.16700000000000001</v>
      </c>
      <c r="Q5" s="13">
        <v>102.87</v>
      </c>
      <c r="R5" s="13">
        <v>773.55000000000007</v>
      </c>
      <c r="S5" s="13">
        <v>495.39698835274487</v>
      </c>
      <c r="T5" s="13">
        <v>265.00799999999998</v>
      </c>
      <c r="U5" s="13">
        <v>302.52431999999999</v>
      </c>
      <c r="V5" s="13">
        <v>283.3145357737107</v>
      </c>
      <c r="W5" s="13">
        <v>386.57184722932647</v>
      </c>
      <c r="X5" s="13">
        <v>446.80312700457614</v>
      </c>
      <c r="Y5" s="13">
        <v>411.87191108822094</v>
      </c>
      <c r="Z5" s="13">
        <v>-127.12690951123869</v>
      </c>
      <c r="AA5" s="13">
        <v>302.81878974733996</v>
      </c>
      <c r="AB5" s="13">
        <v>69.72163888874752</v>
      </c>
      <c r="AC5" s="13">
        <v>0.13081026292645145</v>
      </c>
      <c r="AD5" s="13">
        <v>0.1711342690469726</v>
      </c>
      <c r="AE5" s="13">
        <v>0.14991031758814241</v>
      </c>
      <c r="AF5" s="13">
        <v>0.13229885057471272</v>
      </c>
      <c r="AG5" s="13">
        <v>2.4763649425287362</v>
      </c>
      <c r="AH5" s="13">
        <v>1.4660336991318879</v>
      </c>
      <c r="AI5" s="13">
        <v>1.3229885057471273E-2</v>
      </c>
      <c r="AJ5" s="13">
        <v>0.24763649425287362</v>
      </c>
      <c r="AK5" s="13">
        <v>0.14660336991318856</v>
      </c>
      <c r="AL5" s="13">
        <v>18.145</v>
      </c>
      <c r="AM5" s="13">
        <v>23.134999999999998</v>
      </c>
      <c r="AN5" s="13">
        <v>20.618441306755258</v>
      </c>
      <c r="AO5" s="13">
        <v>0.10334303266159314</v>
      </c>
      <c r="AP5" s="13">
        <v>3.8466573268481898</v>
      </c>
      <c r="AQ5" s="13">
        <v>1.2356467135854146</v>
      </c>
      <c r="AR5" s="13">
        <v>2.0828820496988727</v>
      </c>
      <c r="AS5" s="13">
        <v>2.8324596247232394</v>
      </c>
      <c r="AT5" s="13">
        <v>2.4354109038900038</v>
      </c>
      <c r="AU5" s="13">
        <v>1.0627964739020981</v>
      </c>
      <c r="AV5" s="13">
        <v>1.6899993437000951</v>
      </c>
      <c r="AW5" s="13">
        <v>1.3302063523058223</v>
      </c>
    </row>
    <row r="6" spans="1:49" x14ac:dyDescent="0.25">
      <c r="A6" s="13" t="s">
        <v>10</v>
      </c>
      <c r="B6" s="13">
        <v>4</v>
      </c>
      <c r="C6" s="14">
        <v>43734</v>
      </c>
      <c r="D6" s="13">
        <v>43734.424305555556</v>
      </c>
      <c r="E6" s="13">
        <v>43734.640277777777</v>
      </c>
      <c r="F6" s="13">
        <v>5.1833333332906477</v>
      </c>
      <c r="G6" s="13">
        <v>110.29999999999927</v>
      </c>
      <c r="H6" s="13">
        <v>1.7353303103102191</v>
      </c>
      <c r="I6" s="13">
        <v>110.48125717312615</v>
      </c>
      <c r="J6" s="5">
        <f t="shared" si="0"/>
        <v>1.7381819972230772</v>
      </c>
      <c r="K6" s="13">
        <v>2.3190053494180072</v>
      </c>
      <c r="L6" s="13">
        <f t="shared" si="1"/>
        <v>2.8516869128580868E-3</v>
      </c>
      <c r="M6" s="13">
        <f t="shared" si="2"/>
        <v>0.58367503910778806</v>
      </c>
      <c r="N6" s="12">
        <v>85.352999999999994</v>
      </c>
      <c r="O6" s="12">
        <v>0.65</v>
      </c>
      <c r="P6" s="12">
        <v>0.25</v>
      </c>
      <c r="Q6" s="13">
        <v>1.9683000000000002</v>
      </c>
      <c r="R6" s="13">
        <v>717.66000000000008</v>
      </c>
      <c r="S6" s="13">
        <v>384.89681160398214</v>
      </c>
      <c r="T6" s="13">
        <v>338.05919999999998</v>
      </c>
      <c r="U6" s="13">
        <v>387.31200000000001</v>
      </c>
      <c r="V6" s="13">
        <v>365.22083097345165</v>
      </c>
      <c r="W6" s="13">
        <v>413.14952778642987</v>
      </c>
      <c r="X6" s="13">
        <v>476.69404494392921</v>
      </c>
      <c r="Y6" s="13">
        <v>442.99052785644756</v>
      </c>
      <c r="Z6" s="13">
        <v>-244.46487949598762</v>
      </c>
      <c r="AA6" s="13">
        <v>275.68692996843896</v>
      </c>
      <c r="AB6" s="13">
        <v>36.788129675608182</v>
      </c>
      <c r="AC6" s="13">
        <v>0.17322089508925267</v>
      </c>
      <c r="AD6" s="13">
        <v>0.23593400952971544</v>
      </c>
      <c r="AE6" s="13">
        <v>0.20471202627442672</v>
      </c>
      <c r="AF6" s="13">
        <v>-2.365549568965521E-2</v>
      </c>
      <c r="AG6" s="13">
        <v>2.3116379310344835</v>
      </c>
      <c r="AH6" s="13">
        <v>1.112386182817964</v>
      </c>
      <c r="AI6" s="13">
        <v>-2.3655495689655212E-3</v>
      </c>
      <c r="AJ6" s="13">
        <v>0.23116379310344837</v>
      </c>
      <c r="AK6" s="13">
        <v>0.11123861828179631</v>
      </c>
      <c r="AL6" s="13">
        <v>23.365000000000002</v>
      </c>
      <c r="AM6" s="13">
        <v>29.380000000000003</v>
      </c>
      <c r="AN6" s="13">
        <v>26.536159580342346</v>
      </c>
      <c r="AO6" s="13">
        <v>7.4636634700039506E-2</v>
      </c>
      <c r="AP6" s="13">
        <v>4.3978201677100195</v>
      </c>
      <c r="AQ6" s="13">
        <v>0.95982401542086371</v>
      </c>
      <c r="AR6" s="13">
        <v>2.8720617120950895</v>
      </c>
      <c r="AS6" s="13">
        <v>4.094486911043929</v>
      </c>
      <c r="AT6" s="13">
        <v>3.4805276090388366</v>
      </c>
      <c r="AU6" s="13">
        <v>1.8863690497720274</v>
      </c>
      <c r="AV6" s="13">
        <v>2.3759251245160176</v>
      </c>
      <c r="AW6" s="13">
        <v>2.1122916441975521</v>
      </c>
    </row>
    <row r="7" spans="1:49" x14ac:dyDescent="0.25">
      <c r="A7" s="13" t="s">
        <v>8</v>
      </c>
      <c r="B7" s="13">
        <v>5</v>
      </c>
      <c r="C7" s="14">
        <v>43707</v>
      </c>
      <c r="D7" s="13">
        <v>43707.365277777775</v>
      </c>
      <c r="E7" s="13">
        <v>43707.586805555555</v>
      </c>
      <c r="F7" s="13">
        <v>5.3166666667093523</v>
      </c>
      <c r="G7" s="13">
        <v>258.60000000000218</v>
      </c>
      <c r="H7" s="13">
        <v>4.0685078716793237</v>
      </c>
      <c r="I7" s="13">
        <v>258.52157906079742</v>
      </c>
      <c r="J7" s="5">
        <f t="shared" si="0"/>
        <v>4.0672740889706658</v>
      </c>
      <c r="K7" s="13">
        <v>3.7442243413109169</v>
      </c>
      <c r="L7" s="13">
        <f t="shared" si="1"/>
        <v>-1.2337827086579267E-3</v>
      </c>
      <c r="M7" s="13">
        <f t="shared" si="2"/>
        <v>-0.32428353036840685</v>
      </c>
      <c r="N7" s="12">
        <v>114.4075</v>
      </c>
      <c r="O7" s="12">
        <v>0.71399999999999997</v>
      </c>
      <c r="P7" s="12">
        <v>0.155</v>
      </c>
      <c r="Q7" s="13">
        <v>190.43100000000001</v>
      </c>
      <c r="R7" s="13">
        <v>699.03000000000009</v>
      </c>
      <c r="S7" s="13">
        <v>591.54405578727915</v>
      </c>
      <c r="T7" s="13">
        <v>310.928832</v>
      </c>
      <c r="U7" s="13">
        <v>357.06019199999992</v>
      </c>
      <c r="V7" s="13">
        <v>340.83963298435879</v>
      </c>
      <c r="W7" s="13">
        <v>409.55002585464706</v>
      </c>
      <c r="X7" s="13">
        <v>483.19759863598495</v>
      </c>
      <c r="Y7" s="13">
        <v>450.73725102653077</v>
      </c>
      <c r="Z7" s="13">
        <v>-174.83860646026648</v>
      </c>
      <c r="AA7" s="13">
        <v>264.45671736996718</v>
      </c>
      <c r="AB7" s="13">
        <v>37.311629651884402</v>
      </c>
      <c r="AC7" s="13">
        <v>0.16969524612753878</v>
      </c>
      <c r="AD7" s="13">
        <v>0.25817079870414877</v>
      </c>
      <c r="AE7" s="13">
        <v>0.22004960191108117</v>
      </c>
      <c r="AF7" s="13">
        <v>0.25370330459770113</v>
      </c>
      <c r="AG7" s="13">
        <v>2.0281250000000002</v>
      </c>
      <c r="AH7" s="13">
        <v>1.6728042128890011</v>
      </c>
      <c r="AI7" s="13">
        <v>2.5370330459770114E-2</v>
      </c>
      <c r="AJ7" s="13">
        <v>0.20281250000000003</v>
      </c>
      <c r="AK7" s="13">
        <v>0.16728042128890003</v>
      </c>
      <c r="AL7" s="13">
        <v>22.975000000000001</v>
      </c>
      <c r="AM7" s="13">
        <v>31.189999999999998</v>
      </c>
      <c r="AN7" s="13">
        <v>27.893495575221227</v>
      </c>
      <c r="AO7" s="13">
        <v>8.6119193884660952E-2</v>
      </c>
      <c r="AP7" s="13">
        <v>4.3863376085253982</v>
      </c>
      <c r="AQ7" s="13">
        <v>1.1644396920136084</v>
      </c>
      <c r="AR7" s="13">
        <v>2.8051922624745851</v>
      </c>
      <c r="AS7" s="13">
        <v>4.5414171331154733</v>
      </c>
      <c r="AT7" s="13">
        <v>3.7839292537321629</v>
      </c>
      <c r="AU7" s="13">
        <v>1.5375626462489598</v>
      </c>
      <c r="AV7" s="13">
        <v>2.0892908797941057</v>
      </c>
      <c r="AW7" s="13">
        <v>1.7560158459149324</v>
      </c>
    </row>
    <row r="8" spans="1:49" customFormat="1" x14ac:dyDescent="0.25">
      <c r="A8" s="13" t="s">
        <v>8</v>
      </c>
      <c r="B8" s="13">
        <v>6</v>
      </c>
      <c r="C8" s="14">
        <v>43713</v>
      </c>
      <c r="D8" s="13">
        <v>43713.394444444442</v>
      </c>
      <c r="E8" s="13">
        <v>43713.612500000003</v>
      </c>
      <c r="F8" s="13">
        <v>5.2333333334536292</v>
      </c>
      <c r="G8" s="13">
        <v>188.70000000000073</v>
      </c>
      <c r="H8" s="13">
        <v>2.9687835861789829</v>
      </c>
      <c r="I8" s="13">
        <v>188.51396350037319</v>
      </c>
      <c r="J8" s="5">
        <f t="shared" si="0"/>
        <v>2.9658567069711159</v>
      </c>
      <c r="K8" s="13">
        <v>3.0076658471814031</v>
      </c>
      <c r="L8" s="13">
        <f t="shared" si="1"/>
        <v>-2.9268792078669392E-3</v>
      </c>
      <c r="M8" s="13">
        <f t="shared" si="2"/>
        <v>3.8882261002420204E-2</v>
      </c>
      <c r="N8" s="12">
        <v>163.90190000000001</v>
      </c>
      <c r="O8" s="12">
        <v>0.55700000000000005</v>
      </c>
      <c r="P8" s="12">
        <v>0.1</v>
      </c>
      <c r="Q8" s="13">
        <v>262.68300000000005</v>
      </c>
      <c r="R8" s="13">
        <v>778.41000000000008</v>
      </c>
      <c r="S8" s="13">
        <v>482.71113442622976</v>
      </c>
      <c r="T8" s="13">
        <v>235.41484800000001</v>
      </c>
      <c r="U8" s="13">
        <v>262.60704000000004</v>
      </c>
      <c r="V8" s="13">
        <v>248.90825689180343</v>
      </c>
      <c r="W8" s="13">
        <v>399.08383633922404</v>
      </c>
      <c r="X8" s="13">
        <v>454.44658204976616</v>
      </c>
      <c r="Y8" s="13">
        <v>423.43818783288123</v>
      </c>
      <c r="Z8" s="13">
        <v>-147.63098685456967</v>
      </c>
      <c r="AA8" s="13">
        <v>294.28720627758986</v>
      </c>
      <c r="AB8" s="13">
        <v>69.907972534999871</v>
      </c>
      <c r="AC8" s="13">
        <v>0.14067607467596333</v>
      </c>
      <c r="AD8" s="13">
        <v>0.19045282810230033</v>
      </c>
      <c r="AE8" s="13">
        <v>0.16596855153821563</v>
      </c>
      <c r="AF8" s="13">
        <v>0.7315840517241381</v>
      </c>
      <c r="AG8" s="13">
        <v>2.4587284482758629</v>
      </c>
      <c r="AH8" s="13">
        <v>1.4601986332938297</v>
      </c>
      <c r="AI8" s="13">
        <v>7.3158405172413815E-2</v>
      </c>
      <c r="AJ8" s="13">
        <v>0.24587284482758631</v>
      </c>
      <c r="AK8" s="13">
        <v>0.14601986332938263</v>
      </c>
      <c r="AL8" s="13">
        <v>19.475000000000001</v>
      </c>
      <c r="AM8" s="13">
        <v>25.18</v>
      </c>
      <c r="AN8" s="13">
        <v>22.49756955810145</v>
      </c>
      <c r="AO8" s="13">
        <v>5.1671516330796571E-2</v>
      </c>
      <c r="AP8" s="13">
        <v>3.4045787982402631</v>
      </c>
      <c r="AQ8" s="13">
        <v>1.028775912281958</v>
      </c>
      <c r="AR8" s="13">
        <v>2.2633606612890946</v>
      </c>
      <c r="AS8" s="13">
        <v>3.2019010512225941</v>
      </c>
      <c r="AT8" s="13">
        <v>2.7369565152166548</v>
      </c>
      <c r="AU8" s="13">
        <v>1.4795588642846811</v>
      </c>
      <c r="AV8" s="13">
        <v>2.0161795915184291</v>
      </c>
      <c r="AW8" s="13">
        <v>1.6635243376598754</v>
      </c>
    </row>
    <row r="9" spans="1:49" customFormat="1" x14ac:dyDescent="0.25">
      <c r="A9" s="13" t="s">
        <v>8</v>
      </c>
      <c r="B9" s="13">
        <v>7</v>
      </c>
      <c r="C9" s="14">
        <v>43727</v>
      </c>
      <c r="D9" s="13">
        <v>43727.412499999999</v>
      </c>
      <c r="E9" s="13">
        <v>43727.618750000001</v>
      </c>
      <c r="F9" s="13">
        <v>4.9500000000698492</v>
      </c>
      <c r="G9" s="13">
        <v>176.90000000000146</v>
      </c>
      <c r="H9" s="13">
        <v>2.7831362819028316</v>
      </c>
      <c r="I9" s="13">
        <v>176.87493793767527</v>
      </c>
      <c r="J9" s="5">
        <f t="shared" si="0"/>
        <v>2.7827419849273696</v>
      </c>
      <c r="K9" s="13">
        <v>3.5553282005709907</v>
      </c>
      <c r="L9" s="13">
        <f t="shared" si="1"/>
        <v>-3.9429697546200515E-4</v>
      </c>
      <c r="M9" s="13">
        <f t="shared" si="2"/>
        <v>0.77219191866815917</v>
      </c>
      <c r="N9" s="12">
        <v>88.245599999999996</v>
      </c>
      <c r="O9" s="12">
        <v>0.71</v>
      </c>
      <c r="P9" s="12">
        <v>0.26</v>
      </c>
      <c r="Q9" s="13">
        <v>484.13700000000006</v>
      </c>
      <c r="R9" s="13">
        <v>662.58</v>
      </c>
      <c r="S9" s="13">
        <v>606.19907190265565</v>
      </c>
      <c r="T9" s="13">
        <v>309.23615999999998</v>
      </c>
      <c r="U9" s="13">
        <v>336.09983999999997</v>
      </c>
      <c r="V9" s="13">
        <v>325.48955628318589</v>
      </c>
      <c r="W9" s="13">
        <v>378.34792173329106</v>
      </c>
      <c r="X9" s="13">
        <v>432.94872587871305</v>
      </c>
      <c r="Y9" s="13">
        <v>404.92621514748987</v>
      </c>
      <c r="Z9" s="13">
        <v>-115.61169481066533</v>
      </c>
      <c r="AA9" s="13">
        <v>408.20292092440991</v>
      </c>
      <c r="AB9" s="13">
        <v>105.0766422744162</v>
      </c>
      <c r="AC9" s="13">
        <v>0.1121950928219371</v>
      </c>
      <c r="AD9" s="13">
        <v>0.16522012460155305</v>
      </c>
      <c r="AE9" s="13">
        <v>0.13824387450713846</v>
      </c>
      <c r="AF9" s="13">
        <v>1.3247772988505746</v>
      </c>
      <c r="AG9" s="13">
        <v>1.9175287356321842</v>
      </c>
      <c r="AH9" s="13">
        <v>1.7212348586543262</v>
      </c>
      <c r="AI9" s="13">
        <v>0.13247772988505746</v>
      </c>
      <c r="AJ9" s="13">
        <v>0.19175287356321843</v>
      </c>
      <c r="AK9" s="13">
        <v>0.17212348586543327</v>
      </c>
      <c r="AL9" s="13">
        <v>15.385</v>
      </c>
      <c r="AM9" s="13">
        <v>22.47</v>
      </c>
      <c r="AN9" s="13">
        <v>19.080872446162378</v>
      </c>
      <c r="AO9" s="13">
        <v>5.7412795923107308E-2</v>
      </c>
      <c r="AP9" s="13">
        <v>4.5930236738485846</v>
      </c>
      <c r="AQ9" s="13">
        <v>0.99349181733711844</v>
      </c>
      <c r="AR9" s="13">
        <v>1.7480780998420127</v>
      </c>
      <c r="AS9" s="13">
        <v>2.7206268512218719</v>
      </c>
      <c r="AT9" s="13">
        <v>2.2210079842219028</v>
      </c>
      <c r="AU9" s="13">
        <v>0.78348233358789532</v>
      </c>
      <c r="AV9" s="13">
        <v>1.259283218103076</v>
      </c>
      <c r="AW9" s="13">
        <v>0.95339821667682945</v>
      </c>
    </row>
    <row r="10" spans="1:49" x14ac:dyDescent="0.25">
      <c r="A10" s="13" t="s">
        <v>8</v>
      </c>
      <c r="B10" s="13">
        <v>8</v>
      </c>
      <c r="C10" s="14">
        <v>43739</v>
      </c>
      <c r="D10" s="13">
        <v>43739.423611111109</v>
      </c>
      <c r="E10" s="13">
        <v>43739.638888888891</v>
      </c>
      <c r="F10" s="13">
        <v>5.1666666667442769</v>
      </c>
      <c r="G10" s="13">
        <v>150.39999999999782</v>
      </c>
      <c r="H10" s="13">
        <v>2.3662164884012231</v>
      </c>
      <c r="I10" s="13">
        <v>150.59024002029068</v>
      </c>
      <c r="J10" s="5">
        <f t="shared" si="0"/>
        <v>2.3692095008531564</v>
      </c>
      <c r="K10" s="13">
        <v>2.8541719349139996</v>
      </c>
      <c r="L10" s="13">
        <f t="shared" si="1"/>
        <v>2.9930124519332857E-3</v>
      </c>
      <c r="M10" s="13">
        <f t="shared" si="2"/>
        <v>0.48795544651277645</v>
      </c>
      <c r="N10" s="12">
        <v>95.138000000000005</v>
      </c>
      <c r="O10" s="12">
        <v>0.6</v>
      </c>
      <c r="P10" s="12">
        <v>0.25</v>
      </c>
      <c r="Q10" s="13">
        <v>234.17100000000002</v>
      </c>
      <c r="R10" s="13">
        <v>636.90300000000002</v>
      </c>
      <c r="S10" s="13">
        <v>459.85461649142252</v>
      </c>
      <c r="T10" s="13">
        <v>332.33280000000002</v>
      </c>
      <c r="U10" s="13">
        <v>351.54719999999992</v>
      </c>
      <c r="V10" s="13">
        <v>343.77521903707753</v>
      </c>
      <c r="W10" s="13">
        <v>407.25868635158184</v>
      </c>
      <c r="X10" s="13">
        <v>467.58749232703718</v>
      </c>
      <c r="Y10" s="13">
        <v>438.45863591244006</v>
      </c>
      <c r="Z10" s="13">
        <v>-105.66357985734687</v>
      </c>
      <c r="AA10" s="13">
        <v>260.71246432538368</v>
      </c>
      <c r="AB10" s="13">
        <v>34.155943273155081</v>
      </c>
      <c r="AC10" s="13">
        <v>0.15506725361094131</v>
      </c>
      <c r="AD10" s="13">
        <v>0.2321749976299976</v>
      </c>
      <c r="AE10" s="13">
        <v>0.19794590644045917</v>
      </c>
      <c r="AF10" s="13">
        <v>0.74881824712643708</v>
      </c>
      <c r="AG10" s="13">
        <v>2.0165589080459774</v>
      </c>
      <c r="AH10" s="13">
        <v>1.4052857131517116</v>
      </c>
      <c r="AI10" s="13">
        <v>7.4881824712643708E-2</v>
      </c>
      <c r="AJ10" s="13">
        <v>0.20165589080459775</v>
      </c>
      <c r="AK10" s="13">
        <v>0.14052857131517107</v>
      </c>
      <c r="AL10" s="13">
        <v>21.28</v>
      </c>
      <c r="AM10" s="13">
        <v>29.060000000000002</v>
      </c>
      <c r="AN10" s="13">
        <v>25.79893370165745</v>
      </c>
      <c r="AO10" s="13">
        <v>8.6119193884660952E-2</v>
      </c>
      <c r="AP10" s="13">
        <v>3.4505090349787491</v>
      </c>
      <c r="AQ10" s="13">
        <v>0.95072735268757891</v>
      </c>
      <c r="AR10" s="13">
        <v>2.5301018452033914</v>
      </c>
      <c r="AS10" s="13">
        <v>4.0195876958843098</v>
      </c>
      <c r="AT10" s="13">
        <v>3.3518760608908802</v>
      </c>
      <c r="AU10" s="13">
        <v>1.7199632343692657</v>
      </c>
      <c r="AV10" s="13">
        <v>2.3992429627717518</v>
      </c>
      <c r="AW10" s="13">
        <v>2.0313893506860978</v>
      </c>
    </row>
    <row r="11" spans="1:49" x14ac:dyDescent="0.25">
      <c r="A11" s="13" t="s">
        <v>9</v>
      </c>
      <c r="B11" s="13">
        <v>9</v>
      </c>
      <c r="C11" s="14">
        <v>43711</v>
      </c>
      <c r="D11" s="13">
        <v>43711.400694444441</v>
      </c>
      <c r="E11" s="13">
        <v>43711.620138888888</v>
      </c>
      <c r="F11" s="13">
        <v>5.2666666667209938</v>
      </c>
      <c r="G11" s="13">
        <v>319.39999999999782</v>
      </c>
      <c r="H11" s="13">
        <v>5.0250634733733808</v>
      </c>
      <c r="I11" s="13">
        <v>319.60209831169988</v>
      </c>
      <c r="J11" s="5">
        <f t="shared" si="0"/>
        <v>5.0282430502179789</v>
      </c>
      <c r="K11" s="13">
        <v>3.6713942693541672</v>
      </c>
      <c r="L11" s="13">
        <f t="shared" si="1"/>
        <v>3.1795768445981309E-3</v>
      </c>
      <c r="M11" s="13">
        <f t="shared" si="2"/>
        <v>-1.3536692040192135</v>
      </c>
      <c r="N11" s="12">
        <v>191.97219999999999</v>
      </c>
      <c r="O11" s="12">
        <v>0.56899999999999995</v>
      </c>
      <c r="P11" s="12">
        <v>0.1</v>
      </c>
      <c r="Q11" s="13">
        <v>453.6</v>
      </c>
      <c r="R11" s="13">
        <v>697.41000000000008</v>
      </c>
      <c r="S11" s="13">
        <v>624.00030581717499</v>
      </c>
      <c r="T11" s="13">
        <v>238.65590399999999</v>
      </c>
      <c r="U11" s="13">
        <v>259.31308799999999</v>
      </c>
      <c r="V11" s="13">
        <v>250.33744040775676</v>
      </c>
      <c r="W11" s="13">
        <v>416.87784158122577</v>
      </c>
      <c r="X11" s="13">
        <v>474.25664253391085</v>
      </c>
      <c r="Y11" s="13">
        <v>447.13042315574882</v>
      </c>
      <c r="Z11" s="13">
        <v>-64.491717721753204</v>
      </c>
      <c r="AA11" s="13">
        <v>356.4440558427695</v>
      </c>
      <c r="AB11" s="13">
        <v>78.835197568556097</v>
      </c>
      <c r="AC11" s="13">
        <v>0.16822196248821952</v>
      </c>
      <c r="AD11" s="13">
        <v>0.24022381484263194</v>
      </c>
      <c r="AE11" s="13">
        <v>0.2025062623937508</v>
      </c>
      <c r="AF11" s="13">
        <v>1.274425287356322</v>
      </c>
      <c r="AG11" s="13">
        <v>2.0882902298850583</v>
      </c>
      <c r="AH11" s="13">
        <v>1.8219057382260224</v>
      </c>
      <c r="AI11" s="13">
        <v>0.12744252873563219</v>
      </c>
      <c r="AJ11" s="13">
        <v>0.20882902298850584</v>
      </c>
      <c r="AK11" s="13">
        <v>0.18219057382260184</v>
      </c>
      <c r="AL11" s="13">
        <v>22.810000000000002</v>
      </c>
      <c r="AM11" s="13">
        <v>29.740000000000002</v>
      </c>
      <c r="AN11" s="13">
        <v>26.301487831858349</v>
      </c>
      <c r="AO11" s="13">
        <v>6.8895355107728762E-2</v>
      </c>
      <c r="AP11" s="13">
        <v>3.3414247227248453</v>
      </c>
      <c r="AQ11" s="13">
        <v>0.91488306459151603</v>
      </c>
      <c r="AR11" s="13">
        <v>2.7773130785611793</v>
      </c>
      <c r="AS11" s="13">
        <v>4.1801969500633316</v>
      </c>
      <c r="AT11" s="13">
        <v>3.4384329465220933</v>
      </c>
      <c r="AU11" s="13">
        <v>1.3911422473132928</v>
      </c>
      <c r="AV11" s="13">
        <v>2.2655696189541121</v>
      </c>
      <c r="AW11" s="13">
        <v>1.7321167852788808</v>
      </c>
    </row>
    <row r="12" spans="1:49" x14ac:dyDescent="0.25">
      <c r="A12" s="13" t="s">
        <v>9</v>
      </c>
      <c r="B12" s="13">
        <v>10</v>
      </c>
      <c r="C12" s="14">
        <v>43725</v>
      </c>
      <c r="D12" s="13">
        <v>43725.433333333334</v>
      </c>
      <c r="E12" s="13">
        <v>43725.646527777775</v>
      </c>
      <c r="F12" s="13">
        <v>5.1166666665812954</v>
      </c>
      <c r="G12" s="13">
        <v>260.39999999999782</v>
      </c>
      <c r="H12" s="13">
        <v>4.0968269519925684</v>
      </c>
      <c r="I12" s="13">
        <v>259.87861796503984</v>
      </c>
      <c r="J12" s="5">
        <f t="shared" si="0"/>
        <v>4.0886241410359609</v>
      </c>
      <c r="K12" s="13">
        <v>3.6406010750616895</v>
      </c>
      <c r="L12" s="13">
        <f t="shared" si="1"/>
        <v>-8.2028109566074647E-3</v>
      </c>
      <c r="M12" s="13">
        <f t="shared" si="2"/>
        <v>-0.4562258769308789</v>
      </c>
      <c r="N12" s="12">
        <v>241.06829999999999</v>
      </c>
      <c r="O12" s="12">
        <v>0.25600000000000001</v>
      </c>
      <c r="P12" s="12">
        <v>0.105</v>
      </c>
      <c r="Q12" s="13">
        <v>441.04500000000002</v>
      </c>
      <c r="R12" s="13">
        <v>654.48</v>
      </c>
      <c r="S12" s="13">
        <v>597.10959574468041</v>
      </c>
      <c r="T12" s="13">
        <v>129.617952</v>
      </c>
      <c r="U12" s="13">
        <v>135.23068799999999</v>
      </c>
      <c r="V12" s="13">
        <v>133.0929430683089</v>
      </c>
      <c r="W12" s="13">
        <v>411.23875817660183</v>
      </c>
      <c r="X12" s="13">
        <v>454.59169679218496</v>
      </c>
      <c r="Y12" s="13">
        <v>430.07543022292987</v>
      </c>
      <c r="Z12" s="13">
        <v>-108.74135735597281</v>
      </c>
      <c r="AA12" s="13">
        <v>256.79720459179276</v>
      </c>
      <c r="AB12" s="13">
        <v>71.566658320846017</v>
      </c>
      <c r="AC12" s="13">
        <v>0.15569118144555</v>
      </c>
      <c r="AD12" s="13">
        <v>0.20018792458170417</v>
      </c>
      <c r="AE12" s="13">
        <v>0.17674100793124439</v>
      </c>
      <c r="AF12" s="13">
        <v>1.1960272988505749</v>
      </c>
      <c r="AG12" s="13">
        <v>1.9424568965517244</v>
      </c>
      <c r="AH12" s="13">
        <v>1.7332869491400191</v>
      </c>
      <c r="AI12" s="13">
        <v>0.11960272988505749</v>
      </c>
      <c r="AJ12" s="13">
        <v>0.19424568965517244</v>
      </c>
      <c r="AK12" s="13">
        <v>0.17332869491400169</v>
      </c>
      <c r="AL12" s="13">
        <v>21.355</v>
      </c>
      <c r="AM12" s="13">
        <v>26.145</v>
      </c>
      <c r="AN12" s="13">
        <v>23.708817775293483</v>
      </c>
      <c r="AO12" s="13">
        <v>3.4447677553864381E-2</v>
      </c>
      <c r="AP12" s="13">
        <v>4.5470934371100986</v>
      </c>
      <c r="AQ12" s="13">
        <v>1.2137751829432033</v>
      </c>
      <c r="AR12" s="13">
        <v>2.5417557595548268</v>
      </c>
      <c r="AS12" s="13">
        <v>3.3903602208668864</v>
      </c>
      <c r="AT12" s="13">
        <v>2.9407736067214185</v>
      </c>
      <c r="AU12" s="13">
        <v>0.98381495290942045</v>
      </c>
      <c r="AV12" s="13">
        <v>1.6069455219193489</v>
      </c>
      <c r="AW12" s="13">
        <v>1.234668270766909</v>
      </c>
    </row>
    <row r="13" spans="1:49" x14ac:dyDescent="0.25">
      <c r="A13" s="13" t="s">
        <v>9</v>
      </c>
      <c r="B13" s="13">
        <v>11</v>
      </c>
      <c r="C13" s="14">
        <v>43732</v>
      </c>
      <c r="D13" s="13">
        <v>43732.412499999999</v>
      </c>
      <c r="E13" s="13">
        <v>43732.635416666664</v>
      </c>
      <c r="F13" s="13">
        <v>5.3499999999767169</v>
      </c>
      <c r="G13" s="13">
        <v>160.20000000000073</v>
      </c>
      <c r="H13" s="13">
        <v>2.5203981478848614</v>
      </c>
      <c r="I13" s="13">
        <v>160.03243976449156</v>
      </c>
      <c r="J13" s="5">
        <f t="shared" si="0"/>
        <v>2.5177619524589163</v>
      </c>
      <c r="K13" s="13">
        <v>2.7528894695179944</v>
      </c>
      <c r="L13" s="13">
        <f t="shared" si="1"/>
        <v>-2.6361954259450648E-3</v>
      </c>
      <c r="M13" s="13">
        <f t="shared" si="2"/>
        <v>0.23249132163313302</v>
      </c>
      <c r="N13" s="12">
        <v>148.53630000000001</v>
      </c>
      <c r="O13" s="12">
        <v>0.56999999999999995</v>
      </c>
      <c r="P13" s="12">
        <v>0.11</v>
      </c>
      <c r="Q13" s="13">
        <v>90.558000000000007</v>
      </c>
      <c r="R13" s="13">
        <v>859.41000000000008</v>
      </c>
      <c r="S13" s="13">
        <v>421.00004496208027</v>
      </c>
      <c r="T13" s="13">
        <v>238.43423999999996</v>
      </c>
      <c r="U13" s="13">
        <v>277.92575999999997</v>
      </c>
      <c r="V13" s="13">
        <v>259.37949191765955</v>
      </c>
      <c r="W13" s="13">
        <v>405.85258260916635</v>
      </c>
      <c r="X13" s="13">
        <v>458.32080455780618</v>
      </c>
      <c r="Y13" s="13">
        <v>427.53051825973535</v>
      </c>
      <c r="Z13" s="13">
        <v>-219.72953245052452</v>
      </c>
      <c r="AA13" s="13">
        <v>318.15609334094057</v>
      </c>
      <c r="AB13" s="13">
        <v>32.632217655756101</v>
      </c>
      <c r="AC13" s="13">
        <v>0.16110219612128551</v>
      </c>
      <c r="AD13" s="13">
        <v>0.20184181481649383</v>
      </c>
      <c r="AE13" s="13">
        <v>0.17884387088597561</v>
      </c>
      <c r="AF13" s="13">
        <v>-2.3635057471264376E-2</v>
      </c>
      <c r="AG13" s="13">
        <v>2.8401939655172415</v>
      </c>
      <c r="AH13" s="13">
        <v>1.2283039041762274</v>
      </c>
      <c r="AI13" s="13">
        <v>-2.3635057471264377E-3</v>
      </c>
      <c r="AJ13" s="13">
        <v>0.28401939655172415</v>
      </c>
      <c r="AK13" s="13">
        <v>0.12283039041762242</v>
      </c>
      <c r="AL13" s="13">
        <v>21.994999999999997</v>
      </c>
      <c r="AM13" s="13">
        <v>26.305</v>
      </c>
      <c r="AN13" s="13">
        <v>23.94911032990807</v>
      </c>
      <c r="AO13" s="13">
        <v>4.0188957146175118E-2</v>
      </c>
      <c r="AP13" s="13">
        <v>4.782485900394839</v>
      </c>
      <c r="AQ13" s="13">
        <v>1.2229111835989366</v>
      </c>
      <c r="AR13" s="13">
        <v>2.6431255403904017</v>
      </c>
      <c r="AS13" s="13">
        <v>3.4225237893902838</v>
      </c>
      <c r="AT13" s="13">
        <v>2.9804025475535658</v>
      </c>
      <c r="AU13" s="13">
        <v>1.2540746294286171</v>
      </c>
      <c r="AV13" s="13">
        <v>1.8859321856274702</v>
      </c>
      <c r="AW13" s="13">
        <v>1.476168459909968</v>
      </c>
    </row>
    <row r="14" spans="1:49" x14ac:dyDescent="0.25">
      <c r="A14" s="13" t="s">
        <v>9</v>
      </c>
      <c r="B14" s="13">
        <v>12</v>
      </c>
      <c r="C14" s="14">
        <f>INT(D14)</f>
        <v>43742</v>
      </c>
      <c r="D14" s="13">
        <v>43742.374305555553</v>
      </c>
      <c r="E14" s="13">
        <v>43742.57708333333</v>
      </c>
      <c r="F14" s="13">
        <f>(E14-D14)*24</f>
        <v>4.8666666666395031</v>
      </c>
      <c r="G14" s="13">
        <v>178.40000000000146</v>
      </c>
      <c r="H14" s="13">
        <f>G14/(CONVERT(11.2,"in","cm")^2*(PI()/4))*10</f>
        <v>2.8067355154972589</v>
      </c>
      <c r="I14" s="13">
        <v>178.03738027091563</v>
      </c>
      <c r="J14" s="5">
        <f t="shared" si="0"/>
        <v>2.8010304837021627</v>
      </c>
      <c r="K14" s="13">
        <v>3.2221700906484041</v>
      </c>
      <c r="L14" s="13">
        <f t="shared" si="1"/>
        <v>-5.7050317950961826E-3</v>
      </c>
      <c r="M14" s="13">
        <f t="shared" si="2"/>
        <v>0.41543457515114524</v>
      </c>
      <c r="N14" s="12">
        <v>235.14359999999999</v>
      </c>
      <c r="O14" s="12">
        <v>0.12</v>
      </c>
      <c r="P14" s="12">
        <v>0.1</v>
      </c>
      <c r="Q14" s="13">
        <v>89.180999999999997</v>
      </c>
      <c r="R14" s="13">
        <v>762.21</v>
      </c>
      <c r="S14" s="13">
        <v>500.61461388286364</v>
      </c>
      <c r="T14" s="13">
        <v>75.550080000000008</v>
      </c>
      <c r="U14" s="13">
        <v>86.257919999999999</v>
      </c>
      <c r="V14" s="13">
        <v>79.25753336225597</v>
      </c>
      <c r="W14" s="13">
        <v>382.92965259025175</v>
      </c>
      <c r="X14" s="13">
        <v>427.0810697093267</v>
      </c>
      <c r="Y14" s="13">
        <v>401.09461848955999</v>
      </c>
      <c r="Z14" s="13">
        <v>-224.20595589147879</v>
      </c>
      <c r="AA14" s="13">
        <v>362.3246052599589</v>
      </c>
      <c r="AB14" s="13">
        <v>31.029106097262169</v>
      </c>
      <c r="AC14" s="13">
        <v>0.12551007970582312</v>
      </c>
      <c r="AD14" s="13">
        <v>0.1590971753538693</v>
      </c>
      <c r="AE14" s="13">
        <v>0.14000914904946699</v>
      </c>
      <c r="AF14" s="13">
        <v>-3.5628591954023126E-2</v>
      </c>
      <c r="AG14" s="13">
        <v>2.5129669540229891</v>
      </c>
      <c r="AH14" s="13">
        <v>1.4658586384257795</v>
      </c>
      <c r="AI14" s="13">
        <v>-3.5628591954023126E-3</v>
      </c>
      <c r="AJ14" s="13">
        <v>0.25129669540229893</v>
      </c>
      <c r="AK14" s="13">
        <v>0.1465858638425778</v>
      </c>
      <c r="AL14" s="13">
        <v>17.395</v>
      </c>
      <c r="AM14" s="13">
        <v>21.759999999999998</v>
      </c>
      <c r="AN14" s="13">
        <v>19.367106118029259</v>
      </c>
      <c r="AO14" s="13">
        <v>0.10908431225390389</v>
      </c>
      <c r="AP14" s="13">
        <v>7.4808873087808818</v>
      </c>
      <c r="AQ14" s="13">
        <v>1.5096363639645092</v>
      </c>
      <c r="AR14" s="13">
        <v>1.9867695255119751</v>
      </c>
      <c r="AS14" s="13">
        <v>2.6055009597054015</v>
      </c>
      <c r="AT14" s="13">
        <v>2.2520999410788929</v>
      </c>
      <c r="AU14" s="13">
        <v>0.93849589044972259</v>
      </c>
      <c r="AV14" s="13">
        <v>1.5707136075134336</v>
      </c>
      <c r="AW14" s="13">
        <v>1.2742624613962983</v>
      </c>
    </row>
    <row r="15" spans="1:49" x14ac:dyDescent="0.25">
      <c r="C15" s="10"/>
      <c r="N15" s="11" t="s">
        <v>90</v>
      </c>
      <c r="O15" s="11">
        <f>AVERAGE(O3:O14)</f>
        <v>0.56608333333333327</v>
      </c>
      <c r="P15" s="11">
        <f>AVERAGE(P3:P14)</f>
        <v>0.19641666666666668</v>
      </c>
    </row>
    <row r="16" spans="1:49" x14ac:dyDescent="0.25">
      <c r="C16" s="10"/>
      <c r="N16" s="11" t="s">
        <v>29</v>
      </c>
    </row>
    <row r="17" spans="3:3" x14ac:dyDescent="0.25">
      <c r="C17" s="10"/>
    </row>
    <row r="18" spans="3:3" x14ac:dyDescent="0.25">
      <c r="C18" s="10"/>
    </row>
    <row r="19" spans="3:3" x14ac:dyDescent="0.25">
      <c r="C19" s="10"/>
    </row>
    <row r="20" spans="3:3" x14ac:dyDescent="0.25">
      <c r="C20" s="10"/>
    </row>
    <row r="21" spans="3:3" x14ac:dyDescent="0.25">
      <c r="C21" s="10"/>
    </row>
    <row r="22" spans="3:3" x14ac:dyDescent="0.25">
      <c r="C22" s="10"/>
    </row>
    <row r="23" spans="3:3" x14ac:dyDescent="0.25">
      <c r="C23" s="10"/>
    </row>
    <row r="24" spans="3:3" x14ac:dyDescent="0.25">
      <c r="C24" s="10"/>
    </row>
    <row r="25" spans="3:3" x14ac:dyDescent="0.25">
      <c r="C25" s="10"/>
    </row>
    <row r="26" spans="3:3" x14ac:dyDescent="0.25">
      <c r="C26" s="10"/>
    </row>
    <row r="27" spans="3:3" x14ac:dyDescent="0.25">
      <c r="C27" s="10"/>
    </row>
    <row r="28" spans="3:3" x14ac:dyDescent="0.25">
      <c r="C28" s="10"/>
    </row>
    <row r="29" spans="3:3" x14ac:dyDescent="0.25">
      <c r="C29" s="10"/>
    </row>
    <row r="30" spans="3:3" x14ac:dyDescent="0.25">
      <c r="C30" s="10"/>
    </row>
    <row r="31" spans="3:3" x14ac:dyDescent="0.25">
      <c r="C31" s="10"/>
    </row>
    <row r="32" spans="3:3" x14ac:dyDescent="0.25">
      <c r="C32" s="10"/>
    </row>
    <row r="33" spans="1:49" x14ac:dyDescent="0.25">
      <c r="C33" s="10"/>
    </row>
    <row r="34" spans="1:49" x14ac:dyDescent="0.25">
      <c r="C34" s="10"/>
    </row>
    <row r="35" spans="1:49" x14ac:dyDescent="0.25">
      <c r="C35" s="10"/>
    </row>
    <row r="36" spans="1:49" x14ac:dyDescent="0.25">
      <c r="A36" s="15" t="s">
        <v>51</v>
      </c>
      <c r="B36" s="13"/>
      <c r="C36" s="13"/>
      <c r="D36" s="13"/>
      <c r="E36" s="13"/>
      <c r="F36" s="13"/>
      <c r="G36" s="13"/>
      <c r="H36" s="13"/>
      <c r="I36" s="13"/>
      <c r="J36" s="13"/>
      <c r="K36" s="13"/>
      <c r="L36" s="13"/>
      <c r="M36" s="13"/>
      <c r="N36" s="13"/>
      <c r="O36" s="13"/>
      <c r="P36" s="13"/>
      <c r="Q36" s="61" t="s">
        <v>33</v>
      </c>
      <c r="R36" s="61"/>
      <c r="S36" s="61"/>
      <c r="T36" s="61" t="s">
        <v>34</v>
      </c>
      <c r="U36" s="61"/>
      <c r="V36" s="61"/>
      <c r="W36" s="61" t="s">
        <v>35</v>
      </c>
      <c r="X36" s="61"/>
      <c r="Y36" s="61"/>
      <c r="Z36" s="61" t="s">
        <v>36</v>
      </c>
      <c r="AA36" s="61"/>
      <c r="AB36" s="61"/>
      <c r="AC36" s="61" t="s">
        <v>37</v>
      </c>
      <c r="AD36" s="61"/>
      <c r="AE36" s="61"/>
      <c r="AF36" s="61" t="s">
        <v>38</v>
      </c>
      <c r="AG36" s="61"/>
      <c r="AH36" s="61"/>
      <c r="AI36" s="61" t="s">
        <v>39</v>
      </c>
      <c r="AJ36" s="61"/>
      <c r="AK36" s="61"/>
      <c r="AL36" s="61" t="s">
        <v>40</v>
      </c>
      <c r="AM36" s="61"/>
      <c r="AN36" s="61"/>
      <c r="AO36" s="61" t="s">
        <v>41</v>
      </c>
      <c r="AP36" s="61"/>
      <c r="AQ36" s="61"/>
      <c r="AR36" s="61" t="s">
        <v>42</v>
      </c>
      <c r="AS36" s="61"/>
      <c r="AT36" s="61"/>
      <c r="AU36" s="61" t="s">
        <v>43</v>
      </c>
      <c r="AV36" s="61"/>
      <c r="AW36" s="61"/>
    </row>
    <row r="37" spans="1:49" x14ac:dyDescent="0.25">
      <c r="A37" s="15" t="s">
        <v>0</v>
      </c>
      <c r="B37" s="15" t="s">
        <v>52</v>
      </c>
      <c r="C37" s="15" t="s">
        <v>1</v>
      </c>
      <c r="D37" s="15" t="s">
        <v>20</v>
      </c>
      <c r="E37" s="15" t="s">
        <v>21</v>
      </c>
      <c r="F37" s="15" t="s">
        <v>19</v>
      </c>
      <c r="G37" s="15" t="s">
        <v>15</v>
      </c>
      <c r="H37" s="15" t="s">
        <v>18</v>
      </c>
      <c r="I37" s="15" t="s">
        <v>49</v>
      </c>
      <c r="J37" s="15" t="s">
        <v>47</v>
      </c>
      <c r="K37" s="15" t="s">
        <v>48</v>
      </c>
      <c r="L37" s="15" t="s">
        <v>54</v>
      </c>
      <c r="M37" s="15" t="s">
        <v>55</v>
      </c>
      <c r="N37" s="15" t="s">
        <v>44</v>
      </c>
      <c r="O37" s="15" t="s">
        <v>45</v>
      </c>
      <c r="P37" s="15" t="s">
        <v>46</v>
      </c>
      <c r="Q37" s="15" t="s">
        <v>30</v>
      </c>
      <c r="R37" s="15" t="s">
        <v>31</v>
      </c>
      <c r="S37" s="15" t="s">
        <v>32</v>
      </c>
      <c r="T37" s="15" t="s">
        <v>30</v>
      </c>
      <c r="U37" s="15" t="s">
        <v>31</v>
      </c>
      <c r="V37" s="15" t="s">
        <v>32</v>
      </c>
      <c r="W37" s="15" t="s">
        <v>30</v>
      </c>
      <c r="X37" s="15" t="s">
        <v>31</v>
      </c>
      <c r="Y37" s="15" t="s">
        <v>32</v>
      </c>
      <c r="Z37" s="15" t="s">
        <v>30</v>
      </c>
      <c r="AA37" s="15" t="s">
        <v>31</v>
      </c>
      <c r="AB37" s="15" t="s">
        <v>32</v>
      </c>
      <c r="AC37" s="15" t="s">
        <v>30</v>
      </c>
      <c r="AD37" s="15" t="s">
        <v>31</v>
      </c>
      <c r="AE37" s="15" t="s">
        <v>32</v>
      </c>
      <c r="AF37" s="15" t="s">
        <v>30</v>
      </c>
      <c r="AG37" s="15" t="s">
        <v>31</v>
      </c>
      <c r="AH37" s="15" t="s">
        <v>32</v>
      </c>
      <c r="AI37" s="15" t="s">
        <v>30</v>
      </c>
      <c r="AJ37" s="15" t="s">
        <v>31</v>
      </c>
      <c r="AK37" s="15" t="s">
        <v>32</v>
      </c>
      <c r="AL37" s="15" t="s">
        <v>30</v>
      </c>
      <c r="AM37" s="15" t="s">
        <v>31</v>
      </c>
      <c r="AN37" s="15" t="s">
        <v>32</v>
      </c>
      <c r="AO37" s="15" t="s">
        <v>30</v>
      </c>
      <c r="AP37" s="15" t="s">
        <v>31</v>
      </c>
      <c r="AQ37" s="15" t="s">
        <v>32</v>
      </c>
      <c r="AR37" s="15" t="s">
        <v>30</v>
      </c>
      <c r="AS37" s="15" t="s">
        <v>31</v>
      </c>
      <c r="AT37" s="15" t="s">
        <v>32</v>
      </c>
      <c r="AU37" s="15" t="s">
        <v>30</v>
      </c>
      <c r="AV37" s="15" t="s">
        <v>31</v>
      </c>
      <c r="AW37" s="15" t="s">
        <v>32</v>
      </c>
    </row>
    <row r="38" spans="1:49" x14ac:dyDescent="0.25">
      <c r="A38" s="13" t="s">
        <v>10</v>
      </c>
      <c r="B38" s="13">
        <v>1</v>
      </c>
      <c r="C38" s="14">
        <v>43706</v>
      </c>
      <c r="D38" s="13">
        <v>43706.431944444441</v>
      </c>
      <c r="E38" s="13">
        <v>43706.635416666664</v>
      </c>
      <c r="F38" s="13">
        <v>4.8833333333604969</v>
      </c>
      <c r="G38" s="13">
        <v>276.29999999999927</v>
      </c>
      <c r="H38" s="13">
        <v>4.3469788280935218</v>
      </c>
      <c r="I38" s="13">
        <v>182.31436109515121</v>
      </c>
      <c r="J38" s="5">
        <f t="shared" ref="J38:J49" si="3">I38/(CONVERT(11.2,"in","cm")^2*(PI()/4))*10</f>
        <v>2.8683194634021776</v>
      </c>
      <c r="K38" s="13">
        <v>4.0189042031394564</v>
      </c>
      <c r="L38" s="13">
        <f>J38-$H38</f>
        <v>-1.4786593646913442</v>
      </c>
      <c r="M38" s="13">
        <f>K38-$H38</f>
        <v>-0.32807462495406536</v>
      </c>
      <c r="N38" s="13">
        <v>90.51</v>
      </c>
      <c r="O38" s="13">
        <f>AVERAGE(O$3,O$6,O$7,O$10,O$11,O$14)</f>
        <v>0.5605</v>
      </c>
      <c r="P38" s="13">
        <f>AVERAGE(P$3,P$6,P$7,P$10,P$11,P$14)</f>
        <v>0.23416666666666672</v>
      </c>
      <c r="Q38" s="62" t="s">
        <v>57</v>
      </c>
      <c r="R38" s="63"/>
      <c r="S38" s="63"/>
      <c r="T38" s="63"/>
      <c r="U38" s="63"/>
      <c r="V38" s="63"/>
      <c r="W38" s="63"/>
      <c r="X38" s="63"/>
      <c r="Y38" s="63"/>
      <c r="Z38" s="63"/>
      <c r="AA38" s="63"/>
      <c r="AB38" s="64"/>
      <c r="AC38" s="13">
        <v>0.18460337215271622</v>
      </c>
      <c r="AD38" s="13">
        <v>0.22497804502753965</v>
      </c>
      <c r="AE38" s="13">
        <v>0.20763349144349907</v>
      </c>
      <c r="AF38" s="13">
        <v>0.61118534482758613</v>
      </c>
      <c r="AG38" s="13">
        <v>2.1803879310344829</v>
      </c>
      <c r="AH38" s="13">
        <v>1.9052914999548978</v>
      </c>
      <c r="AI38" s="13">
        <v>6.1118534482758613E-2</v>
      </c>
      <c r="AJ38" s="13">
        <v>0.21803879310344831</v>
      </c>
      <c r="AK38" s="13">
        <v>0.19052914999548978</v>
      </c>
      <c r="AL38" s="13">
        <v>24.58</v>
      </c>
      <c r="AM38" s="13">
        <v>28.435000000000002</v>
      </c>
      <c r="AN38" s="13">
        <v>26.828794843049373</v>
      </c>
      <c r="AO38" s="13">
        <v>0.10908431225390389</v>
      </c>
      <c r="AP38" s="13">
        <v>5.0178783636795785</v>
      </c>
      <c r="AQ38" s="13">
        <v>1.4089080810294228</v>
      </c>
      <c r="AR38" s="13">
        <v>3.0893871830889821</v>
      </c>
      <c r="AS38" s="13">
        <v>3.8767313197325102</v>
      </c>
      <c r="AT38" s="13">
        <v>3.5369713368147901</v>
      </c>
      <c r="AU38" s="13">
        <v>1.2719110422259892</v>
      </c>
      <c r="AV38" s="13">
        <v>1.9975926377804549</v>
      </c>
      <c r="AW38" s="13">
        <v>1.5380901200018802</v>
      </c>
    </row>
    <row r="39" spans="1:49" x14ac:dyDescent="0.25">
      <c r="A39" s="13" t="s">
        <v>10</v>
      </c>
      <c r="B39" s="13">
        <v>2</v>
      </c>
      <c r="C39" s="14">
        <v>43712</v>
      </c>
      <c r="D39" s="13">
        <v>43712.392361111109</v>
      </c>
      <c r="E39" s="13">
        <v>43712.59375</v>
      </c>
      <c r="F39" s="13">
        <v>4.8333333333721384</v>
      </c>
      <c r="G39" s="13">
        <v>219.40000000000146</v>
      </c>
      <c r="H39" s="13">
        <v>3.4517812337449421</v>
      </c>
      <c r="I39" s="13">
        <v>178.99545952904293</v>
      </c>
      <c r="J39" s="5">
        <f t="shared" si="3"/>
        <v>2.816103774511844</v>
      </c>
      <c r="K39" s="13">
        <v>3.1403277293060596</v>
      </c>
      <c r="L39" s="13">
        <f t="shared" ref="L39:L49" si="4">J39-$H39</f>
        <v>-0.63567745923309804</v>
      </c>
      <c r="M39" s="13">
        <f t="shared" ref="M39:M49" si="5">K39-$H39</f>
        <v>-0.31145350443888242</v>
      </c>
      <c r="N39" s="12">
        <v>128.54830000000001</v>
      </c>
      <c r="O39" s="12">
        <f t="shared" ref="O39:P49" si="6">AVERAGE(O$3,O$6,O$7,O$10,O$11,O$14)</f>
        <v>0.5605</v>
      </c>
      <c r="P39" s="12">
        <f t="shared" si="6"/>
        <v>0.23416666666666672</v>
      </c>
      <c r="Q39" s="65"/>
      <c r="R39" s="66"/>
      <c r="S39" s="66"/>
      <c r="T39" s="66"/>
      <c r="U39" s="66"/>
      <c r="V39" s="66"/>
      <c r="W39" s="66"/>
      <c r="X39" s="66"/>
      <c r="Y39" s="66"/>
      <c r="Z39" s="66"/>
      <c r="AA39" s="66"/>
      <c r="AB39" s="67"/>
      <c r="AC39" s="13">
        <v>0.17970404546801561</v>
      </c>
      <c r="AD39" s="13">
        <v>0.27872031766779842</v>
      </c>
      <c r="AE39" s="13">
        <v>0.23092521951474621</v>
      </c>
      <c r="AF39" s="13">
        <v>0.23105603448275869</v>
      </c>
      <c r="AG39" s="13">
        <v>2.4739583333333335</v>
      </c>
      <c r="AH39" s="13">
        <v>1.5180549170744457</v>
      </c>
      <c r="AI39" s="13">
        <v>2.310560344827587E-2</v>
      </c>
      <c r="AJ39" s="13">
        <v>0.24739583333333337</v>
      </c>
      <c r="AK39" s="13">
        <v>0.15180549170744448</v>
      </c>
      <c r="AL39" s="13">
        <v>24.064999999999998</v>
      </c>
      <c r="AM39" s="13">
        <v>32.75</v>
      </c>
      <c r="AN39" s="13">
        <v>28.795332594235067</v>
      </c>
      <c r="AO39" s="13">
        <v>2.8706397961553654E-2</v>
      </c>
      <c r="AP39" s="13">
        <v>4.7193318248794212</v>
      </c>
      <c r="AQ39" s="13">
        <v>1.3706159316745434</v>
      </c>
      <c r="AR39" s="13">
        <v>2.9955788760813009</v>
      </c>
      <c r="AS39" s="13">
        <v>4.9600383853978354</v>
      </c>
      <c r="AT39" s="13">
        <v>4.0018621834125527</v>
      </c>
      <c r="AU39" s="13">
        <v>2.1757633747885143</v>
      </c>
      <c r="AV39" s="13">
        <v>2.8668024998910413</v>
      </c>
      <c r="AW39" s="13">
        <v>2.5455212644977006</v>
      </c>
    </row>
    <row r="40" spans="1:49" x14ac:dyDescent="0.25">
      <c r="A40" s="13" t="s">
        <v>10</v>
      </c>
      <c r="B40" s="13">
        <v>3</v>
      </c>
      <c r="C40" s="14">
        <v>43726</v>
      </c>
      <c r="D40" s="13">
        <v>43726.40902777778</v>
      </c>
      <c r="E40" s="13">
        <v>43726.618750000001</v>
      </c>
      <c r="F40" s="13">
        <v>5.0333333333255723</v>
      </c>
      <c r="G40" s="13">
        <v>113.5</v>
      </c>
      <c r="H40" s="13">
        <v>1.7856753419783424</v>
      </c>
      <c r="I40" s="13">
        <v>112.66240590151133</v>
      </c>
      <c r="J40" s="5">
        <f t="shared" si="3"/>
        <v>1.772497622786644</v>
      </c>
      <c r="K40" s="13">
        <v>3.0828360292692127</v>
      </c>
      <c r="L40" s="13">
        <f t="shared" si="4"/>
        <v>-1.3177719191698412E-2</v>
      </c>
      <c r="M40" s="13">
        <f t="shared" si="5"/>
        <v>1.2971606872908703</v>
      </c>
      <c r="N40" s="12">
        <v>80.429199999999994</v>
      </c>
      <c r="O40" s="12">
        <f t="shared" si="6"/>
        <v>0.5605</v>
      </c>
      <c r="P40" s="12">
        <f t="shared" si="6"/>
        <v>0.23416666666666672</v>
      </c>
      <c r="Q40" s="65"/>
      <c r="R40" s="66"/>
      <c r="S40" s="66"/>
      <c r="T40" s="66"/>
      <c r="U40" s="66"/>
      <c r="V40" s="66"/>
      <c r="W40" s="66"/>
      <c r="X40" s="66"/>
      <c r="Y40" s="66"/>
      <c r="Z40" s="66"/>
      <c r="AA40" s="66"/>
      <c r="AB40" s="67"/>
      <c r="AC40" s="13">
        <v>0.13081026292645145</v>
      </c>
      <c r="AD40" s="13">
        <v>0.1711342690469726</v>
      </c>
      <c r="AE40" s="13">
        <v>0.14991031758814241</v>
      </c>
      <c r="AF40" s="13">
        <v>0.13229885057471272</v>
      </c>
      <c r="AG40" s="13">
        <v>2.4763649425287362</v>
      </c>
      <c r="AH40" s="13">
        <v>1.4660336991318879</v>
      </c>
      <c r="AI40" s="13">
        <v>1.3229885057471273E-2</v>
      </c>
      <c r="AJ40" s="13">
        <v>0.24763649425287362</v>
      </c>
      <c r="AK40" s="13">
        <v>0.14660336991318856</v>
      </c>
      <c r="AL40" s="13">
        <v>18.145</v>
      </c>
      <c r="AM40" s="13">
        <v>23.134999999999998</v>
      </c>
      <c r="AN40" s="13">
        <v>20.618441306755258</v>
      </c>
      <c r="AO40" s="13">
        <v>0.10334303266159314</v>
      </c>
      <c r="AP40" s="13">
        <v>3.8466573268481898</v>
      </c>
      <c r="AQ40" s="13">
        <v>1.2356467135854146</v>
      </c>
      <c r="AR40" s="13">
        <v>2.0828820496988727</v>
      </c>
      <c r="AS40" s="13">
        <v>2.8324596247232394</v>
      </c>
      <c r="AT40" s="13">
        <v>2.4354109038900038</v>
      </c>
      <c r="AU40" s="13">
        <v>1.0627964739020981</v>
      </c>
      <c r="AV40" s="13">
        <v>1.6899993437000951</v>
      </c>
      <c r="AW40" s="13">
        <v>1.3302063523058223</v>
      </c>
    </row>
    <row r="41" spans="1:49" x14ac:dyDescent="0.25">
      <c r="A41" s="13" t="s">
        <v>10</v>
      </c>
      <c r="B41" s="13">
        <v>4</v>
      </c>
      <c r="C41" s="14">
        <v>43734</v>
      </c>
      <c r="D41" s="13">
        <v>43734.424305555556</v>
      </c>
      <c r="E41" s="13">
        <v>43734.640277777777</v>
      </c>
      <c r="F41" s="13">
        <v>5.1833333332906477</v>
      </c>
      <c r="G41" s="13">
        <v>110.29999999999927</v>
      </c>
      <c r="H41" s="13">
        <v>1.7353303103102191</v>
      </c>
      <c r="I41" s="13">
        <v>89.342253073103393</v>
      </c>
      <c r="J41" s="5">
        <f t="shared" si="3"/>
        <v>1.4056058000830796</v>
      </c>
      <c r="K41" s="13">
        <v>2.3190053494180072</v>
      </c>
      <c r="L41" s="13">
        <f t="shared" si="4"/>
        <v>-0.32972451022713956</v>
      </c>
      <c r="M41" s="13">
        <f t="shared" si="5"/>
        <v>0.58367503910778806</v>
      </c>
      <c r="N41" s="12">
        <v>85.352999999999994</v>
      </c>
      <c r="O41" s="12">
        <f t="shared" si="6"/>
        <v>0.5605</v>
      </c>
      <c r="P41" s="12">
        <f t="shared" si="6"/>
        <v>0.23416666666666672</v>
      </c>
      <c r="Q41" s="65"/>
      <c r="R41" s="66"/>
      <c r="S41" s="66"/>
      <c r="T41" s="66"/>
      <c r="U41" s="66"/>
      <c r="V41" s="66"/>
      <c r="W41" s="66"/>
      <c r="X41" s="66"/>
      <c r="Y41" s="66"/>
      <c r="Z41" s="66"/>
      <c r="AA41" s="66"/>
      <c r="AB41" s="67"/>
      <c r="AC41" s="13">
        <v>0.17322089508925267</v>
      </c>
      <c r="AD41" s="13">
        <v>0.23593400952971544</v>
      </c>
      <c r="AE41" s="13">
        <v>0.20471202627442672</v>
      </c>
      <c r="AF41" s="13">
        <v>-2.365549568965521E-2</v>
      </c>
      <c r="AG41" s="13">
        <v>2.3116379310344835</v>
      </c>
      <c r="AH41" s="13">
        <v>1.112386182817964</v>
      </c>
      <c r="AI41" s="13">
        <v>-2.3655495689655212E-3</v>
      </c>
      <c r="AJ41" s="13">
        <v>0.23116379310344837</v>
      </c>
      <c r="AK41" s="13">
        <v>0.11123861828179631</v>
      </c>
      <c r="AL41" s="13">
        <v>23.365000000000002</v>
      </c>
      <c r="AM41" s="13">
        <v>29.380000000000003</v>
      </c>
      <c r="AN41" s="13">
        <v>26.536159580342346</v>
      </c>
      <c r="AO41" s="13">
        <v>7.4636634700039506E-2</v>
      </c>
      <c r="AP41" s="13">
        <v>4.3978201677100195</v>
      </c>
      <c r="AQ41" s="13">
        <v>0.95982401542086371</v>
      </c>
      <c r="AR41" s="13">
        <v>2.8720617120950895</v>
      </c>
      <c r="AS41" s="13">
        <v>4.094486911043929</v>
      </c>
      <c r="AT41" s="13">
        <v>3.4805276090388366</v>
      </c>
      <c r="AU41" s="13">
        <v>1.8863690497720274</v>
      </c>
      <c r="AV41" s="13">
        <v>2.3759251245160176</v>
      </c>
      <c r="AW41" s="13">
        <v>2.1122916441975521</v>
      </c>
    </row>
    <row r="42" spans="1:49" x14ac:dyDescent="0.25">
      <c r="A42" s="13" t="s">
        <v>8</v>
      </c>
      <c r="B42" s="13">
        <v>5</v>
      </c>
      <c r="C42" s="14">
        <v>43707</v>
      </c>
      <c r="D42" s="13">
        <v>43707.365277777775</v>
      </c>
      <c r="E42" s="13">
        <v>43707.586805555555</v>
      </c>
      <c r="F42" s="13">
        <v>5.3166666667093523</v>
      </c>
      <c r="G42" s="13">
        <v>258.60000000000218</v>
      </c>
      <c r="H42" s="13">
        <v>4.0685078716793237</v>
      </c>
      <c r="I42" s="13">
        <v>240.30813760921717</v>
      </c>
      <c r="J42" s="5">
        <f t="shared" si="3"/>
        <v>3.7807252493878192</v>
      </c>
      <c r="K42" s="13">
        <v>3.7442243413109169</v>
      </c>
      <c r="L42" s="13">
        <f t="shared" si="4"/>
        <v>-0.28778262229150453</v>
      </c>
      <c r="M42" s="13">
        <f t="shared" si="5"/>
        <v>-0.32428353036840685</v>
      </c>
      <c r="N42" s="12">
        <v>114.4075</v>
      </c>
      <c r="O42" s="12">
        <f t="shared" si="6"/>
        <v>0.5605</v>
      </c>
      <c r="P42" s="12">
        <f t="shared" si="6"/>
        <v>0.23416666666666672</v>
      </c>
      <c r="Q42" s="65"/>
      <c r="R42" s="66"/>
      <c r="S42" s="66"/>
      <c r="T42" s="66"/>
      <c r="U42" s="66"/>
      <c r="V42" s="66"/>
      <c r="W42" s="66"/>
      <c r="X42" s="66"/>
      <c r="Y42" s="66"/>
      <c r="Z42" s="66"/>
      <c r="AA42" s="66"/>
      <c r="AB42" s="67"/>
      <c r="AC42" s="13">
        <v>0.16969524612753878</v>
      </c>
      <c r="AD42" s="13">
        <v>0.25817079870414877</v>
      </c>
      <c r="AE42" s="13">
        <v>0.22004960191108117</v>
      </c>
      <c r="AF42" s="13">
        <v>0.25370330459770113</v>
      </c>
      <c r="AG42" s="13">
        <v>2.0281250000000002</v>
      </c>
      <c r="AH42" s="13">
        <v>1.6728042128890011</v>
      </c>
      <c r="AI42" s="13">
        <v>2.5370330459770114E-2</v>
      </c>
      <c r="AJ42" s="13">
        <v>0.20281250000000003</v>
      </c>
      <c r="AK42" s="13">
        <v>0.16728042128890003</v>
      </c>
      <c r="AL42" s="13">
        <v>22.975000000000001</v>
      </c>
      <c r="AM42" s="13">
        <v>31.189999999999998</v>
      </c>
      <c r="AN42" s="13">
        <v>27.893495575221227</v>
      </c>
      <c r="AO42" s="13">
        <v>8.6119193884660952E-2</v>
      </c>
      <c r="AP42" s="13">
        <v>4.3863376085253982</v>
      </c>
      <c r="AQ42" s="13">
        <v>1.1644396920136084</v>
      </c>
      <c r="AR42" s="13">
        <v>2.8051922624745851</v>
      </c>
      <c r="AS42" s="13">
        <v>4.5414171331154733</v>
      </c>
      <c r="AT42" s="13">
        <v>3.7839292537321629</v>
      </c>
      <c r="AU42" s="13">
        <v>1.5375626462489598</v>
      </c>
      <c r="AV42" s="13">
        <v>2.0892908797941057</v>
      </c>
      <c r="AW42" s="13">
        <v>1.7560158459149324</v>
      </c>
    </row>
    <row r="43" spans="1:49" x14ac:dyDescent="0.25">
      <c r="A43" s="13" t="s">
        <v>8</v>
      </c>
      <c r="B43" s="13">
        <v>6</v>
      </c>
      <c r="C43" s="14">
        <v>43713</v>
      </c>
      <c r="D43" s="13">
        <v>43713.394444444442</v>
      </c>
      <c r="E43" s="13">
        <v>43713.612500000003</v>
      </c>
      <c r="F43" s="13">
        <v>5.2333333334536292</v>
      </c>
      <c r="G43" s="13">
        <v>188.70000000000073</v>
      </c>
      <c r="H43" s="13">
        <v>2.9687835861789829</v>
      </c>
      <c r="I43" s="13">
        <v>227.13408805123643</v>
      </c>
      <c r="J43" s="5">
        <f t="shared" si="3"/>
        <v>3.5734602674522522</v>
      </c>
      <c r="K43" s="13">
        <v>3.0076658471814031</v>
      </c>
      <c r="L43" s="13">
        <f t="shared" si="4"/>
        <v>0.60467668127326935</v>
      </c>
      <c r="M43" s="13">
        <f t="shared" si="5"/>
        <v>3.8882261002420204E-2</v>
      </c>
      <c r="N43" s="12">
        <v>163.90190000000001</v>
      </c>
      <c r="O43" s="12">
        <f t="shared" si="6"/>
        <v>0.5605</v>
      </c>
      <c r="P43" s="12">
        <f t="shared" si="6"/>
        <v>0.23416666666666672</v>
      </c>
      <c r="Q43" s="65"/>
      <c r="R43" s="66"/>
      <c r="S43" s="66"/>
      <c r="T43" s="66"/>
      <c r="U43" s="66"/>
      <c r="V43" s="66"/>
      <c r="W43" s="66"/>
      <c r="X43" s="66"/>
      <c r="Y43" s="66"/>
      <c r="Z43" s="66"/>
      <c r="AA43" s="66"/>
      <c r="AB43" s="67"/>
      <c r="AC43" s="13">
        <v>0.14067607467596333</v>
      </c>
      <c r="AD43" s="13">
        <v>0.19045282810230033</v>
      </c>
      <c r="AE43" s="13">
        <v>0.16596855153821563</v>
      </c>
      <c r="AF43" s="13">
        <v>0.7315840517241381</v>
      </c>
      <c r="AG43" s="13">
        <v>2.4587284482758629</v>
      </c>
      <c r="AH43" s="13">
        <v>1.4601986332938297</v>
      </c>
      <c r="AI43" s="13">
        <v>7.3158405172413815E-2</v>
      </c>
      <c r="AJ43" s="13">
        <v>0.24587284482758631</v>
      </c>
      <c r="AK43" s="13">
        <v>0.14601986332938263</v>
      </c>
      <c r="AL43" s="13">
        <v>19.475000000000001</v>
      </c>
      <c r="AM43" s="13">
        <v>25.18</v>
      </c>
      <c r="AN43" s="13">
        <v>22.49756955810145</v>
      </c>
      <c r="AO43" s="13">
        <v>5.1671516330796571E-2</v>
      </c>
      <c r="AP43" s="13">
        <v>3.4045787982402631</v>
      </c>
      <c r="AQ43" s="13">
        <v>1.028775912281958</v>
      </c>
      <c r="AR43" s="13">
        <v>2.2633606612890946</v>
      </c>
      <c r="AS43" s="13">
        <v>3.2019010512225941</v>
      </c>
      <c r="AT43" s="13">
        <v>2.7369565152166548</v>
      </c>
      <c r="AU43" s="13">
        <v>1.4795588642846811</v>
      </c>
      <c r="AV43" s="13">
        <v>2.0161795915184291</v>
      </c>
      <c r="AW43" s="13">
        <v>1.6635243376598754</v>
      </c>
    </row>
    <row r="44" spans="1:49" x14ac:dyDescent="0.25">
      <c r="A44" s="13" t="s">
        <v>8</v>
      </c>
      <c r="B44" s="13">
        <v>7</v>
      </c>
      <c r="C44" s="14">
        <v>43727</v>
      </c>
      <c r="D44" s="13">
        <v>43727.412499999999</v>
      </c>
      <c r="E44" s="13">
        <v>43727.618750000001</v>
      </c>
      <c r="F44" s="13">
        <v>4.9500000000698492</v>
      </c>
      <c r="G44" s="13">
        <v>176.90000000000146</v>
      </c>
      <c r="H44" s="13">
        <v>2.7831362819028316</v>
      </c>
      <c r="I44" s="13">
        <v>148.40046885513303</v>
      </c>
      <c r="J44" s="5">
        <f t="shared" si="3"/>
        <v>2.3347582200232249</v>
      </c>
      <c r="K44" s="13">
        <v>3.5553282005709907</v>
      </c>
      <c r="L44" s="13">
        <f t="shared" si="4"/>
        <v>-0.44837806187960672</v>
      </c>
      <c r="M44" s="13">
        <f t="shared" si="5"/>
        <v>0.77219191866815917</v>
      </c>
      <c r="N44" s="12">
        <v>88.245599999999996</v>
      </c>
      <c r="O44" s="12">
        <f t="shared" si="6"/>
        <v>0.5605</v>
      </c>
      <c r="P44" s="12">
        <f t="shared" si="6"/>
        <v>0.23416666666666672</v>
      </c>
      <c r="Q44" s="65"/>
      <c r="R44" s="66"/>
      <c r="S44" s="66"/>
      <c r="T44" s="66"/>
      <c r="U44" s="66"/>
      <c r="V44" s="66"/>
      <c r="W44" s="66"/>
      <c r="X44" s="66"/>
      <c r="Y44" s="66"/>
      <c r="Z44" s="66"/>
      <c r="AA44" s="66"/>
      <c r="AB44" s="67"/>
      <c r="AC44" s="13">
        <v>0.1121950928219371</v>
      </c>
      <c r="AD44" s="13">
        <v>0.16522012460155305</v>
      </c>
      <c r="AE44" s="13">
        <v>0.13824387450713846</v>
      </c>
      <c r="AF44" s="13">
        <v>1.3247772988505746</v>
      </c>
      <c r="AG44" s="13">
        <v>1.9175287356321842</v>
      </c>
      <c r="AH44" s="13">
        <v>1.7212348586543262</v>
      </c>
      <c r="AI44" s="13">
        <v>0.13247772988505746</v>
      </c>
      <c r="AJ44" s="13">
        <v>0.19175287356321843</v>
      </c>
      <c r="AK44" s="13">
        <v>0.17212348586543327</v>
      </c>
      <c r="AL44" s="13">
        <v>15.385</v>
      </c>
      <c r="AM44" s="13">
        <v>22.47</v>
      </c>
      <c r="AN44" s="13">
        <v>19.080872446162378</v>
      </c>
      <c r="AO44" s="13">
        <v>5.7412795923107308E-2</v>
      </c>
      <c r="AP44" s="13">
        <v>4.5930236738485846</v>
      </c>
      <c r="AQ44" s="13">
        <v>0.99349181733711844</v>
      </c>
      <c r="AR44" s="13">
        <v>1.7480780998420127</v>
      </c>
      <c r="AS44" s="13">
        <v>2.7206268512218719</v>
      </c>
      <c r="AT44" s="13">
        <v>2.2210079842219028</v>
      </c>
      <c r="AU44" s="13">
        <v>0.78348233358789532</v>
      </c>
      <c r="AV44" s="13">
        <v>1.259283218103076</v>
      </c>
      <c r="AW44" s="13">
        <v>0.95339821667682945</v>
      </c>
    </row>
    <row r="45" spans="1:49" x14ac:dyDescent="0.25">
      <c r="A45" s="13" t="s">
        <v>8</v>
      </c>
      <c r="B45" s="13">
        <v>8</v>
      </c>
      <c r="C45" s="14">
        <v>43739</v>
      </c>
      <c r="D45" s="13">
        <v>43739.423611111109</v>
      </c>
      <c r="E45" s="13">
        <v>43739.638888888891</v>
      </c>
      <c r="F45" s="13">
        <v>5.1666666667442769</v>
      </c>
      <c r="G45" s="13">
        <v>150.39999999999782</v>
      </c>
      <c r="H45" s="13">
        <v>2.3662164884012231</v>
      </c>
      <c r="I45" s="13">
        <v>135.08487215644323</v>
      </c>
      <c r="J45" s="5">
        <f t="shared" si="3"/>
        <v>2.12526630206218</v>
      </c>
      <c r="K45" s="13">
        <v>2.8541719349139996</v>
      </c>
      <c r="L45" s="13">
        <f t="shared" si="4"/>
        <v>-0.24095018633904308</v>
      </c>
      <c r="M45" s="13">
        <f t="shared" si="5"/>
        <v>0.48795544651277645</v>
      </c>
      <c r="N45" s="12">
        <v>95.138000000000005</v>
      </c>
      <c r="O45" s="12">
        <f t="shared" si="6"/>
        <v>0.5605</v>
      </c>
      <c r="P45" s="12">
        <f t="shared" si="6"/>
        <v>0.23416666666666672</v>
      </c>
      <c r="Q45" s="65"/>
      <c r="R45" s="66"/>
      <c r="S45" s="66"/>
      <c r="T45" s="66"/>
      <c r="U45" s="66"/>
      <c r="V45" s="66"/>
      <c r="W45" s="66"/>
      <c r="X45" s="66"/>
      <c r="Y45" s="66"/>
      <c r="Z45" s="66"/>
      <c r="AA45" s="66"/>
      <c r="AB45" s="67"/>
      <c r="AC45" s="13">
        <v>0.15506725361094131</v>
      </c>
      <c r="AD45" s="13">
        <v>0.2321749976299976</v>
      </c>
      <c r="AE45" s="13">
        <v>0.19794590644045917</v>
      </c>
      <c r="AF45" s="13">
        <v>0.74881824712643708</v>
      </c>
      <c r="AG45" s="13">
        <v>2.0165589080459774</v>
      </c>
      <c r="AH45" s="13">
        <v>1.4052857131517116</v>
      </c>
      <c r="AI45" s="13">
        <v>7.4881824712643708E-2</v>
      </c>
      <c r="AJ45" s="13">
        <v>0.20165589080459775</v>
      </c>
      <c r="AK45" s="13">
        <v>0.14052857131517107</v>
      </c>
      <c r="AL45" s="13">
        <v>21.28</v>
      </c>
      <c r="AM45" s="13">
        <v>29.060000000000002</v>
      </c>
      <c r="AN45" s="13">
        <v>25.79893370165745</v>
      </c>
      <c r="AO45" s="13">
        <v>8.6119193884660952E-2</v>
      </c>
      <c r="AP45" s="13">
        <v>3.4505090349787491</v>
      </c>
      <c r="AQ45" s="13">
        <v>0.95072735268757891</v>
      </c>
      <c r="AR45" s="13">
        <v>2.5301018452033914</v>
      </c>
      <c r="AS45" s="13">
        <v>4.0195876958843098</v>
      </c>
      <c r="AT45" s="13">
        <v>3.3518760608908802</v>
      </c>
      <c r="AU45" s="13">
        <v>1.7199632343692657</v>
      </c>
      <c r="AV45" s="13">
        <v>2.3992429627717518</v>
      </c>
      <c r="AW45" s="13">
        <v>2.0313893506860978</v>
      </c>
    </row>
    <row r="46" spans="1:49" x14ac:dyDescent="0.25">
      <c r="A46" s="13" t="s">
        <v>9</v>
      </c>
      <c r="B46" s="13">
        <v>9</v>
      </c>
      <c r="C46" s="14">
        <v>43711</v>
      </c>
      <c r="D46" s="13">
        <v>43711.400694444441</v>
      </c>
      <c r="E46" s="13">
        <v>43711.620138888888</v>
      </c>
      <c r="F46" s="13">
        <v>5.2666666667209938</v>
      </c>
      <c r="G46" s="13">
        <v>319.39999999999782</v>
      </c>
      <c r="H46" s="13">
        <v>5.0250634733733808</v>
      </c>
      <c r="I46" s="13">
        <v>362.94415154364299</v>
      </c>
      <c r="J46" s="5">
        <f t="shared" si="3"/>
        <v>5.7101358760064684</v>
      </c>
      <c r="K46" s="13">
        <v>3.6713942693541672</v>
      </c>
      <c r="L46" s="13">
        <f t="shared" si="4"/>
        <v>0.68507240263308766</v>
      </c>
      <c r="M46" s="13">
        <f t="shared" si="5"/>
        <v>-1.3536692040192135</v>
      </c>
      <c r="N46" s="12">
        <v>191.97219999999999</v>
      </c>
      <c r="O46" s="12">
        <f t="shared" si="6"/>
        <v>0.5605</v>
      </c>
      <c r="P46" s="12">
        <f t="shared" si="6"/>
        <v>0.23416666666666672</v>
      </c>
      <c r="Q46" s="65"/>
      <c r="R46" s="66"/>
      <c r="S46" s="66"/>
      <c r="T46" s="66"/>
      <c r="U46" s="66"/>
      <c r="V46" s="66"/>
      <c r="W46" s="66"/>
      <c r="X46" s="66"/>
      <c r="Y46" s="66"/>
      <c r="Z46" s="66"/>
      <c r="AA46" s="66"/>
      <c r="AB46" s="67"/>
      <c r="AC46" s="13">
        <v>0.16822196248821952</v>
      </c>
      <c r="AD46" s="13">
        <v>0.24022381484263194</v>
      </c>
      <c r="AE46" s="13">
        <v>0.2025062623937508</v>
      </c>
      <c r="AF46" s="13">
        <v>1.274425287356322</v>
      </c>
      <c r="AG46" s="13">
        <v>2.0882902298850583</v>
      </c>
      <c r="AH46" s="13">
        <v>1.8219057382260224</v>
      </c>
      <c r="AI46" s="13">
        <v>0.12744252873563219</v>
      </c>
      <c r="AJ46" s="13">
        <v>0.20882902298850584</v>
      </c>
      <c r="AK46" s="13">
        <v>0.18219057382260184</v>
      </c>
      <c r="AL46" s="13">
        <v>22.810000000000002</v>
      </c>
      <c r="AM46" s="13">
        <v>29.740000000000002</v>
      </c>
      <c r="AN46" s="13">
        <v>26.301487831858349</v>
      </c>
      <c r="AO46" s="13">
        <v>6.8895355107728762E-2</v>
      </c>
      <c r="AP46" s="13">
        <v>3.3414247227248453</v>
      </c>
      <c r="AQ46" s="13">
        <v>0.91488306459151603</v>
      </c>
      <c r="AR46" s="13">
        <v>2.7773130785611793</v>
      </c>
      <c r="AS46" s="13">
        <v>4.1801969500633316</v>
      </c>
      <c r="AT46" s="13">
        <v>3.4384329465220933</v>
      </c>
      <c r="AU46" s="13">
        <v>1.3911422473132928</v>
      </c>
      <c r="AV46" s="13">
        <v>2.2655696189541121</v>
      </c>
      <c r="AW46" s="13">
        <v>1.7321167852788808</v>
      </c>
    </row>
    <row r="47" spans="1:49" x14ac:dyDescent="0.25">
      <c r="A47" s="13" t="s">
        <v>9</v>
      </c>
      <c r="B47" s="13">
        <v>10</v>
      </c>
      <c r="C47" s="14">
        <v>43725</v>
      </c>
      <c r="D47" s="13">
        <v>43725.433333333334</v>
      </c>
      <c r="E47" s="13">
        <v>43725.646527777775</v>
      </c>
      <c r="F47" s="13">
        <v>5.1166666665812954</v>
      </c>
      <c r="G47" s="13">
        <v>260.39999999999782</v>
      </c>
      <c r="H47" s="13">
        <v>4.0968269519925684</v>
      </c>
      <c r="I47" s="13">
        <v>428.35469865388734</v>
      </c>
      <c r="J47" s="5">
        <f t="shared" si="3"/>
        <v>6.739228396535772</v>
      </c>
      <c r="K47" s="13">
        <v>3.6406010750616895</v>
      </c>
      <c r="L47" s="13">
        <f t="shared" si="4"/>
        <v>2.6424014445432036</v>
      </c>
      <c r="M47" s="13">
        <f t="shared" si="5"/>
        <v>-0.4562258769308789</v>
      </c>
      <c r="N47" s="12">
        <v>241.06829999999999</v>
      </c>
      <c r="O47" s="12">
        <f t="shared" si="6"/>
        <v>0.5605</v>
      </c>
      <c r="P47" s="12">
        <f t="shared" si="6"/>
        <v>0.23416666666666672</v>
      </c>
      <c r="Q47" s="65"/>
      <c r="R47" s="66"/>
      <c r="S47" s="66"/>
      <c r="T47" s="66"/>
      <c r="U47" s="66"/>
      <c r="V47" s="66"/>
      <c r="W47" s="66"/>
      <c r="X47" s="66"/>
      <c r="Y47" s="66"/>
      <c r="Z47" s="66"/>
      <c r="AA47" s="66"/>
      <c r="AB47" s="67"/>
      <c r="AC47" s="13">
        <v>0.15569118144555</v>
      </c>
      <c r="AD47" s="13">
        <v>0.20018792458170417</v>
      </c>
      <c r="AE47" s="13">
        <v>0.17674100793124439</v>
      </c>
      <c r="AF47" s="13">
        <v>1.1960272988505749</v>
      </c>
      <c r="AG47" s="13">
        <v>1.9424568965517244</v>
      </c>
      <c r="AH47" s="13">
        <v>1.7332869491400191</v>
      </c>
      <c r="AI47" s="13">
        <v>0.11960272988505749</v>
      </c>
      <c r="AJ47" s="13">
        <v>0.19424568965517244</v>
      </c>
      <c r="AK47" s="13">
        <v>0.17332869491400169</v>
      </c>
      <c r="AL47" s="13">
        <v>21.355</v>
      </c>
      <c r="AM47" s="13">
        <v>26.145</v>
      </c>
      <c r="AN47" s="13">
        <v>23.708817775293483</v>
      </c>
      <c r="AO47" s="13">
        <v>3.4447677553864381E-2</v>
      </c>
      <c r="AP47" s="13">
        <v>4.5470934371100986</v>
      </c>
      <c r="AQ47" s="13">
        <v>1.2137751829432033</v>
      </c>
      <c r="AR47" s="13">
        <v>2.5417557595548268</v>
      </c>
      <c r="AS47" s="13">
        <v>3.3903602208668864</v>
      </c>
      <c r="AT47" s="13">
        <v>2.9407736067214185</v>
      </c>
      <c r="AU47" s="13">
        <v>0.98381495290942045</v>
      </c>
      <c r="AV47" s="13">
        <v>1.6069455219193489</v>
      </c>
      <c r="AW47" s="13">
        <v>1.234668270766909</v>
      </c>
    </row>
    <row r="48" spans="1:49" x14ac:dyDescent="0.25">
      <c r="A48" s="13" t="s">
        <v>9</v>
      </c>
      <c r="B48" s="13">
        <v>11</v>
      </c>
      <c r="C48" s="14">
        <v>43732</v>
      </c>
      <c r="D48" s="13">
        <v>43732.412499999999</v>
      </c>
      <c r="E48" s="13">
        <v>43732.635416666664</v>
      </c>
      <c r="F48" s="13">
        <v>5.3499999999767169</v>
      </c>
      <c r="G48" s="13">
        <v>160.20000000000073</v>
      </c>
      <c r="H48" s="13">
        <v>2.5203981478848614</v>
      </c>
      <c r="I48" s="13">
        <v>188.58872631422116</v>
      </c>
      <c r="J48" s="5">
        <f t="shared" si="3"/>
        <v>2.9670329370432329</v>
      </c>
      <c r="K48" s="13">
        <v>2.7528894695179944</v>
      </c>
      <c r="L48" s="13">
        <f t="shared" si="4"/>
        <v>0.44663478915837151</v>
      </c>
      <c r="M48" s="13">
        <f t="shared" si="5"/>
        <v>0.23249132163313302</v>
      </c>
      <c r="N48" s="12">
        <v>148.53630000000001</v>
      </c>
      <c r="O48" s="12">
        <f t="shared" si="6"/>
        <v>0.5605</v>
      </c>
      <c r="P48" s="12">
        <f t="shared" si="6"/>
        <v>0.23416666666666672</v>
      </c>
      <c r="Q48" s="65"/>
      <c r="R48" s="66"/>
      <c r="S48" s="66"/>
      <c r="T48" s="66"/>
      <c r="U48" s="66"/>
      <c r="V48" s="66"/>
      <c r="W48" s="66"/>
      <c r="X48" s="66"/>
      <c r="Y48" s="66"/>
      <c r="Z48" s="66"/>
      <c r="AA48" s="66"/>
      <c r="AB48" s="67"/>
      <c r="AC48" s="13">
        <v>0.16110219612128551</v>
      </c>
      <c r="AD48" s="13">
        <v>0.20184181481649383</v>
      </c>
      <c r="AE48" s="13">
        <v>0.17884387088597561</v>
      </c>
      <c r="AF48" s="13">
        <v>-2.3635057471264376E-2</v>
      </c>
      <c r="AG48" s="13">
        <v>2.8401939655172415</v>
      </c>
      <c r="AH48" s="13">
        <v>1.2283039041762274</v>
      </c>
      <c r="AI48" s="13">
        <v>-2.3635057471264377E-3</v>
      </c>
      <c r="AJ48" s="13">
        <v>0.28401939655172415</v>
      </c>
      <c r="AK48" s="13">
        <v>0.12283039041762242</v>
      </c>
      <c r="AL48" s="13">
        <v>21.994999999999997</v>
      </c>
      <c r="AM48" s="13">
        <v>26.305</v>
      </c>
      <c r="AN48" s="13">
        <v>23.94911032990807</v>
      </c>
      <c r="AO48" s="13">
        <v>4.0188957146175118E-2</v>
      </c>
      <c r="AP48" s="13">
        <v>4.782485900394839</v>
      </c>
      <c r="AQ48" s="13">
        <v>1.2229111835989366</v>
      </c>
      <c r="AR48" s="13">
        <v>2.6431255403904017</v>
      </c>
      <c r="AS48" s="13">
        <v>3.4225237893902838</v>
      </c>
      <c r="AT48" s="13">
        <v>2.9804025475535658</v>
      </c>
      <c r="AU48" s="13">
        <v>1.2540746294286171</v>
      </c>
      <c r="AV48" s="13">
        <v>1.8859321856274702</v>
      </c>
      <c r="AW48" s="13">
        <v>1.476168459909968</v>
      </c>
    </row>
    <row r="49" spans="1:49" x14ac:dyDescent="0.25">
      <c r="A49" s="13" t="s">
        <v>9</v>
      </c>
      <c r="B49" s="13">
        <v>12</v>
      </c>
      <c r="C49" s="14">
        <f>INT(D49)</f>
        <v>43742</v>
      </c>
      <c r="D49" s="13">
        <v>43742.374305555553</v>
      </c>
      <c r="E49" s="13">
        <v>43742.57708333333</v>
      </c>
      <c r="F49" s="13">
        <f>(E49-D49)*24</f>
        <v>4.8666666666395031</v>
      </c>
      <c r="G49" s="13">
        <v>178.40000000000146</v>
      </c>
      <c r="H49" s="13">
        <f>G49/(CONVERT(11.2,"in","cm")^2*(PI()/4))*10</f>
        <v>2.8067355154972589</v>
      </c>
      <c r="I49" s="13">
        <v>379.75897428646465</v>
      </c>
      <c r="J49" s="5">
        <f t="shared" si="3"/>
        <v>5.9746804958442929</v>
      </c>
      <c r="K49" s="13">
        <v>3.2221700906484041</v>
      </c>
      <c r="L49" s="13">
        <f t="shared" si="4"/>
        <v>3.1679449803470341</v>
      </c>
      <c r="M49" s="13">
        <f t="shared" si="5"/>
        <v>0.41543457515114524</v>
      </c>
      <c r="N49" s="12">
        <v>235.14359999999999</v>
      </c>
      <c r="O49" s="12">
        <f t="shared" si="6"/>
        <v>0.5605</v>
      </c>
      <c r="P49" s="12">
        <f t="shared" si="6"/>
        <v>0.23416666666666672</v>
      </c>
      <c r="Q49" s="68"/>
      <c r="R49" s="69"/>
      <c r="S49" s="69"/>
      <c r="T49" s="69"/>
      <c r="U49" s="69"/>
      <c r="V49" s="69"/>
      <c r="W49" s="69"/>
      <c r="X49" s="69"/>
      <c r="Y49" s="69"/>
      <c r="Z49" s="69"/>
      <c r="AA49" s="69"/>
      <c r="AB49" s="70"/>
      <c r="AC49" s="13">
        <v>0.12551007970582312</v>
      </c>
      <c r="AD49" s="13">
        <v>0.1590971753538693</v>
      </c>
      <c r="AE49" s="13">
        <v>0.14000914904946699</v>
      </c>
      <c r="AF49" s="13">
        <v>-3.5628591954023126E-2</v>
      </c>
      <c r="AG49" s="13">
        <v>2.5129669540229891</v>
      </c>
      <c r="AH49" s="13">
        <v>1.4658586384257795</v>
      </c>
      <c r="AI49" s="13">
        <v>-3.5628591954023126E-3</v>
      </c>
      <c r="AJ49" s="13">
        <v>0.25129669540229893</v>
      </c>
      <c r="AK49" s="13">
        <v>0.1465858638425778</v>
      </c>
      <c r="AL49" s="13">
        <v>17.395</v>
      </c>
      <c r="AM49" s="13">
        <v>21.759999999999998</v>
      </c>
      <c r="AN49" s="13">
        <v>19.367106118029259</v>
      </c>
      <c r="AO49" s="13">
        <v>0.10908431225390389</v>
      </c>
      <c r="AP49" s="13">
        <v>7.4808873087808818</v>
      </c>
      <c r="AQ49" s="13">
        <v>1.5096363639645092</v>
      </c>
      <c r="AR49" s="13">
        <v>1.9867695255119751</v>
      </c>
      <c r="AS49" s="13">
        <v>2.6055009597054015</v>
      </c>
      <c r="AT49" s="13">
        <v>2.2520999410788929</v>
      </c>
      <c r="AU49" s="13">
        <v>0.93849589044972259</v>
      </c>
      <c r="AV49" s="13">
        <v>1.5707136075134336</v>
      </c>
      <c r="AW49" s="13">
        <v>1.2742624613962983</v>
      </c>
    </row>
    <row r="57" spans="1:49" x14ac:dyDescent="0.25">
      <c r="G57" s="13">
        <v>2</v>
      </c>
    </row>
    <row r="58" spans="1:49" x14ac:dyDescent="0.25">
      <c r="G58" s="13">
        <v>8</v>
      </c>
    </row>
    <row r="59" spans="1:49" x14ac:dyDescent="0.25">
      <c r="G59" s="13">
        <v>3</v>
      </c>
    </row>
    <row r="60" spans="1:49" x14ac:dyDescent="0.25">
      <c r="G60" s="13">
        <v>5</v>
      </c>
    </row>
    <row r="61" spans="1:49" x14ac:dyDescent="0.25">
      <c r="G61" s="13">
        <v>4</v>
      </c>
    </row>
    <row r="62" spans="1:49" x14ac:dyDescent="0.25">
      <c r="G62" s="13">
        <v>1</v>
      </c>
    </row>
    <row r="63" spans="1:49" x14ac:dyDescent="0.25">
      <c r="G63" s="13">
        <v>7</v>
      </c>
    </row>
    <row r="64" spans="1:49" x14ac:dyDescent="0.25">
      <c r="G64" s="13">
        <v>11</v>
      </c>
    </row>
    <row r="70" spans="1:49" x14ac:dyDescent="0.25">
      <c r="C70" s="10"/>
    </row>
    <row r="71" spans="1:49" x14ac:dyDescent="0.25">
      <c r="C71" s="10"/>
    </row>
    <row r="72" spans="1:49" x14ac:dyDescent="0.25">
      <c r="C72" s="10"/>
    </row>
    <row r="73" spans="1:49" x14ac:dyDescent="0.25">
      <c r="C73" s="10"/>
    </row>
    <row r="74" spans="1:49" x14ac:dyDescent="0.25">
      <c r="A74" s="15" t="s">
        <v>56</v>
      </c>
      <c r="B74" s="13"/>
      <c r="C74" s="13"/>
      <c r="D74" s="13"/>
      <c r="E74" s="13"/>
      <c r="F74" s="13"/>
      <c r="G74" s="13"/>
      <c r="H74" s="13"/>
      <c r="I74" s="13"/>
      <c r="J74" s="13"/>
      <c r="K74" s="13"/>
      <c r="L74" s="13"/>
      <c r="M74" s="13"/>
      <c r="N74" s="13"/>
      <c r="O74" s="13"/>
      <c r="P74" s="13"/>
      <c r="Q74" s="61" t="s">
        <v>33</v>
      </c>
      <c r="R74" s="61"/>
      <c r="S74" s="61"/>
      <c r="T74" s="61" t="s">
        <v>34</v>
      </c>
      <c r="U74" s="61"/>
      <c r="V74" s="61"/>
      <c r="W74" s="61" t="s">
        <v>35</v>
      </c>
      <c r="X74" s="61"/>
      <c r="Y74" s="61"/>
      <c r="Z74" s="61" t="s">
        <v>36</v>
      </c>
      <c r="AA74" s="61"/>
      <c r="AB74" s="61"/>
      <c r="AC74" s="61" t="s">
        <v>37</v>
      </c>
      <c r="AD74" s="61"/>
      <c r="AE74" s="61"/>
      <c r="AF74" s="61" t="s">
        <v>38</v>
      </c>
      <c r="AG74" s="61"/>
      <c r="AH74" s="61"/>
      <c r="AI74" s="61" t="s">
        <v>39</v>
      </c>
      <c r="AJ74" s="61"/>
      <c r="AK74" s="61"/>
      <c r="AL74" s="61" t="s">
        <v>40</v>
      </c>
      <c r="AM74" s="61"/>
      <c r="AN74" s="61"/>
      <c r="AO74" s="61" t="s">
        <v>41</v>
      </c>
      <c r="AP74" s="61"/>
      <c r="AQ74" s="61"/>
      <c r="AR74" s="61" t="s">
        <v>42</v>
      </c>
      <c r="AS74" s="61"/>
      <c r="AT74" s="61"/>
      <c r="AU74" s="61" t="s">
        <v>43</v>
      </c>
      <c r="AV74" s="61"/>
      <c r="AW74" s="61"/>
    </row>
    <row r="75" spans="1:49" x14ac:dyDescent="0.25">
      <c r="A75" s="15" t="s">
        <v>0</v>
      </c>
      <c r="B75" s="15" t="s">
        <v>52</v>
      </c>
      <c r="C75" s="15" t="s">
        <v>1</v>
      </c>
      <c r="D75" s="15" t="s">
        <v>20</v>
      </c>
      <c r="E75" s="15" t="s">
        <v>21</v>
      </c>
      <c r="F75" s="15" t="s">
        <v>19</v>
      </c>
      <c r="G75" s="15" t="s">
        <v>15</v>
      </c>
      <c r="H75" s="15" t="s">
        <v>18</v>
      </c>
      <c r="I75" s="15" t="s">
        <v>49</v>
      </c>
      <c r="J75" s="15" t="s">
        <v>47</v>
      </c>
      <c r="K75" s="15" t="s">
        <v>48</v>
      </c>
      <c r="L75" s="15" t="s">
        <v>54</v>
      </c>
      <c r="M75" s="15" t="s">
        <v>55</v>
      </c>
      <c r="N75" s="15" t="s">
        <v>44</v>
      </c>
      <c r="O75" s="15" t="s">
        <v>45</v>
      </c>
      <c r="P75" s="15" t="s">
        <v>46</v>
      </c>
      <c r="Q75" s="15" t="s">
        <v>30</v>
      </c>
      <c r="R75" s="15" t="s">
        <v>31</v>
      </c>
      <c r="S75" s="15" t="s">
        <v>32</v>
      </c>
      <c r="T75" s="15" t="s">
        <v>30</v>
      </c>
      <c r="U75" s="15" t="s">
        <v>31</v>
      </c>
      <c r="V75" s="15" t="s">
        <v>32</v>
      </c>
      <c r="W75" s="15" t="s">
        <v>30</v>
      </c>
      <c r="X75" s="15" t="s">
        <v>31</v>
      </c>
      <c r="Y75" s="15" t="s">
        <v>32</v>
      </c>
      <c r="Z75" s="15" t="s">
        <v>30</v>
      </c>
      <c r="AA75" s="15" t="s">
        <v>31</v>
      </c>
      <c r="AB75" s="15" t="s">
        <v>32</v>
      </c>
      <c r="AC75" s="15" t="s">
        <v>30</v>
      </c>
      <c r="AD75" s="15" t="s">
        <v>31</v>
      </c>
      <c r="AE75" s="15" t="s">
        <v>32</v>
      </c>
      <c r="AF75" s="15" t="s">
        <v>30</v>
      </c>
      <c r="AG75" s="15" t="s">
        <v>31</v>
      </c>
      <c r="AH75" s="15" t="s">
        <v>32</v>
      </c>
      <c r="AI75" s="15" t="s">
        <v>30</v>
      </c>
      <c r="AJ75" s="15" t="s">
        <v>31</v>
      </c>
      <c r="AK75" s="15" t="s">
        <v>32</v>
      </c>
      <c r="AL75" s="15" t="s">
        <v>30</v>
      </c>
      <c r="AM75" s="15" t="s">
        <v>31</v>
      </c>
      <c r="AN75" s="15" t="s">
        <v>32</v>
      </c>
      <c r="AO75" s="15" t="s">
        <v>30</v>
      </c>
      <c r="AP75" s="15" t="s">
        <v>31</v>
      </c>
      <c r="AQ75" s="15" t="s">
        <v>32</v>
      </c>
      <c r="AR75" s="15" t="s">
        <v>30</v>
      </c>
      <c r="AS75" s="15" t="s">
        <v>31</v>
      </c>
      <c r="AT75" s="15" t="s">
        <v>32</v>
      </c>
      <c r="AU75" s="15" t="s">
        <v>30</v>
      </c>
      <c r="AV75" s="15" t="s">
        <v>31</v>
      </c>
      <c r="AW75" s="15" t="s">
        <v>32</v>
      </c>
    </row>
    <row r="76" spans="1:49" x14ac:dyDescent="0.25">
      <c r="A76" s="13" t="s">
        <v>10</v>
      </c>
      <c r="B76" s="13">
        <v>1</v>
      </c>
      <c r="C76" s="14">
        <v>43706</v>
      </c>
      <c r="D76" s="13">
        <v>43706.431944444441</v>
      </c>
      <c r="E76" s="13">
        <v>43706.635416666664</v>
      </c>
      <c r="F76" s="13">
        <v>4.8833333333604969</v>
      </c>
      <c r="G76" s="13">
        <v>276.29999999999927</v>
      </c>
      <c r="H76" s="13">
        <v>4.3469788280935218</v>
      </c>
      <c r="I76" s="13">
        <v>187</v>
      </c>
      <c r="J76" s="5">
        <f t="shared" ref="J76:J87" si="7">I76/(CONVERT(11.2,"in","cm")^2*(PI()/4))*10</f>
        <v>2.9420377881052868</v>
      </c>
      <c r="K76" s="13">
        <v>4.0189042031394564</v>
      </c>
      <c r="L76" s="13">
        <f>J76-$H76</f>
        <v>-1.4049410399882349</v>
      </c>
      <c r="M76" s="13">
        <f>K76-$H76</f>
        <v>-0.32807462495406536</v>
      </c>
      <c r="N76" s="13">
        <v>90.51</v>
      </c>
      <c r="O76" s="13">
        <f>AVERAGE(O$3,O$6,O$7,O$10,O$11,O$14)</f>
        <v>0.5605</v>
      </c>
      <c r="P76" s="13">
        <f>AVERAGE(P$3,P$6,P$7,P$10,P$11,P$14)</f>
        <v>0.23416666666666672</v>
      </c>
      <c r="Q76" s="62" t="s">
        <v>57</v>
      </c>
      <c r="R76" s="63"/>
      <c r="S76" s="63"/>
      <c r="T76" s="63"/>
      <c r="U76" s="63"/>
      <c r="V76" s="63"/>
      <c r="W76" s="63"/>
      <c r="X76" s="63"/>
      <c r="Y76" s="63"/>
      <c r="Z76" s="63"/>
      <c r="AA76" s="63"/>
      <c r="AB76" s="64"/>
      <c r="AC76" s="13">
        <v>0.18460337215271622</v>
      </c>
      <c r="AD76" s="13">
        <v>0.22497804502753965</v>
      </c>
      <c r="AE76" s="13">
        <v>0.20763349144349907</v>
      </c>
      <c r="AF76" s="13">
        <v>0.61118534482758613</v>
      </c>
      <c r="AG76" s="13">
        <v>2.1803879310344829</v>
      </c>
      <c r="AH76" s="13">
        <v>1.9052914999548978</v>
      </c>
      <c r="AI76" s="13">
        <v>6.1118534482758613E-2</v>
      </c>
      <c r="AJ76" s="13">
        <v>0.21803879310344831</v>
      </c>
      <c r="AK76" s="13">
        <v>0.19052914999548978</v>
      </c>
      <c r="AL76" s="13">
        <v>24.58</v>
      </c>
      <c r="AM76" s="13">
        <v>28.435000000000002</v>
      </c>
      <c r="AN76" s="13">
        <v>26.828794843049373</v>
      </c>
      <c r="AO76" s="13">
        <v>0.10908431225390389</v>
      </c>
      <c r="AP76" s="13">
        <v>5.0178783636795785</v>
      </c>
      <c r="AQ76" s="13">
        <v>1.4089080810294228</v>
      </c>
      <c r="AR76" s="13">
        <v>3.0893871830889821</v>
      </c>
      <c r="AS76" s="13">
        <v>3.8767313197325102</v>
      </c>
      <c r="AT76" s="13">
        <v>3.5369713368147901</v>
      </c>
      <c r="AU76" s="13">
        <v>1.2719110422259892</v>
      </c>
      <c r="AV76" s="13">
        <v>1.9975926377804549</v>
      </c>
      <c r="AW76" s="13">
        <v>1.5380901200018802</v>
      </c>
    </row>
    <row r="77" spans="1:49" x14ac:dyDescent="0.25">
      <c r="A77" s="13" t="s">
        <v>10</v>
      </c>
      <c r="B77" s="13">
        <v>2</v>
      </c>
      <c r="C77" s="14">
        <v>43712</v>
      </c>
      <c r="D77" s="13">
        <v>43712.392361111109</v>
      </c>
      <c r="E77" s="13">
        <v>43712.59375</v>
      </c>
      <c r="F77" s="13">
        <v>4.8333333333721384</v>
      </c>
      <c r="G77" s="13">
        <v>219.40000000000146</v>
      </c>
      <c r="H77" s="13">
        <v>3.4517812337449421</v>
      </c>
      <c r="I77" s="13">
        <v>186.70807506964383</v>
      </c>
      <c r="J77" s="5">
        <f t="shared" si="7"/>
        <v>2.9374449850229452</v>
      </c>
      <c r="K77" s="13">
        <v>3.1403277293060596</v>
      </c>
      <c r="L77" s="13">
        <f t="shared" ref="L77:L87" si="8">J77-$H77</f>
        <v>-0.5143362487219969</v>
      </c>
      <c r="M77" s="13">
        <f t="shared" ref="M77:M87" si="9">K77-$H77</f>
        <v>-0.31145350443888242</v>
      </c>
      <c r="N77" s="12">
        <v>128.54830000000001</v>
      </c>
      <c r="O77" s="12">
        <f t="shared" ref="O77:P87" si="10">AVERAGE(O$3,O$6,O$7,O$10,O$11,O$14)</f>
        <v>0.5605</v>
      </c>
      <c r="P77" s="12">
        <f t="shared" si="10"/>
        <v>0.23416666666666672</v>
      </c>
      <c r="Q77" s="65"/>
      <c r="R77" s="66"/>
      <c r="S77" s="66"/>
      <c r="T77" s="66"/>
      <c r="U77" s="66"/>
      <c r="V77" s="66"/>
      <c r="W77" s="66"/>
      <c r="X77" s="66"/>
      <c r="Y77" s="66"/>
      <c r="Z77" s="66"/>
      <c r="AA77" s="66"/>
      <c r="AB77" s="67"/>
      <c r="AC77" s="13">
        <v>0.17970404546801561</v>
      </c>
      <c r="AD77" s="13">
        <v>0.27872031766779842</v>
      </c>
      <c r="AE77" s="13">
        <v>0.23092521951474621</v>
      </c>
      <c r="AF77" s="13">
        <v>0.23105603448275869</v>
      </c>
      <c r="AG77" s="13">
        <v>2.4739583333333335</v>
      </c>
      <c r="AH77" s="13">
        <v>1.5180549170744457</v>
      </c>
      <c r="AI77" s="13">
        <v>2.310560344827587E-2</v>
      </c>
      <c r="AJ77" s="13">
        <v>0.24739583333333337</v>
      </c>
      <c r="AK77" s="13">
        <v>0.15180549170744448</v>
      </c>
      <c r="AL77" s="13">
        <v>24.064999999999998</v>
      </c>
      <c r="AM77" s="13">
        <v>32.75</v>
      </c>
      <c r="AN77" s="13">
        <v>28.795332594235067</v>
      </c>
      <c r="AO77" s="13">
        <v>2.8706397961553654E-2</v>
      </c>
      <c r="AP77" s="13">
        <v>4.7193318248794212</v>
      </c>
      <c r="AQ77" s="13">
        <v>1.3706159316745434</v>
      </c>
      <c r="AR77" s="13">
        <v>2.9955788760813009</v>
      </c>
      <c r="AS77" s="13">
        <v>4.9600383853978354</v>
      </c>
      <c r="AT77" s="13">
        <v>4.0018621834125527</v>
      </c>
      <c r="AU77" s="13">
        <v>2.1757633747885143</v>
      </c>
      <c r="AV77" s="13">
        <v>2.8668024998910413</v>
      </c>
      <c r="AW77" s="13">
        <v>2.5455212644977006</v>
      </c>
    </row>
    <row r="78" spans="1:49" x14ac:dyDescent="0.25">
      <c r="A78" s="13" t="s">
        <v>10</v>
      </c>
      <c r="B78" s="13">
        <v>3</v>
      </c>
      <c r="C78" s="14">
        <v>43726</v>
      </c>
      <c r="D78" s="13">
        <v>43726.40902777778</v>
      </c>
      <c r="E78" s="13">
        <v>43726.618750000001</v>
      </c>
      <c r="F78" s="13">
        <v>5.0333333333255723</v>
      </c>
      <c r="G78" s="13">
        <v>113.5</v>
      </c>
      <c r="H78" s="13">
        <v>1.7856753419783424</v>
      </c>
      <c r="I78" s="13">
        <v>116.98398169810204</v>
      </c>
      <c r="J78" s="5">
        <f t="shared" si="7"/>
        <v>1.8404882072664894</v>
      </c>
      <c r="K78" s="13">
        <v>3.0828360292692127</v>
      </c>
      <c r="L78" s="13">
        <f t="shared" si="8"/>
        <v>5.4812865288146995E-2</v>
      </c>
      <c r="M78" s="13">
        <f t="shared" si="9"/>
        <v>1.2971606872908703</v>
      </c>
      <c r="N78" s="12">
        <v>80.429199999999994</v>
      </c>
      <c r="O78" s="12">
        <f t="shared" si="10"/>
        <v>0.5605</v>
      </c>
      <c r="P78" s="12">
        <f t="shared" si="10"/>
        <v>0.23416666666666672</v>
      </c>
      <c r="Q78" s="65"/>
      <c r="R78" s="66"/>
      <c r="S78" s="66"/>
      <c r="T78" s="66"/>
      <c r="U78" s="66"/>
      <c r="V78" s="66"/>
      <c r="W78" s="66"/>
      <c r="X78" s="66"/>
      <c r="Y78" s="66"/>
      <c r="Z78" s="66"/>
      <c r="AA78" s="66"/>
      <c r="AB78" s="67"/>
      <c r="AC78" s="13">
        <v>0.13081026292645145</v>
      </c>
      <c r="AD78" s="13">
        <v>0.1711342690469726</v>
      </c>
      <c r="AE78" s="13">
        <v>0.14991031758814241</v>
      </c>
      <c r="AF78" s="13">
        <v>0.13229885057471272</v>
      </c>
      <c r="AG78" s="13">
        <v>2.4763649425287362</v>
      </c>
      <c r="AH78" s="13">
        <v>1.4660336991318879</v>
      </c>
      <c r="AI78" s="13">
        <v>1.3229885057471273E-2</v>
      </c>
      <c r="AJ78" s="13">
        <v>0.24763649425287362</v>
      </c>
      <c r="AK78" s="13">
        <v>0.14660336991318856</v>
      </c>
      <c r="AL78" s="13">
        <v>18.145</v>
      </c>
      <c r="AM78" s="13">
        <v>23.134999999999998</v>
      </c>
      <c r="AN78" s="13">
        <v>20.618441306755258</v>
      </c>
      <c r="AO78" s="13">
        <v>0.10334303266159314</v>
      </c>
      <c r="AP78" s="13">
        <v>3.8466573268481898</v>
      </c>
      <c r="AQ78" s="13">
        <v>1.2356467135854146</v>
      </c>
      <c r="AR78" s="13">
        <v>2.0828820496988727</v>
      </c>
      <c r="AS78" s="13">
        <v>2.8324596247232394</v>
      </c>
      <c r="AT78" s="13">
        <v>2.4354109038900038</v>
      </c>
      <c r="AU78" s="13">
        <v>1.0627964739020981</v>
      </c>
      <c r="AV78" s="13">
        <v>1.6899993437000951</v>
      </c>
      <c r="AW78" s="13">
        <v>1.3302063523058223</v>
      </c>
    </row>
    <row r="79" spans="1:49" x14ac:dyDescent="0.25">
      <c r="A79" s="13" t="s">
        <v>10</v>
      </c>
      <c r="B79" s="13">
        <v>4</v>
      </c>
      <c r="C79" s="14">
        <v>43734</v>
      </c>
      <c r="D79" s="13">
        <v>43734.424305555556</v>
      </c>
      <c r="E79" s="13">
        <v>43734.640277777777</v>
      </c>
      <c r="F79" s="13">
        <v>5.1833333332906477</v>
      </c>
      <c r="G79" s="13">
        <v>110.29999999999927</v>
      </c>
      <c r="H79" s="13">
        <v>1.7353303103102191</v>
      </c>
      <c r="I79" s="13">
        <v>93.946266982631229</v>
      </c>
      <c r="J79" s="5">
        <f t="shared" si="7"/>
        <v>1.4780399332317065</v>
      </c>
      <c r="K79" s="13">
        <v>2.3190053494180072</v>
      </c>
      <c r="L79" s="13">
        <f t="shared" si="8"/>
        <v>-0.25729037707851266</v>
      </c>
      <c r="M79" s="13">
        <f t="shared" si="9"/>
        <v>0.58367503910778806</v>
      </c>
      <c r="N79" s="12">
        <v>85.352999999999994</v>
      </c>
      <c r="O79" s="12">
        <f t="shared" si="10"/>
        <v>0.5605</v>
      </c>
      <c r="P79" s="12">
        <f t="shared" si="10"/>
        <v>0.23416666666666672</v>
      </c>
      <c r="Q79" s="65"/>
      <c r="R79" s="66"/>
      <c r="S79" s="66"/>
      <c r="T79" s="66"/>
      <c r="U79" s="66"/>
      <c r="V79" s="66"/>
      <c r="W79" s="66"/>
      <c r="X79" s="66"/>
      <c r="Y79" s="66"/>
      <c r="Z79" s="66"/>
      <c r="AA79" s="66"/>
      <c r="AB79" s="67"/>
      <c r="AC79" s="13">
        <v>0.17322089508925267</v>
      </c>
      <c r="AD79" s="13">
        <v>0.23593400952971544</v>
      </c>
      <c r="AE79" s="13">
        <v>0.20471202627442672</v>
      </c>
      <c r="AF79" s="13">
        <v>-2.365549568965521E-2</v>
      </c>
      <c r="AG79" s="13">
        <v>2.3116379310344835</v>
      </c>
      <c r="AH79" s="13">
        <v>1.112386182817964</v>
      </c>
      <c r="AI79" s="13">
        <v>-2.3655495689655212E-3</v>
      </c>
      <c r="AJ79" s="13">
        <v>0.23116379310344837</v>
      </c>
      <c r="AK79" s="13">
        <v>0.11123861828179631</v>
      </c>
      <c r="AL79" s="13">
        <v>23.365000000000002</v>
      </c>
      <c r="AM79" s="13">
        <v>29.380000000000003</v>
      </c>
      <c r="AN79" s="13">
        <v>26.536159580342346</v>
      </c>
      <c r="AO79" s="13">
        <v>7.4636634700039506E-2</v>
      </c>
      <c r="AP79" s="13">
        <v>4.3978201677100195</v>
      </c>
      <c r="AQ79" s="13">
        <v>0.95982401542086371</v>
      </c>
      <c r="AR79" s="13">
        <v>2.8720617120950895</v>
      </c>
      <c r="AS79" s="13">
        <v>4.094486911043929</v>
      </c>
      <c r="AT79" s="13">
        <v>3.4805276090388366</v>
      </c>
      <c r="AU79" s="13">
        <v>1.8863690497720274</v>
      </c>
      <c r="AV79" s="13">
        <v>2.3759251245160176</v>
      </c>
      <c r="AW79" s="13">
        <v>2.1122916441975521</v>
      </c>
    </row>
    <row r="80" spans="1:49" x14ac:dyDescent="0.25">
      <c r="A80" s="13" t="s">
        <v>8</v>
      </c>
      <c r="B80" s="13">
        <v>5</v>
      </c>
      <c r="C80" s="14">
        <v>43707</v>
      </c>
      <c r="D80" s="13">
        <v>43707.365277777775</v>
      </c>
      <c r="E80" s="13">
        <v>43707.586805555555</v>
      </c>
      <c r="F80" s="13">
        <v>5.3166666667093523</v>
      </c>
      <c r="G80" s="13">
        <v>258.60000000000218</v>
      </c>
      <c r="H80" s="13">
        <v>4.0685078716793237</v>
      </c>
      <c r="I80" s="13">
        <v>248.11234045367223</v>
      </c>
      <c r="J80" s="5">
        <f t="shared" si="7"/>
        <v>3.9035073866842125</v>
      </c>
      <c r="K80" s="13">
        <v>3.7442243413109169</v>
      </c>
      <c r="L80" s="13">
        <f t="shared" si="8"/>
        <v>-0.16500048499511122</v>
      </c>
      <c r="M80" s="13">
        <f t="shared" si="9"/>
        <v>-0.32428353036840685</v>
      </c>
      <c r="N80" s="12">
        <v>114.4075</v>
      </c>
      <c r="O80" s="12">
        <f t="shared" si="10"/>
        <v>0.5605</v>
      </c>
      <c r="P80" s="12">
        <f t="shared" si="10"/>
        <v>0.23416666666666672</v>
      </c>
      <c r="Q80" s="65"/>
      <c r="R80" s="66"/>
      <c r="S80" s="66"/>
      <c r="T80" s="66"/>
      <c r="U80" s="66"/>
      <c r="V80" s="66"/>
      <c r="W80" s="66"/>
      <c r="X80" s="66"/>
      <c r="Y80" s="66"/>
      <c r="Z80" s="66"/>
      <c r="AA80" s="66"/>
      <c r="AB80" s="67"/>
      <c r="AC80" s="13">
        <v>0.16969524612753878</v>
      </c>
      <c r="AD80" s="13">
        <v>0.25817079870414877</v>
      </c>
      <c r="AE80" s="13">
        <v>0.22004960191108117</v>
      </c>
      <c r="AF80" s="13">
        <v>0.25370330459770113</v>
      </c>
      <c r="AG80" s="13">
        <v>2.0281250000000002</v>
      </c>
      <c r="AH80" s="13">
        <v>1.6728042128890011</v>
      </c>
      <c r="AI80" s="13">
        <v>2.5370330459770114E-2</v>
      </c>
      <c r="AJ80" s="13">
        <v>0.20281250000000003</v>
      </c>
      <c r="AK80" s="13">
        <v>0.16728042128890003</v>
      </c>
      <c r="AL80" s="13">
        <v>22.975000000000001</v>
      </c>
      <c r="AM80" s="13">
        <v>31.189999999999998</v>
      </c>
      <c r="AN80" s="13">
        <v>27.893495575221227</v>
      </c>
      <c r="AO80" s="13">
        <v>8.6119193884660952E-2</v>
      </c>
      <c r="AP80" s="13">
        <v>4.3863376085253982</v>
      </c>
      <c r="AQ80" s="13">
        <v>1.1644396920136084</v>
      </c>
      <c r="AR80" s="13">
        <v>2.8051922624745851</v>
      </c>
      <c r="AS80" s="13">
        <v>4.5414171331154733</v>
      </c>
      <c r="AT80" s="13">
        <v>3.7839292537321629</v>
      </c>
      <c r="AU80" s="13">
        <v>1.5375626462489598</v>
      </c>
      <c r="AV80" s="13">
        <v>2.0892908797941057</v>
      </c>
      <c r="AW80" s="13">
        <v>1.7560158459149324</v>
      </c>
    </row>
    <row r="81" spans="1:49" x14ac:dyDescent="0.25">
      <c r="A81" s="13" t="s">
        <v>8</v>
      </c>
      <c r="B81" s="13">
        <v>6</v>
      </c>
      <c r="C81" s="14">
        <v>43713</v>
      </c>
      <c r="D81" s="13">
        <v>43713.394444444442</v>
      </c>
      <c r="E81" s="13">
        <v>43713.612500000003</v>
      </c>
      <c r="F81" s="13">
        <v>5.2333333334536292</v>
      </c>
      <c r="G81" s="13">
        <v>188.70000000000073</v>
      </c>
      <c r="H81" s="13">
        <v>2.9687835861789829</v>
      </c>
      <c r="I81" s="13">
        <v>236.28378408824804</v>
      </c>
      <c r="J81" s="5">
        <f t="shared" si="7"/>
        <v>3.7174108101825478</v>
      </c>
      <c r="K81" s="13">
        <v>3.0076658471814031</v>
      </c>
      <c r="L81" s="13">
        <f t="shared" si="8"/>
        <v>0.74862722400356496</v>
      </c>
      <c r="M81" s="13">
        <f t="shared" si="9"/>
        <v>3.8882261002420204E-2</v>
      </c>
      <c r="N81" s="12">
        <v>163.90190000000001</v>
      </c>
      <c r="O81" s="12">
        <f t="shared" si="10"/>
        <v>0.5605</v>
      </c>
      <c r="P81" s="12">
        <f t="shared" si="10"/>
        <v>0.23416666666666672</v>
      </c>
      <c r="Q81" s="65"/>
      <c r="R81" s="66"/>
      <c r="S81" s="66"/>
      <c r="T81" s="66"/>
      <c r="U81" s="66"/>
      <c r="V81" s="66"/>
      <c r="W81" s="66"/>
      <c r="X81" s="66"/>
      <c r="Y81" s="66"/>
      <c r="Z81" s="66"/>
      <c r="AA81" s="66"/>
      <c r="AB81" s="67"/>
      <c r="AC81" s="13">
        <v>0.14067607467596333</v>
      </c>
      <c r="AD81" s="13">
        <v>0.19045282810230033</v>
      </c>
      <c r="AE81" s="13">
        <v>0.16596855153821563</v>
      </c>
      <c r="AF81" s="13">
        <v>0.7315840517241381</v>
      </c>
      <c r="AG81" s="13">
        <v>2.4587284482758629</v>
      </c>
      <c r="AH81" s="13">
        <v>1.4601986332938297</v>
      </c>
      <c r="AI81" s="13">
        <v>7.3158405172413815E-2</v>
      </c>
      <c r="AJ81" s="13">
        <v>0.24587284482758631</v>
      </c>
      <c r="AK81" s="13">
        <v>0.14601986332938263</v>
      </c>
      <c r="AL81" s="13">
        <v>19.475000000000001</v>
      </c>
      <c r="AM81" s="13">
        <v>25.18</v>
      </c>
      <c r="AN81" s="13">
        <v>22.49756955810145</v>
      </c>
      <c r="AO81" s="13">
        <v>5.1671516330796571E-2</v>
      </c>
      <c r="AP81" s="13">
        <v>3.4045787982402631</v>
      </c>
      <c r="AQ81" s="13">
        <v>1.028775912281958</v>
      </c>
      <c r="AR81" s="13">
        <v>2.2633606612890946</v>
      </c>
      <c r="AS81" s="13">
        <v>3.2019010512225941</v>
      </c>
      <c r="AT81" s="13">
        <v>2.7369565152166548</v>
      </c>
      <c r="AU81" s="13">
        <v>1.4795588642846811</v>
      </c>
      <c r="AV81" s="13">
        <v>2.0161795915184291</v>
      </c>
      <c r="AW81" s="13">
        <v>1.6635243376598754</v>
      </c>
    </row>
    <row r="82" spans="1:49" x14ac:dyDescent="0.25">
      <c r="A82" s="13" t="s">
        <v>8</v>
      </c>
      <c r="B82" s="13">
        <v>7</v>
      </c>
      <c r="C82" s="14">
        <v>43727</v>
      </c>
      <c r="D82" s="13">
        <v>43727.412499999999</v>
      </c>
      <c r="E82" s="13">
        <v>43727.618750000001</v>
      </c>
      <c r="F82" s="13">
        <v>4.9500000000698492</v>
      </c>
      <c r="G82" s="13">
        <v>176.90000000000146</v>
      </c>
      <c r="H82" s="13">
        <v>2.7831362819028316</v>
      </c>
      <c r="I82" s="13">
        <v>153.27858109259006</v>
      </c>
      <c r="J82" s="5">
        <f t="shared" si="7"/>
        <v>2.4115046934842805</v>
      </c>
      <c r="K82" s="13">
        <v>3.5553282005709907</v>
      </c>
      <c r="L82" s="13">
        <f t="shared" si="8"/>
        <v>-0.37163158841855104</v>
      </c>
      <c r="M82" s="13">
        <f t="shared" si="9"/>
        <v>0.77219191866815917</v>
      </c>
      <c r="N82" s="12">
        <v>88.245599999999996</v>
      </c>
      <c r="O82" s="12">
        <f t="shared" si="10"/>
        <v>0.5605</v>
      </c>
      <c r="P82" s="12">
        <f t="shared" si="10"/>
        <v>0.23416666666666672</v>
      </c>
      <c r="Q82" s="65"/>
      <c r="R82" s="66"/>
      <c r="S82" s="66"/>
      <c r="T82" s="66"/>
      <c r="U82" s="66"/>
      <c r="V82" s="66"/>
      <c r="W82" s="66"/>
      <c r="X82" s="66"/>
      <c r="Y82" s="66"/>
      <c r="Z82" s="66"/>
      <c r="AA82" s="66"/>
      <c r="AB82" s="67"/>
      <c r="AC82" s="13">
        <v>0.1121950928219371</v>
      </c>
      <c r="AD82" s="13">
        <v>0.16522012460155305</v>
      </c>
      <c r="AE82" s="13">
        <v>0.13824387450713846</v>
      </c>
      <c r="AF82" s="13">
        <v>1.3247772988505746</v>
      </c>
      <c r="AG82" s="13">
        <v>1.9175287356321842</v>
      </c>
      <c r="AH82" s="13">
        <v>1.7212348586543262</v>
      </c>
      <c r="AI82" s="13">
        <v>0.13247772988505746</v>
      </c>
      <c r="AJ82" s="13">
        <v>0.19175287356321843</v>
      </c>
      <c r="AK82" s="13">
        <v>0.17212348586543327</v>
      </c>
      <c r="AL82" s="13">
        <v>15.385</v>
      </c>
      <c r="AM82" s="13">
        <v>22.47</v>
      </c>
      <c r="AN82" s="13">
        <v>19.080872446162378</v>
      </c>
      <c r="AO82" s="13">
        <v>5.7412795923107308E-2</v>
      </c>
      <c r="AP82" s="13">
        <v>4.5930236738485846</v>
      </c>
      <c r="AQ82" s="13">
        <v>0.99349181733711844</v>
      </c>
      <c r="AR82" s="13">
        <v>1.7480780998420127</v>
      </c>
      <c r="AS82" s="13">
        <v>2.7206268512218719</v>
      </c>
      <c r="AT82" s="13">
        <v>2.2210079842219028</v>
      </c>
      <c r="AU82" s="13">
        <v>0.78348233358789532</v>
      </c>
      <c r="AV82" s="13">
        <v>1.259283218103076</v>
      </c>
      <c r="AW82" s="13">
        <v>0.95339821667682945</v>
      </c>
    </row>
    <row r="83" spans="1:49" x14ac:dyDescent="0.25">
      <c r="A83" s="13" t="s">
        <v>8</v>
      </c>
      <c r="B83" s="13">
        <v>8</v>
      </c>
      <c r="C83" s="14">
        <v>43739</v>
      </c>
      <c r="D83" s="13">
        <v>43739.423611111109</v>
      </c>
      <c r="E83" s="13">
        <v>43739.638888888891</v>
      </c>
      <c r="F83" s="13">
        <v>5.1666666667442769</v>
      </c>
      <c r="G83" s="13">
        <v>150.39999999999782</v>
      </c>
      <c r="H83" s="13">
        <v>2.3662164884012231</v>
      </c>
      <c r="I83" s="13">
        <v>140.4291487038474</v>
      </c>
      <c r="J83" s="5">
        <f t="shared" si="7"/>
        <v>2.2093468558191209</v>
      </c>
      <c r="K83" s="13">
        <v>2.8541719349139996</v>
      </c>
      <c r="L83" s="13">
        <f t="shared" si="8"/>
        <v>-0.15686963258210218</v>
      </c>
      <c r="M83" s="13">
        <f t="shared" si="9"/>
        <v>0.48795544651277645</v>
      </c>
      <c r="N83" s="12">
        <v>95.138000000000005</v>
      </c>
      <c r="O83" s="12">
        <f t="shared" si="10"/>
        <v>0.5605</v>
      </c>
      <c r="P83" s="12">
        <f t="shared" si="10"/>
        <v>0.23416666666666672</v>
      </c>
      <c r="Q83" s="65"/>
      <c r="R83" s="66"/>
      <c r="S83" s="66"/>
      <c r="T83" s="66"/>
      <c r="U83" s="66"/>
      <c r="V83" s="66"/>
      <c r="W83" s="66"/>
      <c r="X83" s="66"/>
      <c r="Y83" s="66"/>
      <c r="Z83" s="66"/>
      <c r="AA83" s="66"/>
      <c r="AB83" s="67"/>
      <c r="AC83" s="13">
        <v>0.15506725361094131</v>
      </c>
      <c r="AD83" s="13">
        <v>0.2321749976299976</v>
      </c>
      <c r="AE83" s="13">
        <v>0.19794590644045917</v>
      </c>
      <c r="AF83" s="13">
        <v>0.74881824712643708</v>
      </c>
      <c r="AG83" s="13">
        <v>2.0165589080459774</v>
      </c>
      <c r="AH83" s="13">
        <v>1.4052857131517116</v>
      </c>
      <c r="AI83" s="13">
        <v>7.4881824712643708E-2</v>
      </c>
      <c r="AJ83" s="13">
        <v>0.20165589080459775</v>
      </c>
      <c r="AK83" s="13">
        <v>0.14052857131517107</v>
      </c>
      <c r="AL83" s="13">
        <v>21.28</v>
      </c>
      <c r="AM83" s="13">
        <v>29.060000000000002</v>
      </c>
      <c r="AN83" s="13">
        <v>25.79893370165745</v>
      </c>
      <c r="AO83" s="13">
        <v>8.6119193884660952E-2</v>
      </c>
      <c r="AP83" s="13">
        <v>3.4505090349787491</v>
      </c>
      <c r="AQ83" s="13">
        <v>0.95072735268757891</v>
      </c>
      <c r="AR83" s="13">
        <v>2.5301018452033914</v>
      </c>
      <c r="AS83" s="13">
        <v>4.0195876958843098</v>
      </c>
      <c r="AT83" s="13">
        <v>3.3518760608908802</v>
      </c>
      <c r="AU83" s="13">
        <v>1.7199632343692657</v>
      </c>
      <c r="AV83" s="13">
        <v>2.3992429627717518</v>
      </c>
      <c r="AW83" s="13">
        <v>2.0313893506860978</v>
      </c>
    </row>
    <row r="84" spans="1:49" x14ac:dyDescent="0.25">
      <c r="A84" s="13" t="s">
        <v>9</v>
      </c>
      <c r="B84" s="13">
        <v>9</v>
      </c>
      <c r="C84" s="14">
        <v>43711</v>
      </c>
      <c r="D84" s="13">
        <v>43711.400694444441</v>
      </c>
      <c r="E84" s="13">
        <v>43711.620138888888</v>
      </c>
      <c r="F84" s="13">
        <v>5.2666666667209938</v>
      </c>
      <c r="G84" s="13">
        <v>319.39999999999782</v>
      </c>
      <c r="H84" s="13">
        <v>5.0250634733733808</v>
      </c>
      <c r="I84" s="13">
        <v>374.53865496344861</v>
      </c>
      <c r="J84" s="5">
        <f t="shared" si="7"/>
        <v>5.8925501390833883</v>
      </c>
      <c r="K84" s="13">
        <v>3.6713942693541672</v>
      </c>
      <c r="L84" s="13">
        <f t="shared" si="8"/>
        <v>0.86748666571000754</v>
      </c>
      <c r="M84" s="13">
        <f t="shared" si="9"/>
        <v>-1.3536692040192135</v>
      </c>
      <c r="N84" s="12">
        <v>191.97219999999999</v>
      </c>
      <c r="O84" s="12">
        <f t="shared" si="10"/>
        <v>0.5605</v>
      </c>
      <c r="P84" s="12">
        <f t="shared" si="10"/>
        <v>0.23416666666666672</v>
      </c>
      <c r="Q84" s="65"/>
      <c r="R84" s="66"/>
      <c r="S84" s="66"/>
      <c r="T84" s="66"/>
      <c r="U84" s="66"/>
      <c r="V84" s="66"/>
      <c r="W84" s="66"/>
      <c r="X84" s="66"/>
      <c r="Y84" s="66"/>
      <c r="Z84" s="66"/>
      <c r="AA84" s="66"/>
      <c r="AB84" s="67"/>
      <c r="AC84" s="13">
        <v>0.16822196248821952</v>
      </c>
      <c r="AD84" s="13">
        <v>0.24022381484263194</v>
      </c>
      <c r="AE84" s="13">
        <v>0.2025062623937508</v>
      </c>
      <c r="AF84" s="13">
        <v>1.274425287356322</v>
      </c>
      <c r="AG84" s="13">
        <v>2.0882902298850583</v>
      </c>
      <c r="AH84" s="13">
        <v>1.8219057382260224</v>
      </c>
      <c r="AI84" s="13">
        <v>0.12744252873563219</v>
      </c>
      <c r="AJ84" s="13">
        <v>0.20882902298850584</v>
      </c>
      <c r="AK84" s="13">
        <v>0.18219057382260184</v>
      </c>
      <c r="AL84" s="13">
        <v>22.810000000000002</v>
      </c>
      <c r="AM84" s="13">
        <v>29.740000000000002</v>
      </c>
      <c r="AN84" s="13">
        <v>26.301487831858349</v>
      </c>
      <c r="AO84" s="13">
        <v>6.8895355107728762E-2</v>
      </c>
      <c r="AP84" s="13">
        <v>3.3414247227248453</v>
      </c>
      <c r="AQ84" s="13">
        <v>0.91488306459151603</v>
      </c>
      <c r="AR84" s="13">
        <v>2.7773130785611793</v>
      </c>
      <c r="AS84" s="13">
        <v>4.1801969500633316</v>
      </c>
      <c r="AT84" s="13">
        <v>3.4384329465220933</v>
      </c>
      <c r="AU84" s="13">
        <v>1.3911422473132928</v>
      </c>
      <c r="AV84" s="13">
        <v>2.2655696189541121</v>
      </c>
      <c r="AW84" s="13">
        <v>1.7321167852788808</v>
      </c>
    </row>
    <row r="85" spans="1:49" x14ac:dyDescent="0.25">
      <c r="A85" s="13" t="s">
        <v>9</v>
      </c>
      <c r="B85" s="13">
        <v>10</v>
      </c>
      <c r="C85" s="14">
        <v>43725</v>
      </c>
      <c r="D85" s="13">
        <v>43725.433333333334</v>
      </c>
      <c r="E85" s="13">
        <v>43725.646527777775</v>
      </c>
      <c r="F85" s="13">
        <v>5.1166666665812954</v>
      </c>
      <c r="G85" s="13">
        <v>260.39999999999782</v>
      </c>
      <c r="H85" s="13">
        <v>4.0968269519925684</v>
      </c>
      <c r="I85" s="13">
        <v>442.06326226184569</v>
      </c>
      <c r="J85" s="5">
        <f t="shared" si="7"/>
        <v>6.9549027930879559</v>
      </c>
      <c r="K85" s="13">
        <v>3.6406010750616895</v>
      </c>
      <c r="L85" s="13">
        <f t="shared" si="8"/>
        <v>2.8580758410953875</v>
      </c>
      <c r="M85" s="13">
        <f t="shared" si="9"/>
        <v>-0.4562258769308789</v>
      </c>
      <c r="N85" s="12">
        <v>241.06829999999999</v>
      </c>
      <c r="O85" s="12">
        <f t="shared" si="10"/>
        <v>0.5605</v>
      </c>
      <c r="P85" s="12">
        <f t="shared" si="10"/>
        <v>0.23416666666666672</v>
      </c>
      <c r="Q85" s="65"/>
      <c r="R85" s="66"/>
      <c r="S85" s="66"/>
      <c r="T85" s="66"/>
      <c r="U85" s="66"/>
      <c r="V85" s="66"/>
      <c r="W85" s="66"/>
      <c r="X85" s="66"/>
      <c r="Y85" s="66"/>
      <c r="Z85" s="66"/>
      <c r="AA85" s="66"/>
      <c r="AB85" s="67"/>
      <c r="AC85" s="13">
        <v>0.15569118144555</v>
      </c>
      <c r="AD85" s="13">
        <v>0.20018792458170417</v>
      </c>
      <c r="AE85" s="13">
        <v>0.17674100793124439</v>
      </c>
      <c r="AF85" s="13">
        <v>1.1960272988505749</v>
      </c>
      <c r="AG85" s="13">
        <v>1.9424568965517244</v>
      </c>
      <c r="AH85" s="13">
        <v>1.7332869491400191</v>
      </c>
      <c r="AI85" s="13">
        <v>0.11960272988505749</v>
      </c>
      <c r="AJ85" s="13">
        <v>0.19424568965517244</v>
      </c>
      <c r="AK85" s="13">
        <v>0.17332869491400169</v>
      </c>
      <c r="AL85" s="13">
        <v>21.355</v>
      </c>
      <c r="AM85" s="13">
        <v>26.145</v>
      </c>
      <c r="AN85" s="13">
        <v>23.708817775293483</v>
      </c>
      <c r="AO85" s="13">
        <v>3.4447677553864381E-2</v>
      </c>
      <c r="AP85" s="13">
        <v>4.5470934371100986</v>
      </c>
      <c r="AQ85" s="13">
        <v>1.2137751829432033</v>
      </c>
      <c r="AR85" s="13">
        <v>2.5417557595548268</v>
      </c>
      <c r="AS85" s="13">
        <v>3.3903602208668864</v>
      </c>
      <c r="AT85" s="13">
        <v>2.9407736067214185</v>
      </c>
      <c r="AU85" s="13">
        <v>0.98381495290942045</v>
      </c>
      <c r="AV85" s="13">
        <v>1.6069455219193489</v>
      </c>
      <c r="AW85" s="13">
        <v>1.234668270766909</v>
      </c>
    </row>
    <row r="86" spans="1:49" x14ac:dyDescent="0.25">
      <c r="A86" s="13" t="s">
        <v>9</v>
      </c>
      <c r="B86" s="13">
        <v>11</v>
      </c>
      <c r="C86" s="14">
        <v>43732</v>
      </c>
      <c r="D86" s="13">
        <v>43732.412499999999</v>
      </c>
      <c r="E86" s="13">
        <v>43732.635416666664</v>
      </c>
      <c r="F86" s="13">
        <v>5.3499999999767169</v>
      </c>
      <c r="G86" s="13">
        <v>160.20000000000073</v>
      </c>
      <c r="H86" s="13">
        <v>2.5203981478848614</v>
      </c>
      <c r="I86" s="13">
        <v>197.01711837233017</v>
      </c>
      <c r="J86" s="5">
        <f t="shared" si="7"/>
        <v>3.0996353323797203</v>
      </c>
      <c r="K86" s="13">
        <v>2.7528894695179944</v>
      </c>
      <c r="L86" s="13">
        <f t="shared" si="8"/>
        <v>0.57923718449485895</v>
      </c>
      <c r="M86" s="13">
        <f t="shared" si="9"/>
        <v>0.23249132163313302</v>
      </c>
      <c r="N86" s="12">
        <v>148.53630000000001</v>
      </c>
      <c r="O86" s="12">
        <f t="shared" si="10"/>
        <v>0.5605</v>
      </c>
      <c r="P86" s="12">
        <f t="shared" si="10"/>
        <v>0.23416666666666672</v>
      </c>
      <c r="Q86" s="65"/>
      <c r="R86" s="66"/>
      <c r="S86" s="66"/>
      <c r="T86" s="66"/>
      <c r="U86" s="66"/>
      <c r="V86" s="66"/>
      <c r="W86" s="66"/>
      <c r="X86" s="66"/>
      <c r="Y86" s="66"/>
      <c r="Z86" s="66"/>
      <c r="AA86" s="66"/>
      <c r="AB86" s="67"/>
      <c r="AC86" s="13">
        <v>0.16110219612128551</v>
      </c>
      <c r="AD86" s="13">
        <v>0.20184181481649383</v>
      </c>
      <c r="AE86" s="13">
        <v>0.17884387088597561</v>
      </c>
      <c r="AF86" s="13">
        <v>-2.3635057471264376E-2</v>
      </c>
      <c r="AG86" s="13">
        <v>2.8401939655172415</v>
      </c>
      <c r="AH86" s="13">
        <v>1.2283039041762274</v>
      </c>
      <c r="AI86" s="13">
        <v>-2.3635057471264377E-3</v>
      </c>
      <c r="AJ86" s="13">
        <v>0.28401939655172415</v>
      </c>
      <c r="AK86" s="13">
        <v>0.12283039041762242</v>
      </c>
      <c r="AL86" s="13">
        <v>21.994999999999997</v>
      </c>
      <c r="AM86" s="13">
        <v>26.305</v>
      </c>
      <c r="AN86" s="13">
        <v>23.94911032990807</v>
      </c>
      <c r="AO86" s="13">
        <v>4.0188957146175118E-2</v>
      </c>
      <c r="AP86" s="13">
        <v>4.782485900394839</v>
      </c>
      <c r="AQ86" s="13">
        <v>1.2229111835989366</v>
      </c>
      <c r="AR86" s="13">
        <v>2.6431255403904017</v>
      </c>
      <c r="AS86" s="13">
        <v>3.4225237893902838</v>
      </c>
      <c r="AT86" s="13">
        <v>2.9804025475535658</v>
      </c>
      <c r="AU86" s="13">
        <v>1.2540746294286171</v>
      </c>
      <c r="AV86" s="13">
        <v>1.8859321856274702</v>
      </c>
      <c r="AW86" s="13">
        <v>1.476168459909968</v>
      </c>
    </row>
    <row r="87" spans="1:49" x14ac:dyDescent="0.25">
      <c r="A87" s="13" t="s">
        <v>9</v>
      </c>
      <c r="B87" s="13">
        <v>12</v>
      </c>
      <c r="C87" s="14">
        <f>INT(D87)</f>
        <v>43742</v>
      </c>
      <c r="D87" s="13">
        <v>43742.374305555553</v>
      </c>
      <c r="E87" s="13">
        <v>43742.57708333333</v>
      </c>
      <c r="F87" s="13">
        <f>(E87-D87)*24</f>
        <v>4.8666666666395031</v>
      </c>
      <c r="G87" s="13">
        <v>178.40000000000146</v>
      </c>
      <c r="H87" s="13">
        <f>G87/(CONVERT(11.2,"in","cm")^2*(PI()/4))*10</f>
        <v>2.8067355154972589</v>
      </c>
      <c r="I87" s="13">
        <v>392.11782830250752</v>
      </c>
      <c r="J87" s="5">
        <f t="shared" si="7"/>
        <v>6.1691201511003086</v>
      </c>
      <c r="K87" s="13">
        <v>3.2221700906484041</v>
      </c>
      <c r="L87" s="13">
        <f t="shared" si="8"/>
        <v>3.3623846356030498</v>
      </c>
      <c r="M87" s="13">
        <f t="shared" si="9"/>
        <v>0.41543457515114524</v>
      </c>
      <c r="N87" s="12">
        <v>235.14359999999999</v>
      </c>
      <c r="O87" s="12">
        <f t="shared" si="10"/>
        <v>0.5605</v>
      </c>
      <c r="P87" s="12">
        <f t="shared" si="10"/>
        <v>0.23416666666666672</v>
      </c>
      <c r="Q87" s="68"/>
      <c r="R87" s="69"/>
      <c r="S87" s="69"/>
      <c r="T87" s="69"/>
      <c r="U87" s="69"/>
      <c r="V87" s="69"/>
      <c r="W87" s="69"/>
      <c r="X87" s="69"/>
      <c r="Y87" s="69"/>
      <c r="Z87" s="69"/>
      <c r="AA87" s="69"/>
      <c r="AB87" s="70"/>
      <c r="AC87" s="13">
        <v>0.12551007970582312</v>
      </c>
      <c r="AD87" s="13">
        <v>0.1590971753538693</v>
      </c>
      <c r="AE87" s="13">
        <v>0.14000914904946699</v>
      </c>
      <c r="AF87" s="13">
        <v>-3.5628591954023126E-2</v>
      </c>
      <c r="AG87" s="13">
        <v>2.5129669540229891</v>
      </c>
      <c r="AH87" s="13">
        <v>1.4658586384257795</v>
      </c>
      <c r="AI87" s="13">
        <v>-3.5628591954023126E-3</v>
      </c>
      <c r="AJ87" s="13">
        <v>0.25129669540229893</v>
      </c>
      <c r="AK87" s="13">
        <v>0.1465858638425778</v>
      </c>
      <c r="AL87" s="13">
        <v>17.395</v>
      </c>
      <c r="AM87" s="13">
        <v>21.759999999999998</v>
      </c>
      <c r="AN87" s="13">
        <v>19.367106118029259</v>
      </c>
      <c r="AO87" s="13">
        <v>0.10908431225390389</v>
      </c>
      <c r="AP87" s="13">
        <v>7.4808873087808818</v>
      </c>
      <c r="AQ87" s="13">
        <v>1.5096363639645092</v>
      </c>
      <c r="AR87" s="13">
        <v>1.9867695255119751</v>
      </c>
      <c r="AS87" s="13">
        <v>2.6055009597054015</v>
      </c>
      <c r="AT87" s="13">
        <v>2.2520999410788929</v>
      </c>
      <c r="AU87" s="13">
        <v>0.93849589044972259</v>
      </c>
      <c r="AV87" s="13">
        <v>1.5707136075134336</v>
      </c>
      <c r="AW87" s="13">
        <v>1.2742624613962983</v>
      </c>
    </row>
    <row r="95" spans="1:49" x14ac:dyDescent="0.25">
      <c r="G95" s="13">
        <v>2</v>
      </c>
    </row>
    <row r="96" spans="1:49" x14ac:dyDescent="0.25">
      <c r="G96" s="13">
        <v>8</v>
      </c>
    </row>
    <row r="97" spans="3:57" x14ac:dyDescent="0.25">
      <c r="G97" s="13">
        <v>3</v>
      </c>
    </row>
    <row r="98" spans="3:57" x14ac:dyDescent="0.25">
      <c r="G98" s="13">
        <v>5</v>
      </c>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row>
    <row r="99" spans="3:57" x14ac:dyDescent="0.25">
      <c r="G99" s="13">
        <v>4</v>
      </c>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row>
    <row r="100" spans="3:57" x14ac:dyDescent="0.25">
      <c r="G100" s="13">
        <v>1</v>
      </c>
    </row>
    <row r="101" spans="3:57" x14ac:dyDescent="0.25">
      <c r="G101" s="13">
        <v>7</v>
      </c>
    </row>
    <row r="102" spans="3:57" x14ac:dyDescent="0.25">
      <c r="G102" s="13">
        <v>11</v>
      </c>
    </row>
    <row r="110" spans="3:57" x14ac:dyDescent="0.25">
      <c r="C110" s="71" t="s">
        <v>58</v>
      </c>
      <c r="D110" s="72"/>
      <c r="E110" s="72"/>
      <c r="F110" s="72"/>
      <c r="G110" s="72"/>
      <c r="H110" s="72"/>
      <c r="I110" s="72"/>
      <c r="J110" s="72"/>
      <c r="K110" s="72"/>
      <c r="L110" s="72"/>
      <c r="M110" s="72"/>
      <c r="N110" s="72"/>
      <c r="O110" s="72"/>
      <c r="P110" s="72"/>
    </row>
    <row r="111" spans="3:57" x14ac:dyDescent="0.25">
      <c r="C111" s="72"/>
      <c r="D111" s="72"/>
      <c r="E111" s="72"/>
      <c r="F111" s="72"/>
      <c r="G111" s="72"/>
      <c r="H111" s="72"/>
      <c r="I111" s="72"/>
      <c r="J111" s="72"/>
      <c r="K111" s="72"/>
      <c r="L111" s="72"/>
      <c r="M111" s="72"/>
      <c r="N111" s="72"/>
      <c r="O111" s="72"/>
      <c r="P111" s="72"/>
    </row>
    <row r="112" spans="3:57" x14ac:dyDescent="0.25">
      <c r="C112" s="72"/>
      <c r="D112" s="72"/>
      <c r="E112" s="72"/>
      <c r="F112" s="72"/>
      <c r="G112" s="72"/>
      <c r="H112" s="72"/>
      <c r="I112" s="72"/>
      <c r="J112" s="72"/>
      <c r="K112" s="72"/>
      <c r="L112" s="72"/>
      <c r="M112" s="72"/>
      <c r="N112" s="72"/>
      <c r="O112" s="72"/>
      <c r="P112" s="72"/>
    </row>
    <row r="113" spans="1:49" x14ac:dyDescent="0.25">
      <c r="C113" s="73"/>
      <c r="D113" s="73"/>
      <c r="E113" s="73"/>
      <c r="F113" s="73"/>
      <c r="G113" s="73"/>
      <c r="H113" s="73"/>
      <c r="I113" s="73"/>
      <c r="J113" s="73"/>
      <c r="K113" s="73"/>
      <c r="L113" s="73"/>
      <c r="M113" s="73"/>
      <c r="N113" s="73"/>
      <c r="O113" s="73"/>
      <c r="P113" s="73"/>
    </row>
    <row r="114" spans="1:49" x14ac:dyDescent="0.25">
      <c r="A114" s="15" t="s">
        <v>56</v>
      </c>
      <c r="B114" s="13"/>
      <c r="C114" s="13"/>
      <c r="D114" s="13"/>
      <c r="E114" s="13"/>
      <c r="F114" s="13"/>
      <c r="G114" s="13"/>
      <c r="H114" s="13"/>
      <c r="I114" s="13"/>
      <c r="J114" s="13"/>
      <c r="K114" s="13"/>
      <c r="L114" s="13"/>
      <c r="M114" s="13"/>
      <c r="N114" s="13"/>
      <c r="O114" s="13"/>
      <c r="P114" s="13"/>
      <c r="Q114" s="61" t="s">
        <v>33</v>
      </c>
      <c r="R114" s="61"/>
      <c r="S114" s="61"/>
      <c r="T114" s="61" t="s">
        <v>34</v>
      </c>
      <c r="U114" s="61"/>
      <c r="V114" s="61"/>
      <c r="W114" s="61" t="s">
        <v>35</v>
      </c>
      <c r="X114" s="61"/>
      <c r="Y114" s="61"/>
      <c r="Z114" s="61" t="s">
        <v>36</v>
      </c>
      <c r="AA114" s="61"/>
      <c r="AB114" s="61"/>
      <c r="AC114" s="61" t="s">
        <v>37</v>
      </c>
      <c r="AD114" s="61"/>
      <c r="AE114" s="61"/>
      <c r="AF114" s="61" t="s">
        <v>38</v>
      </c>
      <c r="AG114" s="61"/>
      <c r="AH114" s="61"/>
      <c r="AI114" s="61" t="s">
        <v>39</v>
      </c>
      <c r="AJ114" s="61"/>
      <c r="AK114" s="61"/>
      <c r="AL114" s="61" t="s">
        <v>40</v>
      </c>
      <c r="AM114" s="61"/>
      <c r="AN114" s="61"/>
      <c r="AO114" s="61" t="s">
        <v>41</v>
      </c>
      <c r="AP114" s="61"/>
      <c r="AQ114" s="61"/>
      <c r="AR114" s="61" t="s">
        <v>42</v>
      </c>
      <c r="AS114" s="61"/>
      <c r="AT114" s="61"/>
      <c r="AU114" s="61" t="s">
        <v>43</v>
      </c>
      <c r="AV114" s="61"/>
      <c r="AW114" s="61"/>
    </row>
    <row r="115" spans="1:49" x14ac:dyDescent="0.25">
      <c r="A115" s="15" t="s">
        <v>0</v>
      </c>
      <c r="B115" s="15" t="s">
        <v>52</v>
      </c>
      <c r="C115" s="15" t="s">
        <v>1</v>
      </c>
      <c r="D115" s="15" t="s">
        <v>20</v>
      </c>
      <c r="E115" s="15" t="s">
        <v>21</v>
      </c>
      <c r="F115" s="15" t="s">
        <v>19</v>
      </c>
      <c r="G115" s="15" t="s">
        <v>15</v>
      </c>
      <c r="H115" s="15" t="s">
        <v>18</v>
      </c>
      <c r="I115" s="15" t="s">
        <v>49</v>
      </c>
      <c r="J115" s="15" t="s">
        <v>47</v>
      </c>
      <c r="K115" s="15" t="s">
        <v>48</v>
      </c>
      <c r="L115" s="15" t="s">
        <v>54</v>
      </c>
      <c r="M115" s="15" t="s">
        <v>55</v>
      </c>
      <c r="N115" s="15" t="s">
        <v>44</v>
      </c>
      <c r="O115" s="15" t="s">
        <v>45</v>
      </c>
      <c r="P115" s="15" t="s">
        <v>46</v>
      </c>
      <c r="Q115" s="15" t="s">
        <v>30</v>
      </c>
      <c r="R115" s="15" t="s">
        <v>31</v>
      </c>
      <c r="S115" s="15" t="s">
        <v>32</v>
      </c>
      <c r="T115" s="15" t="s">
        <v>30</v>
      </c>
      <c r="U115" s="15" t="s">
        <v>31</v>
      </c>
      <c r="V115" s="15" t="s">
        <v>32</v>
      </c>
      <c r="W115" s="15" t="s">
        <v>30</v>
      </c>
      <c r="X115" s="15" t="s">
        <v>31</v>
      </c>
      <c r="Y115" s="15" t="s">
        <v>32</v>
      </c>
      <c r="Z115" s="15" t="s">
        <v>30</v>
      </c>
      <c r="AA115" s="15" t="s">
        <v>31</v>
      </c>
      <c r="AB115" s="15" t="s">
        <v>32</v>
      </c>
      <c r="AC115" s="15" t="s">
        <v>30</v>
      </c>
      <c r="AD115" s="15" t="s">
        <v>31</v>
      </c>
      <c r="AE115" s="15" t="s">
        <v>32</v>
      </c>
      <c r="AF115" s="15" t="s">
        <v>30</v>
      </c>
      <c r="AG115" s="15" t="s">
        <v>31</v>
      </c>
      <c r="AH115" s="15" t="s">
        <v>32</v>
      </c>
      <c r="AI115" s="15" t="s">
        <v>30</v>
      </c>
      <c r="AJ115" s="15" t="s">
        <v>31</v>
      </c>
      <c r="AK115" s="15" t="s">
        <v>32</v>
      </c>
      <c r="AL115" s="15" t="s">
        <v>30</v>
      </c>
      <c r="AM115" s="15" t="s">
        <v>31</v>
      </c>
      <c r="AN115" s="15" t="s">
        <v>32</v>
      </c>
      <c r="AO115" s="15" t="s">
        <v>30</v>
      </c>
      <c r="AP115" s="15" t="s">
        <v>31</v>
      </c>
      <c r="AQ115" s="15" t="s">
        <v>32</v>
      </c>
      <c r="AR115" s="15" t="s">
        <v>30</v>
      </c>
      <c r="AS115" s="15" t="s">
        <v>31</v>
      </c>
      <c r="AT115" s="15" t="s">
        <v>32</v>
      </c>
      <c r="AU115" s="15" t="s">
        <v>30</v>
      </c>
      <c r="AV115" s="15" t="s">
        <v>31</v>
      </c>
      <c r="AW115" s="15" t="s">
        <v>32</v>
      </c>
    </row>
    <row r="116" spans="1:49" x14ac:dyDescent="0.25">
      <c r="A116" s="13" t="s">
        <v>10</v>
      </c>
      <c r="B116" s="13">
        <v>1</v>
      </c>
      <c r="C116" s="14">
        <v>43706</v>
      </c>
      <c r="D116" s="13">
        <v>43706.431944444441</v>
      </c>
      <c r="E116" s="13">
        <v>43706.635416666664</v>
      </c>
      <c r="F116" s="13">
        <v>4.8833333333604969</v>
      </c>
      <c r="G116" s="13">
        <v>276.29999999999927</v>
      </c>
      <c r="H116" s="13">
        <v>4.3469788280935218</v>
      </c>
      <c r="I116" s="13">
        <v>187.97716479750258</v>
      </c>
      <c r="J116" s="5">
        <f t="shared" ref="J116:J127" si="11">I116/(CONVERT(11.2,"in","cm")^2*(PI()/4))*10</f>
        <v>2.9574113483162967</v>
      </c>
      <c r="K116" s="13">
        <v>4.0189042031394564</v>
      </c>
      <c r="L116" s="13">
        <f>J116-$H116</f>
        <v>-1.3895674797772251</v>
      </c>
      <c r="M116" s="13">
        <f>K116-$H116</f>
        <v>-0.32807462495406536</v>
      </c>
      <c r="N116" s="13">
        <v>90.51</v>
      </c>
      <c r="O116" s="13">
        <f>AVERAGE(O$4,O$5,O$7,O$6,O$3,O$9, O$13, O$10)</f>
        <v>0.66137500000000005</v>
      </c>
      <c r="P116" s="13">
        <f>AVERAGE(P$4,P$5,P$7,P$6,P$3,P$9, P$13, P$10)</f>
        <v>0.24400000000000002</v>
      </c>
      <c r="Q116" s="62" t="s">
        <v>57</v>
      </c>
      <c r="R116" s="63"/>
      <c r="S116" s="63"/>
      <c r="T116" s="63"/>
      <c r="U116" s="63"/>
      <c r="V116" s="63"/>
      <c r="W116" s="63"/>
      <c r="X116" s="63"/>
      <c r="Y116" s="63"/>
      <c r="Z116" s="63"/>
      <c r="AA116" s="63"/>
      <c r="AB116" s="64"/>
      <c r="AC116" s="13">
        <v>0.18460337215271622</v>
      </c>
      <c r="AD116" s="13">
        <v>0.22497804502753965</v>
      </c>
      <c r="AE116" s="13">
        <v>0.20763349144349907</v>
      </c>
      <c r="AF116" s="13">
        <v>0.61118534482758613</v>
      </c>
      <c r="AG116" s="13">
        <v>2.1803879310344829</v>
      </c>
      <c r="AH116" s="13">
        <v>1.9052914999548978</v>
      </c>
      <c r="AI116" s="13">
        <v>6.1118534482758613E-2</v>
      </c>
      <c r="AJ116" s="13">
        <v>0.21803879310344831</v>
      </c>
      <c r="AK116" s="13">
        <v>0.19052914999548978</v>
      </c>
      <c r="AL116" s="13">
        <v>24.58</v>
      </c>
      <c r="AM116" s="13">
        <v>28.435000000000002</v>
      </c>
      <c r="AN116" s="13">
        <v>26.828794843049373</v>
      </c>
      <c r="AO116" s="13">
        <v>0.10908431225390389</v>
      </c>
      <c r="AP116" s="13">
        <v>5.0178783636795785</v>
      </c>
      <c r="AQ116" s="13">
        <v>1.4089080810294228</v>
      </c>
      <c r="AR116" s="13">
        <v>3.0893871830889821</v>
      </c>
      <c r="AS116" s="13">
        <v>3.8767313197325102</v>
      </c>
      <c r="AT116" s="13">
        <v>3.5369713368147901</v>
      </c>
      <c r="AU116" s="13">
        <v>1.2719110422259892</v>
      </c>
      <c r="AV116" s="13">
        <v>1.9975926377804549</v>
      </c>
      <c r="AW116" s="13">
        <v>1.5380901200018802</v>
      </c>
    </row>
    <row r="117" spans="1:49" x14ac:dyDescent="0.25">
      <c r="A117" s="13" t="s">
        <v>10</v>
      </c>
      <c r="B117" s="13">
        <v>2</v>
      </c>
      <c r="C117" s="14">
        <v>43712</v>
      </c>
      <c r="D117" s="13">
        <v>43712.392361111109</v>
      </c>
      <c r="E117" s="13">
        <v>43712.59375</v>
      </c>
      <c r="F117" s="13">
        <v>4.8333333333721384</v>
      </c>
      <c r="G117" s="13">
        <v>219.40000000000146</v>
      </c>
      <c r="H117" s="13">
        <v>3.4517812337449421</v>
      </c>
      <c r="I117" s="13">
        <v>186.70807506964383</v>
      </c>
      <c r="J117" s="5">
        <f t="shared" si="11"/>
        <v>2.9374449850229452</v>
      </c>
      <c r="K117" s="13">
        <v>3.1403277293060596</v>
      </c>
      <c r="L117" s="13">
        <f t="shared" ref="L117:L127" si="12">J117-$H117</f>
        <v>-0.5143362487219969</v>
      </c>
      <c r="M117" s="13">
        <f t="shared" ref="M117:M127" si="13">K117-$H117</f>
        <v>-0.31145350443888242</v>
      </c>
      <c r="N117" s="12">
        <v>128.54830000000001</v>
      </c>
      <c r="O117" s="13">
        <f t="shared" ref="O117:P127" si="14">AVERAGE(O$4,O$5,O$7,O$6,O$3,O$9, O$13, O$10)</f>
        <v>0.66137500000000005</v>
      </c>
      <c r="P117" s="13">
        <f t="shared" si="14"/>
        <v>0.24400000000000002</v>
      </c>
      <c r="Q117" s="65"/>
      <c r="R117" s="66"/>
      <c r="S117" s="66"/>
      <c r="T117" s="66"/>
      <c r="U117" s="66"/>
      <c r="V117" s="66"/>
      <c r="W117" s="66"/>
      <c r="X117" s="66"/>
      <c r="Y117" s="66"/>
      <c r="Z117" s="66"/>
      <c r="AA117" s="66"/>
      <c r="AB117" s="67"/>
      <c r="AC117" s="13">
        <v>0.17970404546801561</v>
      </c>
      <c r="AD117" s="13">
        <v>0.27872031766779842</v>
      </c>
      <c r="AE117" s="13">
        <v>0.23092521951474621</v>
      </c>
      <c r="AF117" s="13">
        <v>0.23105603448275869</v>
      </c>
      <c r="AG117" s="13">
        <v>2.4739583333333335</v>
      </c>
      <c r="AH117" s="13">
        <v>1.5180549170744457</v>
      </c>
      <c r="AI117" s="13">
        <v>2.310560344827587E-2</v>
      </c>
      <c r="AJ117" s="13">
        <v>0.24739583333333337</v>
      </c>
      <c r="AK117" s="13">
        <v>0.15180549170744448</v>
      </c>
      <c r="AL117" s="13">
        <v>24.064999999999998</v>
      </c>
      <c r="AM117" s="13">
        <v>32.75</v>
      </c>
      <c r="AN117" s="13">
        <v>28.795332594235067</v>
      </c>
      <c r="AO117" s="13">
        <v>2.8706397961553654E-2</v>
      </c>
      <c r="AP117" s="13">
        <v>4.7193318248794212</v>
      </c>
      <c r="AQ117" s="13">
        <v>1.3706159316745434</v>
      </c>
      <c r="AR117" s="13">
        <v>2.9955788760813009</v>
      </c>
      <c r="AS117" s="13">
        <v>4.9600383853978354</v>
      </c>
      <c r="AT117" s="13">
        <v>4.0018621834125527</v>
      </c>
      <c r="AU117" s="13">
        <v>2.1757633747885143</v>
      </c>
      <c r="AV117" s="13">
        <v>2.8668024998910413</v>
      </c>
      <c r="AW117" s="13">
        <v>2.5455212644977006</v>
      </c>
    </row>
    <row r="118" spans="1:49" x14ac:dyDescent="0.25">
      <c r="A118" s="13" t="s">
        <v>10</v>
      </c>
      <c r="B118" s="13">
        <v>3</v>
      </c>
      <c r="C118" s="14">
        <v>43726</v>
      </c>
      <c r="D118" s="13">
        <v>43726.40902777778</v>
      </c>
      <c r="E118" s="13">
        <v>43726.618750000001</v>
      </c>
      <c r="F118" s="13">
        <v>5.0333333333255723</v>
      </c>
      <c r="G118" s="13">
        <v>113.5</v>
      </c>
      <c r="H118" s="13">
        <v>1.7856753419783424</v>
      </c>
      <c r="I118" s="13">
        <v>116.98398169810204</v>
      </c>
      <c r="J118" s="5">
        <f t="shared" si="11"/>
        <v>1.8404882072664894</v>
      </c>
      <c r="K118" s="13">
        <v>3.0828360292692127</v>
      </c>
      <c r="L118" s="13">
        <f t="shared" si="12"/>
        <v>5.4812865288146995E-2</v>
      </c>
      <c r="M118" s="13">
        <f t="shared" si="13"/>
        <v>1.2971606872908703</v>
      </c>
      <c r="N118" s="12">
        <v>80.429199999999994</v>
      </c>
      <c r="O118" s="13">
        <f t="shared" si="14"/>
        <v>0.66137500000000005</v>
      </c>
      <c r="P118" s="13">
        <f t="shared" si="14"/>
        <v>0.24400000000000002</v>
      </c>
      <c r="Q118" s="65"/>
      <c r="R118" s="66"/>
      <c r="S118" s="66"/>
      <c r="T118" s="66"/>
      <c r="U118" s="66"/>
      <c r="V118" s="66"/>
      <c r="W118" s="66"/>
      <c r="X118" s="66"/>
      <c r="Y118" s="66"/>
      <c r="Z118" s="66"/>
      <c r="AA118" s="66"/>
      <c r="AB118" s="67"/>
      <c r="AC118" s="13">
        <v>0.13081026292645145</v>
      </c>
      <c r="AD118" s="13">
        <v>0.1711342690469726</v>
      </c>
      <c r="AE118" s="13">
        <v>0.14991031758814241</v>
      </c>
      <c r="AF118" s="13">
        <v>0.13229885057471272</v>
      </c>
      <c r="AG118" s="13">
        <v>2.4763649425287362</v>
      </c>
      <c r="AH118" s="13">
        <v>1.4660336991318879</v>
      </c>
      <c r="AI118" s="13">
        <v>1.3229885057471273E-2</v>
      </c>
      <c r="AJ118" s="13">
        <v>0.24763649425287362</v>
      </c>
      <c r="AK118" s="13">
        <v>0.14660336991318856</v>
      </c>
      <c r="AL118" s="13">
        <v>18.145</v>
      </c>
      <c r="AM118" s="13">
        <v>23.134999999999998</v>
      </c>
      <c r="AN118" s="13">
        <v>20.618441306755258</v>
      </c>
      <c r="AO118" s="13">
        <v>0.10334303266159314</v>
      </c>
      <c r="AP118" s="13">
        <v>3.8466573268481898</v>
      </c>
      <c r="AQ118" s="13">
        <v>1.2356467135854146</v>
      </c>
      <c r="AR118" s="13">
        <v>2.0828820496988727</v>
      </c>
      <c r="AS118" s="13">
        <v>2.8324596247232394</v>
      </c>
      <c r="AT118" s="13">
        <v>2.4354109038900038</v>
      </c>
      <c r="AU118" s="13">
        <v>1.0627964739020981</v>
      </c>
      <c r="AV118" s="13">
        <v>1.6899993437000951</v>
      </c>
      <c r="AW118" s="13">
        <v>1.3302063523058223</v>
      </c>
    </row>
    <row r="119" spans="1:49" x14ac:dyDescent="0.25">
      <c r="A119" s="13" t="s">
        <v>10</v>
      </c>
      <c r="B119" s="13">
        <v>4</v>
      </c>
      <c r="C119" s="14">
        <v>43734</v>
      </c>
      <c r="D119" s="13">
        <v>43734.424305555556</v>
      </c>
      <c r="E119" s="13">
        <v>43734.640277777777</v>
      </c>
      <c r="F119" s="13">
        <v>5.1833333332906477</v>
      </c>
      <c r="G119" s="13">
        <v>110.29999999999927</v>
      </c>
      <c r="H119" s="13">
        <v>1.7353303103102191</v>
      </c>
      <c r="I119" s="13">
        <v>93.946266982631229</v>
      </c>
      <c r="J119" s="5">
        <f t="shared" si="11"/>
        <v>1.4780399332317065</v>
      </c>
      <c r="K119" s="13">
        <v>2.3190053494180072</v>
      </c>
      <c r="L119" s="13">
        <f t="shared" si="12"/>
        <v>-0.25729037707851266</v>
      </c>
      <c r="M119" s="13">
        <f t="shared" si="13"/>
        <v>0.58367503910778806</v>
      </c>
      <c r="N119" s="12">
        <v>85.352999999999994</v>
      </c>
      <c r="O119" s="13">
        <f t="shared" si="14"/>
        <v>0.66137500000000005</v>
      </c>
      <c r="P119" s="13">
        <f t="shared" si="14"/>
        <v>0.24400000000000002</v>
      </c>
      <c r="Q119" s="65"/>
      <c r="R119" s="66"/>
      <c r="S119" s="66"/>
      <c r="T119" s="66"/>
      <c r="U119" s="66"/>
      <c r="V119" s="66"/>
      <c r="W119" s="66"/>
      <c r="X119" s="66"/>
      <c r="Y119" s="66"/>
      <c r="Z119" s="66"/>
      <c r="AA119" s="66"/>
      <c r="AB119" s="67"/>
      <c r="AC119" s="13">
        <v>0.17322089508925267</v>
      </c>
      <c r="AD119" s="13">
        <v>0.23593400952971544</v>
      </c>
      <c r="AE119" s="13">
        <v>0.20471202627442672</v>
      </c>
      <c r="AF119" s="13">
        <v>-2.365549568965521E-2</v>
      </c>
      <c r="AG119" s="13">
        <v>2.3116379310344835</v>
      </c>
      <c r="AH119" s="13">
        <v>1.112386182817964</v>
      </c>
      <c r="AI119" s="13">
        <v>-2.3655495689655212E-3</v>
      </c>
      <c r="AJ119" s="13">
        <v>0.23116379310344837</v>
      </c>
      <c r="AK119" s="13">
        <v>0.11123861828179631</v>
      </c>
      <c r="AL119" s="13">
        <v>23.365000000000002</v>
      </c>
      <c r="AM119" s="13">
        <v>29.380000000000003</v>
      </c>
      <c r="AN119" s="13">
        <v>26.536159580342346</v>
      </c>
      <c r="AO119" s="13">
        <v>7.4636634700039506E-2</v>
      </c>
      <c r="AP119" s="13">
        <v>4.3978201677100195</v>
      </c>
      <c r="AQ119" s="13">
        <v>0.95982401542086371</v>
      </c>
      <c r="AR119" s="13">
        <v>2.8720617120950895</v>
      </c>
      <c r="AS119" s="13">
        <v>4.094486911043929</v>
      </c>
      <c r="AT119" s="13">
        <v>3.4805276090388366</v>
      </c>
      <c r="AU119" s="13">
        <v>1.8863690497720274</v>
      </c>
      <c r="AV119" s="13">
        <v>2.3759251245160176</v>
      </c>
      <c r="AW119" s="13">
        <v>2.1122916441975521</v>
      </c>
    </row>
    <row r="120" spans="1:49" x14ac:dyDescent="0.25">
      <c r="A120" s="13" t="s">
        <v>8</v>
      </c>
      <c r="B120" s="13">
        <v>5</v>
      </c>
      <c r="C120" s="14">
        <v>43707</v>
      </c>
      <c r="D120" s="13">
        <v>43707.365277777775</v>
      </c>
      <c r="E120" s="13">
        <v>43707.586805555555</v>
      </c>
      <c r="F120" s="13">
        <v>5.3166666667093523</v>
      </c>
      <c r="G120" s="13">
        <v>258.60000000000218</v>
      </c>
      <c r="H120" s="13">
        <v>4.0685078716793237</v>
      </c>
      <c r="I120" s="13">
        <v>248.11234045367223</v>
      </c>
      <c r="J120" s="5">
        <f t="shared" si="11"/>
        <v>3.9035073866842125</v>
      </c>
      <c r="K120" s="13">
        <v>3.7442243413109169</v>
      </c>
      <c r="L120" s="13">
        <f t="shared" si="12"/>
        <v>-0.16500048499511122</v>
      </c>
      <c r="M120" s="13">
        <f t="shared" si="13"/>
        <v>-0.32428353036840685</v>
      </c>
      <c r="N120" s="12">
        <v>114.4075</v>
      </c>
      <c r="O120" s="13">
        <f t="shared" si="14"/>
        <v>0.66137500000000005</v>
      </c>
      <c r="P120" s="13">
        <f t="shared" si="14"/>
        <v>0.24400000000000002</v>
      </c>
      <c r="Q120" s="65"/>
      <c r="R120" s="66"/>
      <c r="S120" s="66"/>
      <c r="T120" s="66"/>
      <c r="U120" s="66"/>
      <c r="V120" s="66"/>
      <c r="W120" s="66"/>
      <c r="X120" s="66"/>
      <c r="Y120" s="66"/>
      <c r="Z120" s="66"/>
      <c r="AA120" s="66"/>
      <c r="AB120" s="67"/>
      <c r="AC120" s="13">
        <v>0.16969524612753878</v>
      </c>
      <c r="AD120" s="13">
        <v>0.25817079870414877</v>
      </c>
      <c r="AE120" s="13">
        <v>0.22004960191108117</v>
      </c>
      <c r="AF120" s="13">
        <v>0.25370330459770113</v>
      </c>
      <c r="AG120" s="13">
        <v>2.0281250000000002</v>
      </c>
      <c r="AH120" s="13">
        <v>1.6728042128890011</v>
      </c>
      <c r="AI120" s="13">
        <v>2.5370330459770114E-2</v>
      </c>
      <c r="AJ120" s="13">
        <v>0.20281250000000003</v>
      </c>
      <c r="AK120" s="13">
        <v>0.16728042128890003</v>
      </c>
      <c r="AL120" s="13">
        <v>22.975000000000001</v>
      </c>
      <c r="AM120" s="13">
        <v>31.189999999999998</v>
      </c>
      <c r="AN120" s="13">
        <v>27.893495575221227</v>
      </c>
      <c r="AO120" s="13">
        <v>8.6119193884660952E-2</v>
      </c>
      <c r="AP120" s="13">
        <v>4.3863376085253982</v>
      </c>
      <c r="AQ120" s="13">
        <v>1.1644396920136084</v>
      </c>
      <c r="AR120" s="13">
        <v>2.8051922624745851</v>
      </c>
      <c r="AS120" s="13">
        <v>4.5414171331154733</v>
      </c>
      <c r="AT120" s="13">
        <v>3.7839292537321629</v>
      </c>
      <c r="AU120" s="13">
        <v>1.5375626462489598</v>
      </c>
      <c r="AV120" s="13">
        <v>2.0892908797941057</v>
      </c>
      <c r="AW120" s="13">
        <v>1.7560158459149324</v>
      </c>
    </row>
    <row r="121" spans="1:49" x14ac:dyDescent="0.25">
      <c r="A121" s="13" t="s">
        <v>8</v>
      </c>
      <c r="B121" s="13">
        <v>6</v>
      </c>
      <c r="C121" s="14">
        <v>43713</v>
      </c>
      <c r="D121" s="13">
        <v>43713.394444444442</v>
      </c>
      <c r="E121" s="13">
        <v>43713.612500000003</v>
      </c>
      <c r="F121" s="13">
        <v>5.2333333334536292</v>
      </c>
      <c r="G121" s="13">
        <v>188.70000000000073</v>
      </c>
      <c r="H121" s="13">
        <v>2.9687835861789829</v>
      </c>
      <c r="I121" s="13">
        <v>236.28378408824804</v>
      </c>
      <c r="J121" s="5">
        <f t="shared" si="11"/>
        <v>3.7174108101825478</v>
      </c>
      <c r="K121" s="13">
        <v>3.0076658471814031</v>
      </c>
      <c r="L121" s="13">
        <f t="shared" si="12"/>
        <v>0.74862722400356496</v>
      </c>
      <c r="M121" s="13">
        <f t="shared" si="13"/>
        <v>3.8882261002420204E-2</v>
      </c>
      <c r="N121" s="12">
        <v>163.90190000000001</v>
      </c>
      <c r="O121" s="13">
        <f t="shared" si="14"/>
        <v>0.66137500000000005</v>
      </c>
      <c r="P121" s="13">
        <f t="shared" si="14"/>
        <v>0.24400000000000002</v>
      </c>
      <c r="Q121" s="65"/>
      <c r="R121" s="66"/>
      <c r="S121" s="66"/>
      <c r="T121" s="66"/>
      <c r="U121" s="66"/>
      <c r="V121" s="66"/>
      <c r="W121" s="66"/>
      <c r="X121" s="66"/>
      <c r="Y121" s="66"/>
      <c r="Z121" s="66"/>
      <c r="AA121" s="66"/>
      <c r="AB121" s="67"/>
      <c r="AC121" s="13">
        <v>0.14067607467596333</v>
      </c>
      <c r="AD121" s="13">
        <v>0.19045282810230033</v>
      </c>
      <c r="AE121" s="13">
        <v>0.16596855153821563</v>
      </c>
      <c r="AF121" s="13">
        <v>0.7315840517241381</v>
      </c>
      <c r="AG121" s="13">
        <v>2.4587284482758629</v>
      </c>
      <c r="AH121" s="13">
        <v>1.4601986332938297</v>
      </c>
      <c r="AI121" s="13">
        <v>7.3158405172413815E-2</v>
      </c>
      <c r="AJ121" s="13">
        <v>0.24587284482758631</v>
      </c>
      <c r="AK121" s="13">
        <v>0.14601986332938263</v>
      </c>
      <c r="AL121" s="13">
        <v>19.475000000000001</v>
      </c>
      <c r="AM121" s="13">
        <v>25.18</v>
      </c>
      <c r="AN121" s="13">
        <v>22.49756955810145</v>
      </c>
      <c r="AO121" s="13">
        <v>5.1671516330796571E-2</v>
      </c>
      <c r="AP121" s="13">
        <v>3.4045787982402631</v>
      </c>
      <c r="AQ121" s="13">
        <v>1.028775912281958</v>
      </c>
      <c r="AR121" s="13">
        <v>2.2633606612890946</v>
      </c>
      <c r="AS121" s="13">
        <v>3.2019010512225941</v>
      </c>
      <c r="AT121" s="13">
        <v>2.7369565152166548</v>
      </c>
      <c r="AU121" s="13">
        <v>1.4795588642846811</v>
      </c>
      <c r="AV121" s="13">
        <v>2.0161795915184291</v>
      </c>
      <c r="AW121" s="13">
        <v>1.6635243376598754</v>
      </c>
    </row>
    <row r="122" spans="1:49" x14ac:dyDescent="0.25">
      <c r="A122" s="13" t="s">
        <v>8</v>
      </c>
      <c r="B122" s="13">
        <v>7</v>
      </c>
      <c r="C122" s="14">
        <v>43727</v>
      </c>
      <c r="D122" s="13">
        <v>43727.412499999999</v>
      </c>
      <c r="E122" s="13">
        <v>43727.618750000001</v>
      </c>
      <c r="F122" s="13">
        <v>4.9500000000698492</v>
      </c>
      <c r="G122" s="13">
        <v>176.90000000000146</v>
      </c>
      <c r="H122" s="13">
        <v>2.7831362819028316</v>
      </c>
      <c r="I122" s="13">
        <v>153.27858109259006</v>
      </c>
      <c r="J122" s="5">
        <f t="shared" si="11"/>
        <v>2.4115046934842805</v>
      </c>
      <c r="K122" s="13">
        <v>3.5553282005709907</v>
      </c>
      <c r="L122" s="13">
        <f t="shared" si="12"/>
        <v>-0.37163158841855104</v>
      </c>
      <c r="M122" s="13">
        <f t="shared" si="13"/>
        <v>0.77219191866815917</v>
      </c>
      <c r="N122" s="12">
        <v>88.245599999999996</v>
      </c>
      <c r="O122" s="13">
        <f t="shared" si="14"/>
        <v>0.66137500000000005</v>
      </c>
      <c r="P122" s="13">
        <f t="shared" si="14"/>
        <v>0.24400000000000002</v>
      </c>
      <c r="Q122" s="65"/>
      <c r="R122" s="66"/>
      <c r="S122" s="66"/>
      <c r="T122" s="66"/>
      <c r="U122" s="66"/>
      <c r="V122" s="66"/>
      <c r="W122" s="66"/>
      <c r="X122" s="66"/>
      <c r="Y122" s="66"/>
      <c r="Z122" s="66"/>
      <c r="AA122" s="66"/>
      <c r="AB122" s="67"/>
      <c r="AC122" s="13">
        <v>0.1121950928219371</v>
      </c>
      <c r="AD122" s="13">
        <v>0.16522012460155305</v>
      </c>
      <c r="AE122" s="13">
        <v>0.13824387450713846</v>
      </c>
      <c r="AF122" s="13">
        <v>1.3247772988505746</v>
      </c>
      <c r="AG122" s="13">
        <v>1.9175287356321842</v>
      </c>
      <c r="AH122" s="13">
        <v>1.7212348586543262</v>
      </c>
      <c r="AI122" s="13">
        <v>0.13247772988505746</v>
      </c>
      <c r="AJ122" s="13">
        <v>0.19175287356321843</v>
      </c>
      <c r="AK122" s="13">
        <v>0.17212348586543327</v>
      </c>
      <c r="AL122" s="13">
        <v>15.385</v>
      </c>
      <c r="AM122" s="13">
        <v>22.47</v>
      </c>
      <c r="AN122" s="13">
        <v>19.080872446162378</v>
      </c>
      <c r="AO122" s="13">
        <v>5.7412795923107308E-2</v>
      </c>
      <c r="AP122" s="13">
        <v>4.5930236738485846</v>
      </c>
      <c r="AQ122" s="13">
        <v>0.99349181733711844</v>
      </c>
      <c r="AR122" s="13">
        <v>1.7480780998420127</v>
      </c>
      <c r="AS122" s="13">
        <v>2.7206268512218719</v>
      </c>
      <c r="AT122" s="13">
        <v>2.2210079842219028</v>
      </c>
      <c r="AU122" s="13">
        <v>0.78348233358789532</v>
      </c>
      <c r="AV122" s="13">
        <v>1.259283218103076</v>
      </c>
      <c r="AW122" s="13">
        <v>0.95339821667682945</v>
      </c>
    </row>
    <row r="123" spans="1:49" x14ac:dyDescent="0.25">
      <c r="A123" s="13" t="s">
        <v>8</v>
      </c>
      <c r="B123" s="13">
        <v>8</v>
      </c>
      <c r="C123" s="14">
        <v>43739</v>
      </c>
      <c r="D123" s="13">
        <v>43739.423611111109</v>
      </c>
      <c r="E123" s="13">
        <v>43739.638888888891</v>
      </c>
      <c r="F123" s="13">
        <v>5.1666666667442769</v>
      </c>
      <c r="G123" s="13">
        <v>150.39999999999782</v>
      </c>
      <c r="H123" s="13">
        <v>2.3662164884012231</v>
      </c>
      <c r="I123" s="13">
        <v>140.4291487038474</v>
      </c>
      <c r="J123" s="5">
        <f t="shared" si="11"/>
        <v>2.2093468558191209</v>
      </c>
      <c r="K123" s="13">
        <v>2.8541719349139996</v>
      </c>
      <c r="L123" s="13">
        <f t="shared" si="12"/>
        <v>-0.15686963258210218</v>
      </c>
      <c r="M123" s="13">
        <f t="shared" si="13"/>
        <v>0.48795544651277645</v>
      </c>
      <c r="N123" s="12">
        <v>95.138000000000005</v>
      </c>
      <c r="O123" s="13">
        <f t="shared" si="14"/>
        <v>0.66137500000000005</v>
      </c>
      <c r="P123" s="13">
        <f>AVERAGE(P$4,P$5,P$7,P$6,P$3,P$9, P$13, P$10)</f>
        <v>0.24400000000000002</v>
      </c>
      <c r="Q123" s="65"/>
      <c r="R123" s="66"/>
      <c r="S123" s="66"/>
      <c r="T123" s="66"/>
      <c r="U123" s="66"/>
      <c r="V123" s="66"/>
      <c r="W123" s="66"/>
      <c r="X123" s="66"/>
      <c r="Y123" s="66"/>
      <c r="Z123" s="66"/>
      <c r="AA123" s="66"/>
      <c r="AB123" s="67"/>
      <c r="AC123" s="13">
        <v>0.15506725361094131</v>
      </c>
      <c r="AD123" s="13">
        <v>0.2321749976299976</v>
      </c>
      <c r="AE123" s="13">
        <v>0.19794590644045917</v>
      </c>
      <c r="AF123" s="13">
        <v>0.74881824712643708</v>
      </c>
      <c r="AG123" s="13">
        <v>2.0165589080459774</v>
      </c>
      <c r="AH123" s="13">
        <v>1.4052857131517116</v>
      </c>
      <c r="AI123" s="13">
        <v>7.4881824712643708E-2</v>
      </c>
      <c r="AJ123" s="13">
        <v>0.20165589080459775</v>
      </c>
      <c r="AK123" s="13">
        <v>0.14052857131517107</v>
      </c>
      <c r="AL123" s="13">
        <v>21.28</v>
      </c>
      <c r="AM123" s="13">
        <v>29.060000000000002</v>
      </c>
      <c r="AN123" s="13">
        <v>25.79893370165745</v>
      </c>
      <c r="AO123" s="13">
        <v>8.6119193884660952E-2</v>
      </c>
      <c r="AP123" s="13">
        <v>3.4505090349787491</v>
      </c>
      <c r="AQ123" s="13">
        <v>0.95072735268757891</v>
      </c>
      <c r="AR123" s="13">
        <v>2.5301018452033914</v>
      </c>
      <c r="AS123" s="13">
        <v>4.0195876958843098</v>
      </c>
      <c r="AT123" s="13">
        <v>3.3518760608908802</v>
      </c>
      <c r="AU123" s="13">
        <v>1.7199632343692657</v>
      </c>
      <c r="AV123" s="13">
        <v>2.3992429627717518</v>
      </c>
      <c r="AW123" s="13">
        <v>2.0313893506860978</v>
      </c>
    </row>
    <row r="124" spans="1:49" x14ac:dyDescent="0.25">
      <c r="A124" s="13" t="s">
        <v>9</v>
      </c>
      <c r="B124" s="13">
        <v>9</v>
      </c>
      <c r="C124" s="14">
        <v>43711</v>
      </c>
      <c r="D124" s="13">
        <v>43711.400694444441</v>
      </c>
      <c r="E124" s="13">
        <v>43711.620138888888</v>
      </c>
      <c r="F124" s="13">
        <v>5.2666666667209938</v>
      </c>
      <c r="G124" s="13">
        <v>319.39999999999782</v>
      </c>
      <c r="H124" s="13">
        <v>5.0250634733733808</v>
      </c>
      <c r="I124" s="13">
        <v>411.85233331671702</v>
      </c>
      <c r="J124" s="5">
        <f t="shared" si="11"/>
        <v>6.4795996135674629</v>
      </c>
      <c r="K124" s="13">
        <v>3.6713942693541672</v>
      </c>
      <c r="L124" s="13">
        <f t="shared" si="12"/>
        <v>1.4545361401940822</v>
      </c>
      <c r="M124" s="13">
        <f t="shared" si="13"/>
        <v>-1.3536692040192135</v>
      </c>
      <c r="N124" s="12">
        <v>191.97219999999999</v>
      </c>
      <c r="O124" s="13">
        <f t="shared" si="14"/>
        <v>0.66137500000000005</v>
      </c>
      <c r="P124" s="13">
        <f t="shared" si="14"/>
        <v>0.24400000000000002</v>
      </c>
      <c r="Q124" s="65"/>
      <c r="R124" s="66"/>
      <c r="S124" s="66"/>
      <c r="T124" s="66"/>
      <c r="U124" s="66"/>
      <c r="V124" s="66"/>
      <c r="W124" s="66"/>
      <c r="X124" s="66"/>
      <c r="Y124" s="66"/>
      <c r="Z124" s="66"/>
      <c r="AA124" s="66"/>
      <c r="AB124" s="67"/>
      <c r="AC124" s="13">
        <v>0.16822196248821952</v>
      </c>
      <c r="AD124" s="13">
        <v>0.24022381484263194</v>
      </c>
      <c r="AE124" s="13">
        <v>0.2025062623937508</v>
      </c>
      <c r="AF124" s="13">
        <v>1.274425287356322</v>
      </c>
      <c r="AG124" s="13">
        <v>2.0882902298850583</v>
      </c>
      <c r="AH124" s="13">
        <v>1.8219057382260224</v>
      </c>
      <c r="AI124" s="13">
        <v>0.12744252873563219</v>
      </c>
      <c r="AJ124" s="13">
        <v>0.20882902298850584</v>
      </c>
      <c r="AK124" s="13">
        <v>0.18219057382260184</v>
      </c>
      <c r="AL124" s="13">
        <v>22.810000000000002</v>
      </c>
      <c r="AM124" s="13">
        <v>29.740000000000002</v>
      </c>
      <c r="AN124" s="13">
        <v>26.301487831858349</v>
      </c>
      <c r="AO124" s="13">
        <v>6.8895355107728762E-2</v>
      </c>
      <c r="AP124" s="13">
        <v>3.3414247227248453</v>
      </c>
      <c r="AQ124" s="13">
        <v>0.91488306459151603</v>
      </c>
      <c r="AR124" s="13">
        <v>2.7773130785611793</v>
      </c>
      <c r="AS124" s="13">
        <v>4.1801969500633316</v>
      </c>
      <c r="AT124" s="13">
        <v>3.4384329465220933</v>
      </c>
      <c r="AU124" s="13">
        <v>1.3911422473132928</v>
      </c>
      <c r="AV124" s="13">
        <v>2.2655696189541121</v>
      </c>
      <c r="AW124" s="13">
        <v>1.7321167852788808</v>
      </c>
    </row>
    <row r="125" spans="1:49" x14ac:dyDescent="0.25">
      <c r="A125" s="13" t="s">
        <v>9</v>
      </c>
      <c r="B125" s="13">
        <v>10</v>
      </c>
      <c r="C125" s="14">
        <v>43725</v>
      </c>
      <c r="D125" s="13">
        <v>43725.433333333334</v>
      </c>
      <c r="E125" s="13">
        <v>43725.646527777775</v>
      </c>
      <c r="F125" s="13">
        <v>5.1166666665812954</v>
      </c>
      <c r="G125" s="13">
        <v>260.39999999999782</v>
      </c>
      <c r="H125" s="13">
        <v>4.0968269519925684</v>
      </c>
      <c r="I125" s="13">
        <v>485.68721906236789</v>
      </c>
      <c r="J125" s="5">
        <f t="shared" si="11"/>
        <v>7.6412307576537799</v>
      </c>
      <c r="K125" s="13">
        <v>3.6406010750616895</v>
      </c>
      <c r="L125" s="13">
        <f t="shared" si="12"/>
        <v>3.5444038056612115</v>
      </c>
      <c r="M125" s="13">
        <f t="shared" si="13"/>
        <v>-0.4562258769308789</v>
      </c>
      <c r="N125" s="12">
        <v>241.06829999999999</v>
      </c>
      <c r="O125" s="13">
        <f t="shared" si="14"/>
        <v>0.66137500000000005</v>
      </c>
      <c r="P125" s="13">
        <f t="shared" si="14"/>
        <v>0.24400000000000002</v>
      </c>
      <c r="Q125" s="65"/>
      <c r="R125" s="66"/>
      <c r="S125" s="66"/>
      <c r="T125" s="66"/>
      <c r="U125" s="66"/>
      <c r="V125" s="66"/>
      <c r="W125" s="66"/>
      <c r="X125" s="66"/>
      <c r="Y125" s="66"/>
      <c r="Z125" s="66"/>
      <c r="AA125" s="66"/>
      <c r="AB125" s="67"/>
      <c r="AC125" s="13">
        <v>0.15569118144555</v>
      </c>
      <c r="AD125" s="13">
        <v>0.20018792458170417</v>
      </c>
      <c r="AE125" s="13">
        <v>0.17674100793124439</v>
      </c>
      <c r="AF125" s="13">
        <v>1.1960272988505749</v>
      </c>
      <c r="AG125" s="13">
        <v>1.9424568965517244</v>
      </c>
      <c r="AH125" s="13">
        <v>1.7332869491400191</v>
      </c>
      <c r="AI125" s="13">
        <v>0.11960272988505749</v>
      </c>
      <c r="AJ125" s="13">
        <v>0.19424568965517244</v>
      </c>
      <c r="AK125" s="13">
        <v>0.17332869491400169</v>
      </c>
      <c r="AL125" s="13">
        <v>21.355</v>
      </c>
      <c r="AM125" s="13">
        <v>26.145</v>
      </c>
      <c r="AN125" s="13">
        <v>23.708817775293483</v>
      </c>
      <c r="AO125" s="13">
        <v>3.4447677553864381E-2</v>
      </c>
      <c r="AP125" s="13">
        <v>4.5470934371100986</v>
      </c>
      <c r="AQ125" s="13">
        <v>1.2137751829432033</v>
      </c>
      <c r="AR125" s="13">
        <v>2.5417557595548268</v>
      </c>
      <c r="AS125" s="13">
        <v>3.3903602208668864</v>
      </c>
      <c r="AT125" s="13">
        <v>2.9407736067214185</v>
      </c>
      <c r="AU125" s="13">
        <v>0.98381495290942045</v>
      </c>
      <c r="AV125" s="13">
        <v>1.6069455219193489</v>
      </c>
      <c r="AW125" s="13">
        <v>1.234668270766909</v>
      </c>
    </row>
    <row r="126" spans="1:49" x14ac:dyDescent="0.25">
      <c r="A126" s="13" t="s">
        <v>9</v>
      </c>
      <c r="B126" s="13">
        <v>11</v>
      </c>
      <c r="C126" s="14">
        <v>43732</v>
      </c>
      <c r="D126" s="13">
        <v>43732.412499999999</v>
      </c>
      <c r="E126" s="13">
        <v>43732.635416666664</v>
      </c>
      <c r="F126" s="13">
        <v>5.3499999999767169</v>
      </c>
      <c r="G126" s="13">
        <v>160.20000000000073</v>
      </c>
      <c r="H126" s="13">
        <v>2.5203981478848614</v>
      </c>
      <c r="I126" s="13">
        <v>227.09636313281152</v>
      </c>
      <c r="J126" s="5">
        <f t="shared" si="11"/>
        <v>3.5728667480107585</v>
      </c>
      <c r="K126" s="13">
        <v>2.7528894695179944</v>
      </c>
      <c r="L126" s="13">
        <f t="shared" si="12"/>
        <v>1.0524686001258972</v>
      </c>
      <c r="M126" s="13">
        <f t="shared" si="13"/>
        <v>0.23249132163313302</v>
      </c>
      <c r="N126" s="12">
        <v>148.53630000000001</v>
      </c>
      <c r="O126" s="13">
        <f t="shared" si="14"/>
        <v>0.66137500000000005</v>
      </c>
      <c r="P126" s="13">
        <f t="shared" si="14"/>
        <v>0.24400000000000002</v>
      </c>
      <c r="Q126" s="65"/>
      <c r="R126" s="66"/>
      <c r="S126" s="66"/>
      <c r="T126" s="66"/>
      <c r="U126" s="66"/>
      <c r="V126" s="66"/>
      <c r="W126" s="66"/>
      <c r="X126" s="66"/>
      <c r="Y126" s="66"/>
      <c r="Z126" s="66"/>
      <c r="AA126" s="66"/>
      <c r="AB126" s="67"/>
      <c r="AC126" s="13">
        <v>0.16110219612128551</v>
      </c>
      <c r="AD126" s="13">
        <v>0.20184181481649383</v>
      </c>
      <c r="AE126" s="13">
        <v>0.17884387088597561</v>
      </c>
      <c r="AF126" s="13">
        <v>-2.3635057471264376E-2</v>
      </c>
      <c r="AG126" s="13">
        <v>2.8401939655172415</v>
      </c>
      <c r="AH126" s="13">
        <v>1.2283039041762274</v>
      </c>
      <c r="AI126" s="13">
        <v>-2.3635057471264377E-3</v>
      </c>
      <c r="AJ126" s="13">
        <v>0.28401939655172415</v>
      </c>
      <c r="AK126" s="13">
        <v>0.12283039041762242</v>
      </c>
      <c r="AL126" s="13">
        <v>21.994999999999997</v>
      </c>
      <c r="AM126" s="13">
        <v>26.305</v>
      </c>
      <c r="AN126" s="13">
        <v>23.94911032990807</v>
      </c>
      <c r="AO126" s="13">
        <v>4.0188957146175118E-2</v>
      </c>
      <c r="AP126" s="13">
        <v>4.782485900394839</v>
      </c>
      <c r="AQ126" s="13">
        <v>1.2229111835989366</v>
      </c>
      <c r="AR126" s="13">
        <v>2.6431255403904017</v>
      </c>
      <c r="AS126" s="13">
        <v>3.4225237893902838</v>
      </c>
      <c r="AT126" s="13">
        <v>2.9804025475535658</v>
      </c>
      <c r="AU126" s="13">
        <v>1.2540746294286171</v>
      </c>
      <c r="AV126" s="13">
        <v>1.8859321856274702</v>
      </c>
      <c r="AW126" s="13">
        <v>1.476168459909968</v>
      </c>
    </row>
    <row r="127" spans="1:49" x14ac:dyDescent="0.25">
      <c r="A127" s="13" t="s">
        <v>9</v>
      </c>
      <c r="B127" s="13">
        <v>12</v>
      </c>
      <c r="C127" s="14">
        <f>INT(D127)</f>
        <v>43742</v>
      </c>
      <c r="D127" s="13">
        <v>43742.374305555553</v>
      </c>
      <c r="E127" s="13">
        <v>43742.57708333333</v>
      </c>
      <c r="F127" s="13">
        <f>(E127-D127)*24</f>
        <v>4.8666666666395031</v>
      </c>
      <c r="G127" s="13">
        <v>178.40000000000146</v>
      </c>
      <c r="H127" s="13">
        <f>G127/(CONVERT(11.2,"in","cm")^2*(PI()/4))*10</f>
        <v>2.8067355154972589</v>
      </c>
      <c r="I127" s="13">
        <v>433.33417559354262</v>
      </c>
      <c r="J127" s="5">
        <f t="shared" si="11"/>
        <v>6.8175696228537657</v>
      </c>
      <c r="K127" s="13">
        <v>3.2221700906484041</v>
      </c>
      <c r="L127" s="13">
        <f t="shared" si="12"/>
        <v>4.0108341073565068</v>
      </c>
      <c r="M127" s="13">
        <f t="shared" si="13"/>
        <v>0.41543457515114524</v>
      </c>
      <c r="N127" s="12">
        <v>235.14359999999999</v>
      </c>
      <c r="O127" s="13">
        <f t="shared" si="14"/>
        <v>0.66137500000000005</v>
      </c>
      <c r="P127" s="13">
        <f t="shared" si="14"/>
        <v>0.24400000000000002</v>
      </c>
      <c r="Q127" s="68"/>
      <c r="R127" s="69"/>
      <c r="S127" s="69"/>
      <c r="T127" s="69"/>
      <c r="U127" s="69"/>
      <c r="V127" s="69"/>
      <c r="W127" s="69"/>
      <c r="X127" s="69"/>
      <c r="Y127" s="69"/>
      <c r="Z127" s="69"/>
      <c r="AA127" s="69"/>
      <c r="AB127" s="70"/>
      <c r="AC127" s="13">
        <v>0.12551007970582312</v>
      </c>
      <c r="AD127" s="13">
        <v>0.1590971753538693</v>
      </c>
      <c r="AE127" s="13">
        <v>0.14000914904946699</v>
      </c>
      <c r="AF127" s="13">
        <v>-3.5628591954023126E-2</v>
      </c>
      <c r="AG127" s="13">
        <v>2.5129669540229891</v>
      </c>
      <c r="AH127" s="13">
        <v>1.4658586384257795</v>
      </c>
      <c r="AI127" s="13">
        <v>-3.5628591954023126E-3</v>
      </c>
      <c r="AJ127" s="13">
        <v>0.25129669540229893</v>
      </c>
      <c r="AK127" s="13">
        <v>0.1465858638425778</v>
      </c>
      <c r="AL127" s="13">
        <v>17.395</v>
      </c>
      <c r="AM127" s="13">
        <v>21.759999999999998</v>
      </c>
      <c r="AN127" s="13">
        <v>19.367106118029259</v>
      </c>
      <c r="AO127" s="13">
        <v>0.10908431225390389</v>
      </c>
      <c r="AP127" s="13">
        <v>7.4808873087808818</v>
      </c>
      <c r="AQ127" s="13">
        <v>1.5096363639645092</v>
      </c>
      <c r="AR127" s="13">
        <v>1.9867695255119751</v>
      </c>
      <c r="AS127" s="13">
        <v>2.6055009597054015</v>
      </c>
      <c r="AT127" s="13">
        <v>2.2520999410788929</v>
      </c>
      <c r="AU127" s="13">
        <v>0.93849589044972259</v>
      </c>
      <c r="AV127" s="13">
        <v>1.5707136075134336</v>
      </c>
      <c r="AW127" s="13">
        <v>1.2742624613962983</v>
      </c>
    </row>
    <row r="147" spans="2:3" x14ac:dyDescent="0.25">
      <c r="B147" s="11" t="s">
        <v>53</v>
      </c>
    </row>
    <row r="148" spans="2:3" x14ac:dyDescent="0.25">
      <c r="C148" s="13">
        <v>2</v>
      </c>
    </row>
    <row r="149" spans="2:3" x14ac:dyDescent="0.25">
      <c r="C149" s="13">
        <v>8</v>
      </c>
    </row>
    <row r="150" spans="2:3" x14ac:dyDescent="0.25">
      <c r="C150" s="13">
        <v>3</v>
      </c>
    </row>
    <row r="151" spans="2:3" x14ac:dyDescent="0.25">
      <c r="C151" s="13">
        <v>5</v>
      </c>
    </row>
    <row r="152" spans="2:3" x14ac:dyDescent="0.25">
      <c r="C152" s="13">
        <v>4</v>
      </c>
    </row>
    <row r="153" spans="2:3" x14ac:dyDescent="0.25">
      <c r="C153" s="13">
        <v>1</v>
      </c>
    </row>
    <row r="154" spans="2:3" x14ac:dyDescent="0.25">
      <c r="C154" s="13">
        <v>7</v>
      </c>
    </row>
    <row r="155" spans="2:3" x14ac:dyDescent="0.25">
      <c r="C155" s="13">
        <v>11</v>
      </c>
    </row>
    <row r="156" spans="2:3" x14ac:dyDescent="0.25">
      <c r="C156" s="13"/>
    </row>
    <row r="157" spans="2:3" x14ac:dyDescent="0.25">
      <c r="C157" s="13"/>
    </row>
    <row r="158" spans="2:3" x14ac:dyDescent="0.25">
      <c r="C158" s="13"/>
    </row>
    <row r="159" spans="2:3" x14ac:dyDescent="0.25">
      <c r="C159" s="13"/>
    </row>
  </sheetData>
  <sortState xmlns:xlrd2="http://schemas.microsoft.com/office/spreadsheetml/2017/richdata2" ref="B148:C159">
    <sortCondition ref="B148"/>
  </sortState>
  <mergeCells count="48">
    <mergeCell ref="AU114:AW114"/>
    <mergeCell ref="Q76:AB87"/>
    <mergeCell ref="Q116:AB127"/>
    <mergeCell ref="C110:P113"/>
    <mergeCell ref="AF114:AH114"/>
    <mergeCell ref="AI114:AK114"/>
    <mergeCell ref="AL114:AN114"/>
    <mergeCell ref="AO114:AQ114"/>
    <mergeCell ref="AR114:AT114"/>
    <mergeCell ref="Q114:S114"/>
    <mergeCell ref="T114:V114"/>
    <mergeCell ref="W114:Y114"/>
    <mergeCell ref="Z114:AB114"/>
    <mergeCell ref="AC114:AE114"/>
    <mergeCell ref="AI74:AK74"/>
    <mergeCell ref="AL74:AN74"/>
    <mergeCell ref="AO74:AQ74"/>
    <mergeCell ref="AR74:AT74"/>
    <mergeCell ref="AU74:AW74"/>
    <mergeCell ref="AF1:AH1"/>
    <mergeCell ref="Q74:S74"/>
    <mergeCell ref="T74:V74"/>
    <mergeCell ref="W74:Y74"/>
    <mergeCell ref="Z74:AB74"/>
    <mergeCell ref="AC74:AE74"/>
    <mergeCell ref="AF74:AH74"/>
    <mergeCell ref="Q1:S1"/>
    <mergeCell ref="T1:V1"/>
    <mergeCell ref="W1:Y1"/>
    <mergeCell ref="Z1:AB1"/>
    <mergeCell ref="AC1:AE1"/>
    <mergeCell ref="Q36:S36"/>
    <mergeCell ref="T36:V36"/>
    <mergeCell ref="W36:Y36"/>
    <mergeCell ref="Z36:AB36"/>
    <mergeCell ref="AI1:AK1"/>
    <mergeCell ref="AL1:AN1"/>
    <mergeCell ref="AO1:AQ1"/>
    <mergeCell ref="AR1:AT1"/>
    <mergeCell ref="AU1:AW1"/>
    <mergeCell ref="AR36:AT36"/>
    <mergeCell ref="AU36:AW36"/>
    <mergeCell ref="Q38:AB49"/>
    <mergeCell ref="AC36:AE36"/>
    <mergeCell ref="AF36:AH36"/>
    <mergeCell ref="AI36:AK36"/>
    <mergeCell ref="AL36:AN36"/>
    <mergeCell ref="AO36:AQ36"/>
  </mergeCells>
  <pageMargins left="0.7" right="0.7" top="0.75" bottom="0.75" header="0.3" footer="0.3"/>
  <pageSetup orientation="portrait" horizontalDpi="300"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D9762-0B24-48FB-8AB7-F7D049A80B2B}">
  <dimension ref="A1:AW159"/>
  <sheetViews>
    <sheetView topLeftCell="A10" zoomScale="70" zoomScaleNormal="70" workbookViewId="0">
      <selection activeCell="H3" sqref="H3:H14"/>
    </sheetView>
  </sheetViews>
  <sheetFormatPr defaultRowHeight="15" x14ac:dyDescent="0.25"/>
  <cols>
    <col min="1" max="1" width="8.7109375" style="11" bestFit="1" customWidth="1"/>
    <col min="2" max="2" width="8.7109375" style="11" customWidth="1"/>
    <col min="3" max="3" width="14" style="11" customWidth="1"/>
    <col min="4" max="4" width="17.5703125" style="11" bestFit="1" customWidth="1"/>
    <col min="5" max="5" width="16" style="11" bestFit="1" customWidth="1"/>
    <col min="6" max="6" width="16.7109375" style="11" bestFit="1" customWidth="1"/>
    <col min="7" max="7" width="11.5703125" style="11" bestFit="1" customWidth="1"/>
    <col min="8" max="8" width="16.7109375" style="11" bestFit="1" customWidth="1"/>
    <col min="9" max="13" width="16.7109375" style="11" customWidth="1"/>
    <col min="14" max="16" width="16" style="11" customWidth="1"/>
    <col min="17" max="16384" width="9.140625" style="11"/>
  </cols>
  <sheetData>
    <row r="1" spans="1:49" x14ac:dyDescent="0.25">
      <c r="A1" s="15" t="s">
        <v>50</v>
      </c>
      <c r="B1" s="13"/>
      <c r="C1" s="13"/>
      <c r="D1" s="13"/>
      <c r="E1" s="13"/>
      <c r="F1" s="13"/>
      <c r="G1" s="13"/>
      <c r="H1" s="13"/>
      <c r="I1" s="13"/>
      <c r="J1" s="13"/>
      <c r="K1" s="13"/>
      <c r="L1" s="13"/>
      <c r="M1" s="13"/>
      <c r="N1" s="13"/>
      <c r="O1" s="13"/>
      <c r="P1" s="13"/>
      <c r="Q1" s="61" t="s">
        <v>33</v>
      </c>
      <c r="R1" s="61"/>
      <c r="S1" s="61"/>
      <c r="T1" s="61" t="s">
        <v>34</v>
      </c>
      <c r="U1" s="61"/>
      <c r="V1" s="61"/>
      <c r="W1" s="61" t="s">
        <v>35</v>
      </c>
      <c r="X1" s="61"/>
      <c r="Y1" s="61"/>
      <c r="Z1" s="61" t="s">
        <v>36</v>
      </c>
      <c r="AA1" s="61"/>
      <c r="AB1" s="61"/>
      <c r="AC1" s="61" t="s">
        <v>37</v>
      </c>
      <c r="AD1" s="61"/>
      <c r="AE1" s="61"/>
      <c r="AF1" s="61" t="s">
        <v>38</v>
      </c>
      <c r="AG1" s="61"/>
      <c r="AH1" s="61"/>
      <c r="AI1" s="61" t="s">
        <v>39</v>
      </c>
      <c r="AJ1" s="61"/>
      <c r="AK1" s="61"/>
      <c r="AL1" s="61" t="s">
        <v>40</v>
      </c>
      <c r="AM1" s="61"/>
      <c r="AN1" s="61"/>
      <c r="AO1" s="61" t="s">
        <v>41</v>
      </c>
      <c r="AP1" s="61"/>
      <c r="AQ1" s="61"/>
      <c r="AR1" s="61" t="s">
        <v>42</v>
      </c>
      <c r="AS1" s="61"/>
      <c r="AT1" s="61"/>
      <c r="AU1" s="61" t="s">
        <v>43</v>
      </c>
      <c r="AV1" s="61"/>
      <c r="AW1" s="61"/>
    </row>
    <row r="2" spans="1:49" x14ac:dyDescent="0.25">
      <c r="A2" s="15" t="s">
        <v>0</v>
      </c>
      <c r="B2" s="15" t="s">
        <v>52</v>
      </c>
      <c r="C2" s="15" t="s">
        <v>1</v>
      </c>
      <c r="D2" s="15" t="s">
        <v>20</v>
      </c>
      <c r="E2" s="15" t="s">
        <v>21</v>
      </c>
      <c r="F2" s="15" t="s">
        <v>19</v>
      </c>
      <c r="G2" s="15" t="s">
        <v>15</v>
      </c>
      <c r="H2" s="15" t="s">
        <v>18</v>
      </c>
      <c r="I2" s="15" t="s">
        <v>49</v>
      </c>
      <c r="J2" s="15" t="s">
        <v>47</v>
      </c>
      <c r="K2" s="15" t="s">
        <v>48</v>
      </c>
      <c r="L2" s="15" t="s">
        <v>54</v>
      </c>
      <c r="M2" s="15" t="s">
        <v>55</v>
      </c>
      <c r="N2" s="15" t="s">
        <v>44</v>
      </c>
      <c r="O2" s="15" t="s">
        <v>45</v>
      </c>
      <c r="P2" s="15" t="s">
        <v>103</v>
      </c>
      <c r="Q2" s="15" t="s">
        <v>30</v>
      </c>
      <c r="R2" s="15" t="s">
        <v>31</v>
      </c>
      <c r="S2" s="15" t="s">
        <v>32</v>
      </c>
      <c r="T2" s="15" t="s">
        <v>30</v>
      </c>
      <c r="U2" s="15" t="s">
        <v>31</v>
      </c>
      <c r="V2" s="15" t="s">
        <v>32</v>
      </c>
      <c r="W2" s="15" t="s">
        <v>30</v>
      </c>
      <c r="X2" s="15" t="s">
        <v>31</v>
      </c>
      <c r="Y2" s="15" t="s">
        <v>32</v>
      </c>
      <c r="Z2" s="15" t="s">
        <v>30</v>
      </c>
      <c r="AA2" s="15" t="s">
        <v>31</v>
      </c>
      <c r="AB2" s="15" t="s">
        <v>32</v>
      </c>
      <c r="AC2" s="15" t="s">
        <v>30</v>
      </c>
      <c r="AD2" s="15" t="s">
        <v>31</v>
      </c>
      <c r="AE2" s="15" t="s">
        <v>32</v>
      </c>
      <c r="AF2" s="15" t="s">
        <v>30</v>
      </c>
      <c r="AG2" s="15" t="s">
        <v>31</v>
      </c>
      <c r="AH2" s="15" t="s">
        <v>32</v>
      </c>
      <c r="AI2" s="15" t="s">
        <v>30</v>
      </c>
      <c r="AJ2" s="15" t="s">
        <v>31</v>
      </c>
      <c r="AK2" s="15" t="s">
        <v>32</v>
      </c>
      <c r="AL2" s="15" t="s">
        <v>30</v>
      </c>
      <c r="AM2" s="15" t="s">
        <v>31</v>
      </c>
      <c r="AN2" s="15" t="s">
        <v>32</v>
      </c>
      <c r="AO2" s="15" t="s">
        <v>30</v>
      </c>
      <c r="AP2" s="15" t="s">
        <v>31</v>
      </c>
      <c r="AQ2" s="15" t="s">
        <v>32</v>
      </c>
      <c r="AR2" s="15" t="s">
        <v>30</v>
      </c>
      <c r="AS2" s="15" t="s">
        <v>31</v>
      </c>
      <c r="AT2" s="15" t="s">
        <v>32</v>
      </c>
      <c r="AU2" s="15" t="s">
        <v>30</v>
      </c>
      <c r="AV2" s="15" t="s">
        <v>31</v>
      </c>
      <c r="AW2" s="15" t="s">
        <v>32</v>
      </c>
    </row>
    <row r="3" spans="1:49" x14ac:dyDescent="0.25">
      <c r="A3" s="13" t="s">
        <v>10</v>
      </c>
      <c r="B3" s="13">
        <v>1</v>
      </c>
      <c r="C3" s="14">
        <v>43706</v>
      </c>
      <c r="D3" s="13">
        <v>43706.431944444441</v>
      </c>
      <c r="E3" s="13">
        <v>43706.635416666664</v>
      </c>
      <c r="F3" s="13">
        <v>4.8833333333604969</v>
      </c>
      <c r="G3" s="13">
        <v>276.29999999999927</v>
      </c>
      <c r="H3" s="13">
        <v>4.3469788280935218</v>
      </c>
      <c r="I3" s="13">
        <v>276.06936515936087</v>
      </c>
      <c r="J3" s="5">
        <f t="shared" ref="J3:J14" si="0">I3/(CONVERT(11.2,"in","cm")^2*(PI()/4))*10</f>
        <v>4.3433502911073623</v>
      </c>
      <c r="K3" s="13">
        <v>4.0189042031394564</v>
      </c>
      <c r="L3" s="13">
        <f>J3-$H3</f>
        <v>-3.6285369861595029E-3</v>
      </c>
      <c r="M3" s="13">
        <f>K3-$H3</f>
        <v>-0.32807462495406536</v>
      </c>
      <c r="N3" s="13">
        <v>90.51</v>
      </c>
      <c r="O3" s="13">
        <v>0.71</v>
      </c>
      <c r="P3" s="13">
        <v>0.55000000000000004</v>
      </c>
      <c r="Q3" s="13">
        <v>302.45400000000001</v>
      </c>
      <c r="R3" s="13">
        <v>740.34</v>
      </c>
      <c r="S3" s="13">
        <v>670.2654946659153</v>
      </c>
      <c r="T3" s="13">
        <v>495.90623999999997</v>
      </c>
      <c r="U3" s="13">
        <v>531.14688000000001</v>
      </c>
      <c r="V3" s="13">
        <v>517.90360777091496</v>
      </c>
      <c r="W3" s="13">
        <v>423.88633461927361</v>
      </c>
      <c r="X3" s="13">
        <v>470.0471714624581</v>
      </c>
      <c r="Y3" s="13">
        <v>449.52029133014412</v>
      </c>
      <c r="Z3" s="13">
        <v>-63.358953429216896</v>
      </c>
      <c r="AA3" s="13">
        <v>307.71495773531285</v>
      </c>
      <c r="AB3" s="13">
        <v>92.13141236419483</v>
      </c>
      <c r="AC3" s="13">
        <v>0.18460337215271622</v>
      </c>
      <c r="AD3" s="13">
        <v>0.22497804502753965</v>
      </c>
      <c r="AE3" s="13">
        <v>0.20763349144349907</v>
      </c>
      <c r="AF3" s="13">
        <v>0.61118534482758613</v>
      </c>
      <c r="AG3" s="13">
        <v>2.1803879310344829</v>
      </c>
      <c r="AH3" s="13">
        <v>1.9052914999548978</v>
      </c>
      <c r="AI3" s="13">
        <v>6.1118534482758613E-2</v>
      </c>
      <c r="AJ3" s="13">
        <v>0.21803879310344831</v>
      </c>
      <c r="AK3" s="13">
        <v>0.19052914999548978</v>
      </c>
      <c r="AL3" s="13">
        <v>24.58</v>
      </c>
      <c r="AM3" s="13">
        <v>28.435000000000002</v>
      </c>
      <c r="AN3" s="13">
        <v>26.828794843049373</v>
      </c>
      <c r="AO3" s="13">
        <v>0.10908431225390389</v>
      </c>
      <c r="AP3" s="13">
        <v>5.0178783636795785</v>
      </c>
      <c r="AQ3" s="13">
        <v>1.4089080810294228</v>
      </c>
      <c r="AR3" s="13">
        <v>3.0893871830889821</v>
      </c>
      <c r="AS3" s="13">
        <v>3.8767313197325102</v>
      </c>
      <c r="AT3" s="13">
        <v>3.5369713368147901</v>
      </c>
      <c r="AU3" s="13">
        <v>1.2719110422259892</v>
      </c>
      <c r="AV3" s="13">
        <v>1.9975926377804549</v>
      </c>
      <c r="AW3" s="13">
        <v>1.5380901200018802</v>
      </c>
    </row>
    <row r="4" spans="1:49" x14ac:dyDescent="0.25">
      <c r="A4" s="13" t="s">
        <v>10</v>
      </c>
      <c r="B4" s="13">
        <v>2</v>
      </c>
      <c r="C4" s="14">
        <v>43712</v>
      </c>
      <c r="D4" s="13">
        <v>43712.392361111109</v>
      </c>
      <c r="E4" s="13">
        <v>43712.59375</v>
      </c>
      <c r="F4" s="13">
        <v>4.8333333333721384</v>
      </c>
      <c r="G4" s="13">
        <v>219.40000000000146</v>
      </c>
      <c r="H4" s="13">
        <v>3.4517812337449421</v>
      </c>
      <c r="I4" s="13">
        <v>219.49605028769943</v>
      </c>
      <c r="J4" s="5">
        <f t="shared" si="0"/>
        <v>3.4532923758624068</v>
      </c>
      <c r="K4" s="13">
        <v>3.1403277293060596</v>
      </c>
      <c r="L4" s="13">
        <f t="shared" ref="L4:M14" si="1">J4-$H4</f>
        <v>1.5111421174647255E-3</v>
      </c>
      <c r="M4" s="13">
        <f t="shared" si="1"/>
        <v>-0.31145350443888242</v>
      </c>
      <c r="N4" s="12">
        <v>128.54830000000001</v>
      </c>
      <c r="O4" s="12">
        <v>0.72</v>
      </c>
      <c r="P4" s="12">
        <v>0.21</v>
      </c>
      <c r="Q4" s="13">
        <v>141.102</v>
      </c>
      <c r="R4" s="13">
        <v>749.25</v>
      </c>
      <c r="S4" s="13">
        <v>499.47028650749667</v>
      </c>
      <c r="T4" s="13">
        <v>373.43231999999995</v>
      </c>
      <c r="U4" s="13">
        <v>422.04671999999999</v>
      </c>
      <c r="V4" s="13">
        <v>394.60478152137642</v>
      </c>
      <c r="W4" s="13">
        <v>424.60167947375874</v>
      </c>
      <c r="X4" s="13">
        <v>495.38223757282344</v>
      </c>
      <c r="Y4" s="13">
        <v>459.36856289003259</v>
      </c>
      <c r="Z4" s="13">
        <v>-108.94220547424165</v>
      </c>
      <c r="AA4" s="13">
        <v>328.55096539966002</v>
      </c>
      <c r="AB4" s="13">
        <v>77.489288175198979</v>
      </c>
      <c r="AC4" s="13">
        <v>0.17970404546801561</v>
      </c>
      <c r="AD4" s="13">
        <v>0.27872031766779842</v>
      </c>
      <c r="AE4" s="13">
        <v>0.23092521951474621</v>
      </c>
      <c r="AF4" s="13">
        <v>0.23105603448275869</v>
      </c>
      <c r="AG4" s="13">
        <v>2.4739583333333335</v>
      </c>
      <c r="AH4" s="13">
        <v>1.5180549170744457</v>
      </c>
      <c r="AI4" s="13">
        <v>2.310560344827587E-2</v>
      </c>
      <c r="AJ4" s="13">
        <v>0.24739583333333337</v>
      </c>
      <c r="AK4" s="13">
        <v>0.15180549170744448</v>
      </c>
      <c r="AL4" s="13">
        <v>24.064999999999998</v>
      </c>
      <c r="AM4" s="13">
        <v>32.75</v>
      </c>
      <c r="AN4" s="13">
        <v>28.795332594235067</v>
      </c>
      <c r="AO4" s="13">
        <v>2.8706397961553654E-2</v>
      </c>
      <c r="AP4" s="13">
        <v>4.7193318248794212</v>
      </c>
      <c r="AQ4" s="13">
        <v>1.3706159316745434</v>
      </c>
      <c r="AR4" s="13">
        <v>2.9955788760813009</v>
      </c>
      <c r="AS4" s="13">
        <v>4.9600383853978354</v>
      </c>
      <c r="AT4" s="13">
        <v>4.0018621834125527</v>
      </c>
      <c r="AU4" s="13">
        <v>2.1757633747885143</v>
      </c>
      <c r="AV4" s="13">
        <v>2.8668024998910413</v>
      </c>
      <c r="AW4" s="13">
        <v>2.5455212644977006</v>
      </c>
    </row>
    <row r="5" spans="1:49" x14ac:dyDescent="0.25">
      <c r="A5" s="13" t="s">
        <v>10</v>
      </c>
      <c r="B5" s="13">
        <v>3</v>
      </c>
      <c r="C5" s="14">
        <v>43726</v>
      </c>
      <c r="D5" s="13">
        <v>43726.40902777778</v>
      </c>
      <c r="E5" s="13">
        <v>43726.618750000001</v>
      </c>
      <c r="F5" s="13">
        <v>5.0333333333255723</v>
      </c>
      <c r="G5" s="13">
        <v>113.5</v>
      </c>
      <c r="H5" s="13">
        <v>1.7856753419783424</v>
      </c>
      <c r="I5" s="13">
        <v>113.45119530632377</v>
      </c>
      <c r="J5" s="5">
        <f t="shared" si="0"/>
        <v>1.7849075064006292</v>
      </c>
      <c r="K5" s="13">
        <v>3.0828360292692127</v>
      </c>
      <c r="L5" s="13">
        <f t="shared" si="1"/>
        <v>-7.678355777132051E-4</v>
      </c>
      <c r="M5" s="13">
        <f t="shared" si="1"/>
        <v>1.2971606872908703</v>
      </c>
      <c r="N5" s="12">
        <v>80.429199999999994</v>
      </c>
      <c r="O5" s="12">
        <v>0.61699999999999999</v>
      </c>
      <c r="P5" s="12">
        <v>0.16700000000000001</v>
      </c>
      <c r="Q5" s="13">
        <v>102.87</v>
      </c>
      <c r="R5" s="13">
        <v>773.55000000000007</v>
      </c>
      <c r="S5" s="13">
        <v>495.39698835274487</v>
      </c>
      <c r="T5" s="13">
        <v>265.00799999999998</v>
      </c>
      <c r="U5" s="13">
        <v>302.52431999999999</v>
      </c>
      <c r="V5" s="13">
        <v>283.3145357737107</v>
      </c>
      <c r="W5" s="13">
        <v>386.57184722932647</v>
      </c>
      <c r="X5" s="13">
        <v>446.80312700457614</v>
      </c>
      <c r="Y5" s="13">
        <v>411.87191108822094</v>
      </c>
      <c r="Z5" s="13">
        <v>-127.12690951123869</v>
      </c>
      <c r="AA5" s="13">
        <v>302.81878974733996</v>
      </c>
      <c r="AB5" s="13">
        <v>69.72163888874752</v>
      </c>
      <c r="AC5" s="13">
        <v>0.13081026292645145</v>
      </c>
      <c r="AD5" s="13">
        <v>0.1711342690469726</v>
      </c>
      <c r="AE5" s="13">
        <v>0.14991031758814241</v>
      </c>
      <c r="AF5" s="13">
        <v>0.13229885057471272</v>
      </c>
      <c r="AG5" s="13">
        <v>2.4763649425287362</v>
      </c>
      <c r="AH5" s="13">
        <v>1.4660336991318879</v>
      </c>
      <c r="AI5" s="13">
        <v>1.3229885057471273E-2</v>
      </c>
      <c r="AJ5" s="13">
        <v>0.24763649425287362</v>
      </c>
      <c r="AK5" s="13">
        <v>0.14660336991318856</v>
      </c>
      <c r="AL5" s="13">
        <v>18.145</v>
      </c>
      <c r="AM5" s="13">
        <v>23.134999999999998</v>
      </c>
      <c r="AN5" s="13">
        <v>20.618441306755258</v>
      </c>
      <c r="AO5" s="13">
        <v>0.10334303266159314</v>
      </c>
      <c r="AP5" s="13">
        <v>3.8466573268481898</v>
      </c>
      <c r="AQ5" s="13">
        <v>1.2356467135854146</v>
      </c>
      <c r="AR5" s="13">
        <v>2.0828820496988727</v>
      </c>
      <c r="AS5" s="13">
        <v>2.8324596247232394</v>
      </c>
      <c r="AT5" s="13">
        <v>2.4354109038900038</v>
      </c>
      <c r="AU5" s="13">
        <v>1.0627964739020981</v>
      </c>
      <c r="AV5" s="13">
        <v>1.6899993437000951</v>
      </c>
      <c r="AW5" s="13">
        <v>1.3302063523058223</v>
      </c>
    </row>
    <row r="6" spans="1:49" x14ac:dyDescent="0.25">
      <c r="A6" s="13" t="s">
        <v>10</v>
      </c>
      <c r="B6" s="13">
        <v>4</v>
      </c>
      <c r="C6" s="14">
        <v>43734</v>
      </c>
      <c r="D6" s="13">
        <v>43734.424305555556</v>
      </c>
      <c r="E6" s="13">
        <v>43734.640277777777</v>
      </c>
      <c r="F6" s="13">
        <v>5.1833333332906477</v>
      </c>
      <c r="G6" s="13">
        <v>110.29999999999927</v>
      </c>
      <c r="H6" s="13">
        <v>1.7353303103102191</v>
      </c>
      <c r="I6" s="13">
        <v>110.48125717312615</v>
      </c>
      <c r="J6" s="5">
        <f t="shared" si="0"/>
        <v>1.7381819972230772</v>
      </c>
      <c r="K6" s="13">
        <v>2.3190053494180072</v>
      </c>
      <c r="L6" s="13">
        <f t="shared" si="1"/>
        <v>2.8516869128580868E-3</v>
      </c>
      <c r="M6" s="13">
        <f t="shared" si="1"/>
        <v>0.58367503910778806</v>
      </c>
      <c r="N6" s="12">
        <v>85.352999999999994</v>
      </c>
      <c r="O6" s="12">
        <v>0.65</v>
      </c>
      <c r="P6" s="12">
        <v>0.25</v>
      </c>
      <c r="Q6" s="13">
        <v>1.9683000000000002</v>
      </c>
      <c r="R6" s="13">
        <v>717.66000000000008</v>
      </c>
      <c r="S6" s="13">
        <v>384.89681160398214</v>
      </c>
      <c r="T6" s="13">
        <v>338.05919999999998</v>
      </c>
      <c r="U6" s="13">
        <v>387.31200000000001</v>
      </c>
      <c r="V6" s="13">
        <v>365.22083097345165</v>
      </c>
      <c r="W6" s="13">
        <v>413.14952778642987</v>
      </c>
      <c r="X6" s="13">
        <v>476.69404494392921</v>
      </c>
      <c r="Y6" s="13">
        <v>442.99052785644756</v>
      </c>
      <c r="Z6" s="13">
        <v>-244.46487949598762</v>
      </c>
      <c r="AA6" s="13">
        <v>275.68692996843896</v>
      </c>
      <c r="AB6" s="13">
        <v>36.788129675608182</v>
      </c>
      <c r="AC6" s="13">
        <v>0.17322089508925267</v>
      </c>
      <c r="AD6" s="13">
        <v>0.23593400952971544</v>
      </c>
      <c r="AE6" s="13">
        <v>0.20471202627442672</v>
      </c>
      <c r="AF6" s="13">
        <v>-2.365549568965521E-2</v>
      </c>
      <c r="AG6" s="13">
        <v>2.3116379310344835</v>
      </c>
      <c r="AH6" s="13">
        <v>1.112386182817964</v>
      </c>
      <c r="AI6" s="13">
        <v>-2.3655495689655212E-3</v>
      </c>
      <c r="AJ6" s="13">
        <v>0.23116379310344837</v>
      </c>
      <c r="AK6" s="13">
        <v>0.11123861828179631</v>
      </c>
      <c r="AL6" s="13">
        <v>23.365000000000002</v>
      </c>
      <c r="AM6" s="13">
        <v>29.380000000000003</v>
      </c>
      <c r="AN6" s="13">
        <v>26.536159580342346</v>
      </c>
      <c r="AO6" s="13">
        <v>7.4636634700039506E-2</v>
      </c>
      <c r="AP6" s="13">
        <v>4.3978201677100195</v>
      </c>
      <c r="AQ6" s="13">
        <v>0.95982401542086371</v>
      </c>
      <c r="AR6" s="13">
        <v>2.8720617120950895</v>
      </c>
      <c r="AS6" s="13">
        <v>4.094486911043929</v>
      </c>
      <c r="AT6" s="13">
        <v>3.4805276090388366</v>
      </c>
      <c r="AU6" s="13">
        <v>1.8863690497720274</v>
      </c>
      <c r="AV6" s="13">
        <v>2.3759251245160176</v>
      </c>
      <c r="AW6" s="13">
        <v>2.1122916441975521</v>
      </c>
    </row>
    <row r="7" spans="1:49" x14ac:dyDescent="0.25">
      <c r="A7" s="13" t="s">
        <v>8</v>
      </c>
      <c r="B7" s="13">
        <v>5</v>
      </c>
      <c r="C7" s="14">
        <v>43707</v>
      </c>
      <c r="D7" s="13">
        <v>43707.365277777775</v>
      </c>
      <c r="E7" s="13">
        <v>43707.586805555555</v>
      </c>
      <c r="F7" s="13">
        <v>5.3166666667093523</v>
      </c>
      <c r="G7" s="13">
        <v>258.60000000000218</v>
      </c>
      <c r="H7" s="13">
        <v>4.0685078716793237</v>
      </c>
      <c r="I7" s="13">
        <v>258.52157906079742</v>
      </c>
      <c r="J7" s="5">
        <f t="shared" si="0"/>
        <v>4.0672740889706658</v>
      </c>
      <c r="K7" s="13">
        <v>3.7442243413109169</v>
      </c>
      <c r="L7" s="13">
        <f t="shared" si="1"/>
        <v>-1.2337827086579267E-3</v>
      </c>
      <c r="M7" s="13">
        <f t="shared" si="1"/>
        <v>-0.32428353036840685</v>
      </c>
      <c r="N7" s="12">
        <v>114.4075</v>
      </c>
      <c r="O7" s="12">
        <v>0.71399999999999997</v>
      </c>
      <c r="P7" s="12">
        <v>0.155</v>
      </c>
      <c r="Q7" s="13">
        <v>190.43100000000001</v>
      </c>
      <c r="R7" s="13">
        <v>699.03000000000009</v>
      </c>
      <c r="S7" s="13">
        <v>591.54405578727915</v>
      </c>
      <c r="T7" s="13">
        <v>310.928832</v>
      </c>
      <c r="U7" s="13">
        <v>357.06019199999992</v>
      </c>
      <c r="V7" s="13">
        <v>340.83963298435879</v>
      </c>
      <c r="W7" s="13">
        <v>409.55002585464706</v>
      </c>
      <c r="X7" s="13">
        <v>483.19759863598495</v>
      </c>
      <c r="Y7" s="13">
        <v>450.73725102653077</v>
      </c>
      <c r="Z7" s="13">
        <v>-174.83860646026648</v>
      </c>
      <c r="AA7" s="13">
        <v>264.45671736996718</v>
      </c>
      <c r="AB7" s="13">
        <v>37.311629651884402</v>
      </c>
      <c r="AC7" s="13">
        <v>0.16969524612753878</v>
      </c>
      <c r="AD7" s="13">
        <v>0.25817079870414877</v>
      </c>
      <c r="AE7" s="13">
        <v>0.22004960191108117</v>
      </c>
      <c r="AF7" s="13">
        <v>0.25370330459770113</v>
      </c>
      <c r="AG7" s="13">
        <v>2.0281250000000002</v>
      </c>
      <c r="AH7" s="13">
        <v>1.6728042128890011</v>
      </c>
      <c r="AI7" s="13">
        <v>2.5370330459770114E-2</v>
      </c>
      <c r="AJ7" s="13">
        <v>0.20281250000000003</v>
      </c>
      <c r="AK7" s="13">
        <v>0.16728042128890003</v>
      </c>
      <c r="AL7" s="13">
        <v>22.975000000000001</v>
      </c>
      <c r="AM7" s="13">
        <v>31.189999999999998</v>
      </c>
      <c r="AN7" s="13">
        <v>27.893495575221227</v>
      </c>
      <c r="AO7" s="13">
        <v>8.6119193884660952E-2</v>
      </c>
      <c r="AP7" s="13">
        <v>4.3863376085253982</v>
      </c>
      <c r="AQ7" s="13">
        <v>1.1644396920136084</v>
      </c>
      <c r="AR7" s="13">
        <v>2.8051922624745851</v>
      </c>
      <c r="AS7" s="13">
        <v>4.5414171331154733</v>
      </c>
      <c r="AT7" s="13">
        <v>3.7839292537321629</v>
      </c>
      <c r="AU7" s="13">
        <v>1.5375626462489598</v>
      </c>
      <c r="AV7" s="13">
        <v>2.0892908797941057</v>
      </c>
      <c r="AW7" s="13">
        <v>1.7560158459149324</v>
      </c>
    </row>
    <row r="8" spans="1:49" x14ac:dyDescent="0.25">
      <c r="A8" s="13" t="s">
        <v>8</v>
      </c>
      <c r="B8" s="13">
        <v>6</v>
      </c>
      <c r="C8" s="14">
        <v>43713</v>
      </c>
      <c r="D8" s="13">
        <v>43713.394444444442</v>
      </c>
      <c r="E8" s="13">
        <v>43713.612500000003</v>
      </c>
      <c r="F8" s="13">
        <v>5.2333333334536292</v>
      </c>
      <c r="G8" s="13">
        <v>188.70000000000073</v>
      </c>
      <c r="H8" s="13">
        <v>2.9687835861789829</v>
      </c>
      <c r="I8" s="13">
        <v>188.51396350037319</v>
      </c>
      <c r="J8" s="5">
        <f t="shared" si="0"/>
        <v>2.9658567069711159</v>
      </c>
      <c r="K8" s="13">
        <v>3.0076658471814031</v>
      </c>
      <c r="L8" s="13">
        <f t="shared" si="1"/>
        <v>-2.9268792078669392E-3</v>
      </c>
      <c r="M8" s="13">
        <f t="shared" si="1"/>
        <v>3.8882261002420204E-2</v>
      </c>
      <c r="N8" s="12">
        <v>163.90190000000001</v>
      </c>
      <c r="O8" s="12">
        <v>0.55700000000000005</v>
      </c>
      <c r="P8" s="12">
        <v>0.1</v>
      </c>
      <c r="Q8" s="13">
        <v>262.68300000000005</v>
      </c>
      <c r="R8" s="13">
        <v>778.41000000000008</v>
      </c>
      <c r="S8" s="13">
        <v>482.71113442622976</v>
      </c>
      <c r="T8" s="13">
        <v>235.41484800000001</v>
      </c>
      <c r="U8" s="13">
        <v>262.60704000000004</v>
      </c>
      <c r="V8" s="13">
        <v>248.90825689180343</v>
      </c>
      <c r="W8" s="13">
        <v>399.08383633922404</v>
      </c>
      <c r="X8" s="13">
        <v>454.44658204976616</v>
      </c>
      <c r="Y8" s="13">
        <v>423.43818783288123</v>
      </c>
      <c r="Z8" s="13">
        <v>-147.63098685456967</v>
      </c>
      <c r="AA8" s="13">
        <v>294.28720627758986</v>
      </c>
      <c r="AB8" s="13">
        <v>69.907972534999871</v>
      </c>
      <c r="AC8" s="13">
        <v>0.14067607467596333</v>
      </c>
      <c r="AD8" s="13">
        <v>0.19045282810230033</v>
      </c>
      <c r="AE8" s="13">
        <v>0.16596855153821563</v>
      </c>
      <c r="AF8" s="13">
        <v>0.7315840517241381</v>
      </c>
      <c r="AG8" s="13">
        <v>2.4587284482758629</v>
      </c>
      <c r="AH8" s="13">
        <v>1.4601986332938297</v>
      </c>
      <c r="AI8" s="13">
        <v>7.3158405172413815E-2</v>
      </c>
      <c r="AJ8" s="13">
        <v>0.24587284482758631</v>
      </c>
      <c r="AK8" s="13">
        <v>0.14601986332938263</v>
      </c>
      <c r="AL8" s="13">
        <v>19.475000000000001</v>
      </c>
      <c r="AM8" s="13">
        <v>25.18</v>
      </c>
      <c r="AN8" s="13">
        <v>22.49756955810145</v>
      </c>
      <c r="AO8" s="13">
        <v>5.1671516330796571E-2</v>
      </c>
      <c r="AP8" s="13">
        <v>3.4045787982402631</v>
      </c>
      <c r="AQ8" s="13">
        <v>1.028775912281958</v>
      </c>
      <c r="AR8" s="13">
        <v>2.2633606612890946</v>
      </c>
      <c r="AS8" s="13">
        <v>3.2019010512225941</v>
      </c>
      <c r="AT8" s="13">
        <v>2.7369565152166548</v>
      </c>
      <c r="AU8" s="13">
        <v>1.4795588642846811</v>
      </c>
      <c r="AV8" s="13">
        <v>2.0161795915184291</v>
      </c>
      <c r="AW8" s="13">
        <v>1.6635243376598754</v>
      </c>
    </row>
    <row r="9" spans="1:49" x14ac:dyDescent="0.25">
      <c r="A9" s="13" t="s">
        <v>8</v>
      </c>
      <c r="B9" s="13">
        <v>7</v>
      </c>
      <c r="C9" s="14">
        <v>43727</v>
      </c>
      <c r="D9" s="13">
        <v>43727.412499999999</v>
      </c>
      <c r="E9" s="13">
        <v>43727.618750000001</v>
      </c>
      <c r="F9" s="13">
        <v>4.9500000000698492</v>
      </c>
      <c r="G9" s="13">
        <v>176.90000000000146</v>
      </c>
      <c r="H9" s="13">
        <v>2.7831362819028316</v>
      </c>
      <c r="I9" s="13">
        <v>176.87493793767527</v>
      </c>
      <c r="J9" s="5">
        <f t="shared" si="0"/>
        <v>2.7827419849273696</v>
      </c>
      <c r="K9" s="13">
        <v>3.5553282005709907</v>
      </c>
      <c r="L9" s="13">
        <f t="shared" si="1"/>
        <v>-3.9429697546200515E-4</v>
      </c>
      <c r="M9" s="13">
        <f t="shared" si="1"/>
        <v>0.77219191866815917</v>
      </c>
      <c r="N9" s="12">
        <v>88.245599999999996</v>
      </c>
      <c r="O9" s="12">
        <v>0.71</v>
      </c>
      <c r="P9" s="12">
        <v>0.26</v>
      </c>
      <c r="Q9" s="13">
        <v>484.13700000000006</v>
      </c>
      <c r="R9" s="13">
        <v>662.58</v>
      </c>
      <c r="S9" s="13">
        <v>606.19907190265565</v>
      </c>
      <c r="T9" s="13">
        <v>309.23615999999998</v>
      </c>
      <c r="U9" s="13">
        <v>336.09983999999997</v>
      </c>
      <c r="V9" s="13">
        <v>325.48955628318589</v>
      </c>
      <c r="W9" s="13">
        <v>378.34792173329106</v>
      </c>
      <c r="X9" s="13">
        <v>432.94872587871305</v>
      </c>
      <c r="Y9" s="13">
        <v>404.92621514748987</v>
      </c>
      <c r="Z9" s="13">
        <v>-115.61169481066533</v>
      </c>
      <c r="AA9" s="13">
        <v>408.20292092440991</v>
      </c>
      <c r="AB9" s="13">
        <v>105.0766422744162</v>
      </c>
      <c r="AC9" s="13">
        <v>0.1121950928219371</v>
      </c>
      <c r="AD9" s="13">
        <v>0.16522012460155305</v>
      </c>
      <c r="AE9" s="13">
        <v>0.13824387450713846</v>
      </c>
      <c r="AF9" s="13">
        <v>1.3247772988505746</v>
      </c>
      <c r="AG9" s="13">
        <v>1.9175287356321842</v>
      </c>
      <c r="AH9" s="13">
        <v>1.7212348586543262</v>
      </c>
      <c r="AI9" s="13">
        <v>0.13247772988505746</v>
      </c>
      <c r="AJ9" s="13">
        <v>0.19175287356321843</v>
      </c>
      <c r="AK9" s="13">
        <v>0.17212348586543327</v>
      </c>
      <c r="AL9" s="13">
        <v>15.385</v>
      </c>
      <c r="AM9" s="13">
        <v>22.47</v>
      </c>
      <c r="AN9" s="13">
        <v>19.080872446162378</v>
      </c>
      <c r="AO9" s="13">
        <v>5.7412795923107308E-2</v>
      </c>
      <c r="AP9" s="13">
        <v>4.5930236738485846</v>
      </c>
      <c r="AQ9" s="13">
        <v>0.99349181733711844</v>
      </c>
      <c r="AR9" s="13">
        <v>1.7480780998420127</v>
      </c>
      <c r="AS9" s="13">
        <v>2.7206268512218719</v>
      </c>
      <c r="AT9" s="13">
        <v>2.2210079842219028</v>
      </c>
      <c r="AU9" s="13">
        <v>0.78348233358789532</v>
      </c>
      <c r="AV9" s="13">
        <v>1.259283218103076</v>
      </c>
      <c r="AW9" s="13">
        <v>0.95339821667682945</v>
      </c>
    </row>
    <row r="10" spans="1:49" x14ac:dyDescent="0.25">
      <c r="A10" s="13" t="s">
        <v>8</v>
      </c>
      <c r="B10" s="13">
        <v>8</v>
      </c>
      <c r="C10" s="14">
        <v>43739</v>
      </c>
      <c r="D10" s="13">
        <v>43739.423611111109</v>
      </c>
      <c r="E10" s="13">
        <v>43739.638888888891</v>
      </c>
      <c r="F10" s="13">
        <v>5.1666666667442769</v>
      </c>
      <c r="G10" s="13">
        <v>150.39999999999782</v>
      </c>
      <c r="H10" s="13">
        <v>2.3662164884012231</v>
      </c>
      <c r="I10" s="13">
        <v>150.59024002029068</v>
      </c>
      <c r="J10" s="5">
        <f t="shared" si="0"/>
        <v>2.3692095008531564</v>
      </c>
      <c r="K10" s="13">
        <v>2.8541719349139996</v>
      </c>
      <c r="L10" s="13">
        <f t="shared" si="1"/>
        <v>2.9930124519332857E-3</v>
      </c>
      <c r="M10" s="13">
        <f t="shared" si="1"/>
        <v>0.48795544651277645</v>
      </c>
      <c r="N10" s="12">
        <v>95.138000000000005</v>
      </c>
      <c r="O10" s="12">
        <v>0.6</v>
      </c>
      <c r="P10" s="12">
        <v>0.25</v>
      </c>
      <c r="Q10" s="13">
        <v>234.17100000000002</v>
      </c>
      <c r="R10" s="13">
        <v>636.90300000000002</v>
      </c>
      <c r="S10" s="13">
        <v>459.85461649142252</v>
      </c>
      <c r="T10" s="13">
        <v>332.33280000000002</v>
      </c>
      <c r="U10" s="13">
        <v>351.54719999999992</v>
      </c>
      <c r="V10" s="13">
        <v>343.77521903707753</v>
      </c>
      <c r="W10" s="13">
        <v>407.25868635158184</v>
      </c>
      <c r="X10" s="13">
        <v>467.58749232703718</v>
      </c>
      <c r="Y10" s="13">
        <v>438.45863591244006</v>
      </c>
      <c r="Z10" s="13">
        <v>-105.66357985734687</v>
      </c>
      <c r="AA10" s="13">
        <v>260.71246432538368</v>
      </c>
      <c r="AB10" s="13">
        <v>34.155943273155081</v>
      </c>
      <c r="AC10" s="13">
        <v>0.15506725361094131</v>
      </c>
      <c r="AD10" s="13">
        <v>0.2321749976299976</v>
      </c>
      <c r="AE10" s="13">
        <v>0.19794590644045917</v>
      </c>
      <c r="AF10" s="13">
        <v>0.74881824712643708</v>
      </c>
      <c r="AG10" s="13">
        <v>2.0165589080459774</v>
      </c>
      <c r="AH10" s="13">
        <v>1.4052857131517116</v>
      </c>
      <c r="AI10" s="13">
        <v>7.4881824712643708E-2</v>
      </c>
      <c r="AJ10" s="13">
        <v>0.20165589080459775</v>
      </c>
      <c r="AK10" s="13">
        <v>0.14052857131517107</v>
      </c>
      <c r="AL10" s="13">
        <v>21.28</v>
      </c>
      <c r="AM10" s="13">
        <v>29.060000000000002</v>
      </c>
      <c r="AN10" s="13">
        <v>25.79893370165745</v>
      </c>
      <c r="AO10" s="13">
        <v>8.6119193884660952E-2</v>
      </c>
      <c r="AP10" s="13">
        <v>3.4505090349787491</v>
      </c>
      <c r="AQ10" s="13">
        <v>0.95072735268757891</v>
      </c>
      <c r="AR10" s="13">
        <v>2.5301018452033914</v>
      </c>
      <c r="AS10" s="13">
        <v>4.0195876958843098</v>
      </c>
      <c r="AT10" s="13">
        <v>3.3518760608908802</v>
      </c>
      <c r="AU10" s="13">
        <v>1.7199632343692657</v>
      </c>
      <c r="AV10" s="13">
        <v>2.3992429627717518</v>
      </c>
      <c r="AW10" s="13">
        <v>2.0313893506860978</v>
      </c>
    </row>
    <row r="11" spans="1:49" x14ac:dyDescent="0.25">
      <c r="A11" s="13" t="s">
        <v>9</v>
      </c>
      <c r="B11" s="13">
        <v>9</v>
      </c>
      <c r="C11" s="14">
        <v>43711</v>
      </c>
      <c r="D11" s="13">
        <v>43711.400694444441</v>
      </c>
      <c r="E11" s="13">
        <v>43711.620138888888</v>
      </c>
      <c r="F11" s="13">
        <v>5.2666666667209938</v>
      </c>
      <c r="G11" s="13">
        <v>319.39999999999782</v>
      </c>
      <c r="H11" s="13">
        <v>5.0250634733733808</v>
      </c>
      <c r="I11" s="13">
        <v>319.60209831169988</v>
      </c>
      <c r="J11" s="5">
        <f t="shared" si="0"/>
        <v>5.0282430502179789</v>
      </c>
      <c r="K11" s="13">
        <v>3.6713942693541672</v>
      </c>
      <c r="L11" s="13">
        <f t="shared" si="1"/>
        <v>3.1795768445981309E-3</v>
      </c>
      <c r="M11" s="13">
        <f t="shared" si="1"/>
        <v>-1.3536692040192135</v>
      </c>
      <c r="N11" s="12">
        <v>191.97219999999999</v>
      </c>
      <c r="O11" s="12">
        <v>0.56899999999999995</v>
      </c>
      <c r="P11" s="12">
        <v>0.1</v>
      </c>
      <c r="Q11" s="13">
        <v>453.6</v>
      </c>
      <c r="R11" s="13">
        <v>697.41000000000008</v>
      </c>
      <c r="S11" s="13">
        <v>624.00030581717499</v>
      </c>
      <c r="T11" s="13">
        <v>238.65590399999999</v>
      </c>
      <c r="U11" s="13">
        <v>259.31308799999999</v>
      </c>
      <c r="V11" s="13">
        <v>250.33744040775676</v>
      </c>
      <c r="W11" s="13">
        <v>416.87784158122577</v>
      </c>
      <c r="X11" s="13">
        <v>474.25664253391085</v>
      </c>
      <c r="Y11" s="13">
        <v>447.13042315574882</v>
      </c>
      <c r="Z11" s="13">
        <v>-64.491717721753204</v>
      </c>
      <c r="AA11" s="13">
        <v>356.4440558427695</v>
      </c>
      <c r="AB11" s="13">
        <v>78.835197568556097</v>
      </c>
      <c r="AC11" s="13">
        <v>0.16822196248821952</v>
      </c>
      <c r="AD11" s="13">
        <v>0.24022381484263194</v>
      </c>
      <c r="AE11" s="13">
        <v>0.2025062623937508</v>
      </c>
      <c r="AF11" s="13">
        <v>1.274425287356322</v>
      </c>
      <c r="AG11" s="13">
        <v>2.0882902298850583</v>
      </c>
      <c r="AH11" s="13">
        <v>1.8219057382260224</v>
      </c>
      <c r="AI11" s="13">
        <v>0.12744252873563219</v>
      </c>
      <c r="AJ11" s="13">
        <v>0.20882902298850584</v>
      </c>
      <c r="AK11" s="13">
        <v>0.18219057382260184</v>
      </c>
      <c r="AL11" s="13">
        <v>22.810000000000002</v>
      </c>
      <c r="AM11" s="13">
        <v>29.740000000000002</v>
      </c>
      <c r="AN11" s="13">
        <v>26.301487831858349</v>
      </c>
      <c r="AO11" s="13">
        <v>6.8895355107728762E-2</v>
      </c>
      <c r="AP11" s="13">
        <v>3.3414247227248453</v>
      </c>
      <c r="AQ11" s="13">
        <v>0.91488306459151603</v>
      </c>
      <c r="AR11" s="13">
        <v>2.7773130785611793</v>
      </c>
      <c r="AS11" s="13">
        <v>4.1801969500633316</v>
      </c>
      <c r="AT11" s="13">
        <v>3.4384329465220933</v>
      </c>
      <c r="AU11" s="13">
        <v>1.3911422473132928</v>
      </c>
      <c r="AV11" s="13">
        <v>2.2655696189541121</v>
      </c>
      <c r="AW11" s="13">
        <v>1.7321167852788808</v>
      </c>
    </row>
    <row r="12" spans="1:49" x14ac:dyDescent="0.25">
      <c r="A12" s="13" t="s">
        <v>9</v>
      </c>
      <c r="B12" s="13">
        <v>10</v>
      </c>
      <c r="C12" s="14">
        <v>43725</v>
      </c>
      <c r="D12" s="13">
        <v>43725.433333333334</v>
      </c>
      <c r="E12" s="13">
        <v>43725.646527777775</v>
      </c>
      <c r="F12" s="13">
        <v>5.1166666665812954</v>
      </c>
      <c r="G12" s="13">
        <v>260.39999999999782</v>
      </c>
      <c r="H12" s="13">
        <v>4.0968269519925684</v>
      </c>
      <c r="I12" s="13">
        <v>259.87861796503984</v>
      </c>
      <c r="J12" s="5">
        <f t="shared" si="0"/>
        <v>4.0886241410359609</v>
      </c>
      <c r="K12" s="13">
        <v>3.6406010750616895</v>
      </c>
      <c r="L12" s="13">
        <f t="shared" si="1"/>
        <v>-8.2028109566074647E-3</v>
      </c>
      <c r="M12" s="13">
        <f t="shared" si="1"/>
        <v>-0.4562258769308789</v>
      </c>
      <c r="N12" s="12">
        <v>241.06829999999999</v>
      </c>
      <c r="O12" s="12">
        <v>0.25600000000000001</v>
      </c>
      <c r="P12" s="12">
        <v>0.105</v>
      </c>
      <c r="Q12" s="13">
        <v>441.04500000000002</v>
      </c>
      <c r="R12" s="13">
        <v>654.48</v>
      </c>
      <c r="S12" s="13">
        <v>597.10959574468041</v>
      </c>
      <c r="T12" s="13">
        <v>129.617952</v>
      </c>
      <c r="U12" s="13">
        <v>135.23068799999999</v>
      </c>
      <c r="V12" s="13">
        <v>133.0929430683089</v>
      </c>
      <c r="W12" s="13">
        <v>411.23875817660183</v>
      </c>
      <c r="X12" s="13">
        <v>454.59169679218496</v>
      </c>
      <c r="Y12" s="13">
        <v>430.07543022292987</v>
      </c>
      <c r="Z12" s="13">
        <v>-108.74135735597281</v>
      </c>
      <c r="AA12" s="13">
        <v>256.79720459179276</v>
      </c>
      <c r="AB12" s="13">
        <v>71.566658320846017</v>
      </c>
      <c r="AC12" s="13">
        <v>0.15569118144555</v>
      </c>
      <c r="AD12" s="13">
        <v>0.20018792458170417</v>
      </c>
      <c r="AE12" s="13">
        <v>0.17674100793124439</v>
      </c>
      <c r="AF12" s="13">
        <v>1.1960272988505749</v>
      </c>
      <c r="AG12" s="13">
        <v>1.9424568965517244</v>
      </c>
      <c r="AH12" s="13">
        <v>1.7332869491400191</v>
      </c>
      <c r="AI12" s="13">
        <v>0.11960272988505749</v>
      </c>
      <c r="AJ12" s="13">
        <v>0.19424568965517244</v>
      </c>
      <c r="AK12" s="13">
        <v>0.17332869491400169</v>
      </c>
      <c r="AL12" s="13">
        <v>21.355</v>
      </c>
      <c r="AM12" s="13">
        <v>26.145</v>
      </c>
      <c r="AN12" s="13">
        <v>23.708817775293483</v>
      </c>
      <c r="AO12" s="13">
        <v>3.4447677553864381E-2</v>
      </c>
      <c r="AP12" s="13">
        <v>4.5470934371100986</v>
      </c>
      <c r="AQ12" s="13">
        <v>1.2137751829432033</v>
      </c>
      <c r="AR12" s="13">
        <v>2.5417557595548268</v>
      </c>
      <c r="AS12" s="13">
        <v>3.3903602208668864</v>
      </c>
      <c r="AT12" s="13">
        <v>2.9407736067214185</v>
      </c>
      <c r="AU12" s="13">
        <v>0.98381495290942045</v>
      </c>
      <c r="AV12" s="13">
        <v>1.6069455219193489</v>
      </c>
      <c r="AW12" s="13">
        <v>1.234668270766909</v>
      </c>
    </row>
    <row r="13" spans="1:49" x14ac:dyDescent="0.25">
      <c r="A13" s="13" t="s">
        <v>9</v>
      </c>
      <c r="B13" s="13">
        <v>11</v>
      </c>
      <c r="C13" s="14">
        <v>43732</v>
      </c>
      <c r="D13" s="13">
        <v>43732.412499999999</v>
      </c>
      <c r="E13" s="13">
        <v>43732.635416666664</v>
      </c>
      <c r="F13" s="13">
        <v>5.3499999999767169</v>
      </c>
      <c r="G13" s="13">
        <v>160.20000000000073</v>
      </c>
      <c r="H13" s="13">
        <v>2.5203981478848614</v>
      </c>
      <c r="I13" s="13">
        <v>160.03243976449156</v>
      </c>
      <c r="J13" s="5">
        <f t="shared" si="0"/>
        <v>2.5177619524589163</v>
      </c>
      <c r="K13" s="13">
        <v>2.7528894695179944</v>
      </c>
      <c r="L13" s="13">
        <f t="shared" si="1"/>
        <v>-2.6361954259450648E-3</v>
      </c>
      <c r="M13" s="13">
        <f t="shared" si="1"/>
        <v>0.23249132163313302</v>
      </c>
      <c r="N13" s="12">
        <v>148.53630000000001</v>
      </c>
      <c r="O13" s="12">
        <v>0.56999999999999995</v>
      </c>
      <c r="P13" s="12">
        <v>0.11</v>
      </c>
      <c r="Q13" s="13">
        <v>90.558000000000007</v>
      </c>
      <c r="R13" s="13">
        <v>859.41000000000008</v>
      </c>
      <c r="S13" s="13">
        <v>421.00004496208027</v>
      </c>
      <c r="T13" s="13">
        <v>238.43423999999996</v>
      </c>
      <c r="U13" s="13">
        <v>277.92575999999997</v>
      </c>
      <c r="V13" s="13">
        <v>259.37949191765955</v>
      </c>
      <c r="W13" s="13">
        <v>405.85258260916635</v>
      </c>
      <c r="X13" s="13">
        <v>458.32080455780618</v>
      </c>
      <c r="Y13" s="13">
        <v>427.53051825973535</v>
      </c>
      <c r="Z13" s="13">
        <v>-219.72953245052452</v>
      </c>
      <c r="AA13" s="13">
        <v>318.15609334094057</v>
      </c>
      <c r="AB13" s="13">
        <v>32.632217655756101</v>
      </c>
      <c r="AC13" s="13">
        <v>0.16110219612128551</v>
      </c>
      <c r="AD13" s="13">
        <v>0.20184181481649383</v>
      </c>
      <c r="AE13" s="13">
        <v>0.17884387088597561</v>
      </c>
      <c r="AF13" s="13">
        <v>-2.3635057471264376E-2</v>
      </c>
      <c r="AG13" s="13">
        <v>2.8401939655172415</v>
      </c>
      <c r="AH13" s="13">
        <v>1.2283039041762274</v>
      </c>
      <c r="AI13" s="13">
        <v>-2.3635057471264377E-3</v>
      </c>
      <c r="AJ13" s="13">
        <v>0.28401939655172415</v>
      </c>
      <c r="AK13" s="13">
        <v>0.12283039041762242</v>
      </c>
      <c r="AL13" s="13">
        <v>21.994999999999997</v>
      </c>
      <c r="AM13" s="13">
        <v>26.305</v>
      </c>
      <c r="AN13" s="13">
        <v>23.94911032990807</v>
      </c>
      <c r="AO13" s="13">
        <v>4.0188957146175118E-2</v>
      </c>
      <c r="AP13" s="13">
        <v>4.782485900394839</v>
      </c>
      <c r="AQ13" s="13">
        <v>1.2229111835989366</v>
      </c>
      <c r="AR13" s="13">
        <v>2.6431255403904017</v>
      </c>
      <c r="AS13" s="13">
        <v>3.4225237893902838</v>
      </c>
      <c r="AT13" s="13">
        <v>2.9804025475535658</v>
      </c>
      <c r="AU13" s="13">
        <v>1.2540746294286171</v>
      </c>
      <c r="AV13" s="13">
        <v>1.8859321856274702</v>
      </c>
      <c r="AW13" s="13">
        <v>1.476168459909968</v>
      </c>
    </row>
    <row r="14" spans="1:49" x14ac:dyDescent="0.25">
      <c r="A14" s="13" t="s">
        <v>9</v>
      </c>
      <c r="B14" s="13">
        <v>12</v>
      </c>
      <c r="C14" s="14">
        <f>INT(D14)</f>
        <v>43742</v>
      </c>
      <c r="D14" s="13">
        <v>43742.374305555553</v>
      </c>
      <c r="E14" s="13">
        <v>43742.57708333333</v>
      </c>
      <c r="F14" s="13">
        <f>(E14-D14)*24</f>
        <v>4.8666666666395031</v>
      </c>
      <c r="G14" s="13">
        <v>178.40000000000146</v>
      </c>
      <c r="H14" s="13">
        <f>G14/(CONVERT(11.2,"in","cm")^2*(PI()/4))*10</f>
        <v>2.8067355154972589</v>
      </c>
      <c r="I14" s="13">
        <v>178.03738027091563</v>
      </c>
      <c r="J14" s="5">
        <f t="shared" si="0"/>
        <v>2.8010304837021627</v>
      </c>
      <c r="K14" s="13">
        <v>3.2221700906484041</v>
      </c>
      <c r="L14" s="13">
        <f t="shared" si="1"/>
        <v>-5.7050317950961826E-3</v>
      </c>
      <c r="M14" s="13">
        <f t="shared" si="1"/>
        <v>0.41543457515114524</v>
      </c>
      <c r="N14" s="12">
        <v>235.14359999999999</v>
      </c>
      <c r="O14" s="12">
        <v>0.12</v>
      </c>
      <c r="P14" s="12">
        <v>0.1</v>
      </c>
      <c r="Q14" s="13">
        <v>89.180999999999997</v>
      </c>
      <c r="R14" s="13">
        <v>762.21</v>
      </c>
      <c r="S14" s="13">
        <v>500.61461388286364</v>
      </c>
      <c r="T14" s="13">
        <v>75.550080000000008</v>
      </c>
      <c r="U14" s="13">
        <v>86.257919999999999</v>
      </c>
      <c r="V14" s="13">
        <v>79.25753336225597</v>
      </c>
      <c r="W14" s="13">
        <v>382.92965259025175</v>
      </c>
      <c r="X14" s="13">
        <v>427.0810697093267</v>
      </c>
      <c r="Y14" s="13">
        <v>401.09461848955999</v>
      </c>
      <c r="Z14" s="13">
        <v>-224.20595589147879</v>
      </c>
      <c r="AA14" s="13">
        <v>362.3246052599589</v>
      </c>
      <c r="AB14" s="13">
        <v>31.029106097262169</v>
      </c>
      <c r="AC14" s="13">
        <v>0.12551007970582312</v>
      </c>
      <c r="AD14" s="13">
        <v>0.1590971753538693</v>
      </c>
      <c r="AE14" s="13">
        <v>0.14000914904946699</v>
      </c>
      <c r="AF14" s="13">
        <v>-3.5628591954023126E-2</v>
      </c>
      <c r="AG14" s="13">
        <v>2.5129669540229891</v>
      </c>
      <c r="AH14" s="13">
        <v>1.4658586384257795</v>
      </c>
      <c r="AI14" s="13">
        <v>-3.5628591954023126E-3</v>
      </c>
      <c r="AJ14" s="13">
        <v>0.25129669540229893</v>
      </c>
      <c r="AK14" s="13">
        <v>0.1465858638425778</v>
      </c>
      <c r="AL14" s="13">
        <v>17.395</v>
      </c>
      <c r="AM14" s="13">
        <v>21.759999999999998</v>
      </c>
      <c r="AN14" s="13">
        <v>19.367106118029259</v>
      </c>
      <c r="AO14" s="13">
        <v>0.10908431225390389</v>
      </c>
      <c r="AP14" s="13">
        <v>7.4808873087808818</v>
      </c>
      <c r="AQ14" s="13">
        <v>1.5096363639645092</v>
      </c>
      <c r="AR14" s="13">
        <v>1.9867695255119751</v>
      </c>
      <c r="AS14" s="13">
        <v>2.6055009597054015</v>
      </c>
      <c r="AT14" s="13">
        <v>2.2520999410788929</v>
      </c>
      <c r="AU14" s="13">
        <v>0.93849589044972259</v>
      </c>
      <c r="AV14" s="13">
        <v>1.5707136075134336</v>
      </c>
      <c r="AW14" s="13">
        <v>1.2742624613962983</v>
      </c>
    </row>
    <row r="15" spans="1:49" x14ac:dyDescent="0.25">
      <c r="C15" s="10"/>
      <c r="N15" s="11" t="s">
        <v>90</v>
      </c>
      <c r="O15" s="11">
        <f>AVERAGE(O3:O14)</f>
        <v>0.56608333333333327</v>
      </c>
      <c r="P15" s="11">
        <f>AVERAGE(P3:P14)</f>
        <v>0.19641666666666668</v>
      </c>
    </row>
    <row r="16" spans="1:49" x14ac:dyDescent="0.25">
      <c r="C16" s="10"/>
      <c r="N16" s="11" t="s">
        <v>29</v>
      </c>
    </row>
    <row r="17" spans="3:3" x14ac:dyDescent="0.25">
      <c r="C17" s="10"/>
    </row>
    <row r="18" spans="3:3" x14ac:dyDescent="0.25">
      <c r="C18" s="10"/>
    </row>
    <row r="19" spans="3:3" x14ac:dyDescent="0.25">
      <c r="C19" s="10"/>
    </row>
    <row r="20" spans="3:3" x14ac:dyDescent="0.25">
      <c r="C20" s="10"/>
    </row>
    <row r="21" spans="3:3" x14ac:dyDescent="0.25">
      <c r="C21" s="10"/>
    </row>
    <row r="22" spans="3:3" x14ac:dyDescent="0.25">
      <c r="C22" s="10"/>
    </row>
    <row r="23" spans="3:3" x14ac:dyDescent="0.25">
      <c r="C23" s="10"/>
    </row>
    <row r="24" spans="3:3" x14ac:dyDescent="0.25">
      <c r="C24" s="10"/>
    </row>
    <row r="25" spans="3:3" x14ac:dyDescent="0.25">
      <c r="C25" s="10"/>
    </row>
    <row r="26" spans="3:3" x14ac:dyDescent="0.25">
      <c r="C26" s="10"/>
    </row>
    <row r="27" spans="3:3" x14ac:dyDescent="0.25">
      <c r="C27" s="10"/>
    </row>
    <row r="28" spans="3:3" x14ac:dyDescent="0.25">
      <c r="C28" s="10"/>
    </row>
    <row r="29" spans="3:3" x14ac:dyDescent="0.25">
      <c r="C29" s="10"/>
    </row>
    <row r="30" spans="3:3" x14ac:dyDescent="0.25">
      <c r="C30" s="10"/>
    </row>
    <row r="31" spans="3:3" x14ac:dyDescent="0.25">
      <c r="C31" s="10"/>
    </row>
    <row r="32" spans="3:3" x14ac:dyDescent="0.25">
      <c r="C32" s="10"/>
    </row>
    <row r="33" spans="1:49" x14ac:dyDescent="0.25">
      <c r="C33" s="10"/>
    </row>
    <row r="34" spans="1:49" x14ac:dyDescent="0.25">
      <c r="C34" s="10"/>
    </row>
    <row r="35" spans="1:49" x14ac:dyDescent="0.25">
      <c r="C35" s="10"/>
    </row>
    <row r="36" spans="1:49" x14ac:dyDescent="0.25">
      <c r="A36" s="15" t="s">
        <v>51</v>
      </c>
      <c r="B36" s="13"/>
      <c r="C36" s="13"/>
      <c r="D36" s="13"/>
      <c r="E36" s="13"/>
      <c r="F36" s="13"/>
      <c r="G36" s="13"/>
      <c r="H36" s="13"/>
      <c r="I36" s="13"/>
      <c r="J36" s="13"/>
      <c r="K36" s="13"/>
      <c r="L36" s="13"/>
      <c r="M36" s="13"/>
      <c r="N36" s="13"/>
      <c r="O36" s="13"/>
      <c r="P36" s="13"/>
      <c r="Q36" s="61" t="s">
        <v>33</v>
      </c>
      <c r="R36" s="61"/>
      <c r="S36" s="61"/>
      <c r="T36" s="61" t="s">
        <v>34</v>
      </c>
      <c r="U36" s="61"/>
      <c r="V36" s="61"/>
      <c r="W36" s="61" t="s">
        <v>35</v>
      </c>
      <c r="X36" s="61"/>
      <c r="Y36" s="61"/>
      <c r="Z36" s="61" t="s">
        <v>36</v>
      </c>
      <c r="AA36" s="61"/>
      <c r="AB36" s="61"/>
      <c r="AC36" s="61" t="s">
        <v>37</v>
      </c>
      <c r="AD36" s="61"/>
      <c r="AE36" s="61"/>
      <c r="AF36" s="61" t="s">
        <v>38</v>
      </c>
      <c r="AG36" s="61"/>
      <c r="AH36" s="61"/>
      <c r="AI36" s="61" t="s">
        <v>39</v>
      </c>
      <c r="AJ36" s="61"/>
      <c r="AK36" s="61"/>
      <c r="AL36" s="61" t="s">
        <v>40</v>
      </c>
      <c r="AM36" s="61"/>
      <c r="AN36" s="61"/>
      <c r="AO36" s="61" t="s">
        <v>41</v>
      </c>
      <c r="AP36" s="61"/>
      <c r="AQ36" s="61"/>
      <c r="AR36" s="61" t="s">
        <v>42</v>
      </c>
      <c r="AS36" s="61"/>
      <c r="AT36" s="61"/>
      <c r="AU36" s="61" t="s">
        <v>43</v>
      </c>
      <c r="AV36" s="61"/>
      <c r="AW36" s="61"/>
    </row>
    <row r="37" spans="1:49" x14ac:dyDescent="0.25">
      <c r="A37" s="15" t="s">
        <v>0</v>
      </c>
      <c r="B37" s="15" t="s">
        <v>52</v>
      </c>
      <c r="C37" s="15" t="s">
        <v>1</v>
      </c>
      <c r="D37" s="15" t="s">
        <v>20</v>
      </c>
      <c r="E37" s="15" t="s">
        <v>21</v>
      </c>
      <c r="F37" s="15" t="s">
        <v>19</v>
      </c>
      <c r="G37" s="15" t="s">
        <v>15</v>
      </c>
      <c r="H37" s="15" t="s">
        <v>18</v>
      </c>
      <c r="I37" s="15" t="s">
        <v>49</v>
      </c>
      <c r="J37" s="15" t="s">
        <v>47</v>
      </c>
      <c r="K37" s="15" t="s">
        <v>48</v>
      </c>
      <c r="L37" s="15" t="s">
        <v>54</v>
      </c>
      <c r="M37" s="15" t="s">
        <v>55</v>
      </c>
      <c r="N37" s="15" t="s">
        <v>44</v>
      </c>
      <c r="O37" s="15" t="s">
        <v>45</v>
      </c>
      <c r="P37" s="15" t="s">
        <v>103</v>
      </c>
      <c r="Q37" s="15" t="s">
        <v>30</v>
      </c>
      <c r="R37" s="15" t="s">
        <v>31</v>
      </c>
      <c r="S37" s="15" t="s">
        <v>32</v>
      </c>
      <c r="T37" s="15" t="s">
        <v>30</v>
      </c>
      <c r="U37" s="15" t="s">
        <v>31</v>
      </c>
      <c r="V37" s="15" t="s">
        <v>32</v>
      </c>
      <c r="W37" s="15" t="s">
        <v>30</v>
      </c>
      <c r="X37" s="15" t="s">
        <v>31</v>
      </c>
      <c r="Y37" s="15" t="s">
        <v>32</v>
      </c>
      <c r="Z37" s="15" t="s">
        <v>30</v>
      </c>
      <c r="AA37" s="15" t="s">
        <v>31</v>
      </c>
      <c r="AB37" s="15" t="s">
        <v>32</v>
      </c>
      <c r="AC37" s="15" t="s">
        <v>30</v>
      </c>
      <c r="AD37" s="15" t="s">
        <v>31</v>
      </c>
      <c r="AE37" s="15" t="s">
        <v>32</v>
      </c>
      <c r="AF37" s="15" t="s">
        <v>30</v>
      </c>
      <c r="AG37" s="15" t="s">
        <v>31</v>
      </c>
      <c r="AH37" s="15" t="s">
        <v>32</v>
      </c>
      <c r="AI37" s="15" t="s">
        <v>30</v>
      </c>
      <c r="AJ37" s="15" t="s">
        <v>31</v>
      </c>
      <c r="AK37" s="15" t="s">
        <v>32</v>
      </c>
      <c r="AL37" s="15" t="s">
        <v>30</v>
      </c>
      <c r="AM37" s="15" t="s">
        <v>31</v>
      </c>
      <c r="AN37" s="15" t="s">
        <v>32</v>
      </c>
      <c r="AO37" s="15" t="s">
        <v>30</v>
      </c>
      <c r="AP37" s="15" t="s">
        <v>31</v>
      </c>
      <c r="AQ37" s="15" t="s">
        <v>32</v>
      </c>
      <c r="AR37" s="15" t="s">
        <v>30</v>
      </c>
      <c r="AS37" s="15" t="s">
        <v>31</v>
      </c>
      <c r="AT37" s="15" t="s">
        <v>32</v>
      </c>
      <c r="AU37" s="15" t="s">
        <v>30</v>
      </c>
      <c r="AV37" s="15" t="s">
        <v>31</v>
      </c>
      <c r="AW37" s="15" t="s">
        <v>32</v>
      </c>
    </row>
    <row r="38" spans="1:49" x14ac:dyDescent="0.25">
      <c r="A38" s="13" t="s">
        <v>10</v>
      </c>
      <c r="B38" s="13">
        <v>1</v>
      </c>
      <c r="C38" s="14">
        <v>43706</v>
      </c>
      <c r="D38" s="13">
        <v>43706.431944444441</v>
      </c>
      <c r="E38" s="13">
        <v>43706.635416666664</v>
      </c>
      <c r="F38" s="13">
        <v>4.8833333333604969</v>
      </c>
      <c r="G38" s="13">
        <v>276.29999999999927</v>
      </c>
      <c r="H38" s="13">
        <v>4.3469788280935218</v>
      </c>
      <c r="I38" s="13">
        <v>205.6</v>
      </c>
      <c r="J38" s="5">
        <f t="shared" ref="J38:J49" si="2">I38/(CONVERT(11.2,"in","cm")^2*(PI()/4))*10</f>
        <v>3.2346682846761872</v>
      </c>
      <c r="K38" s="13">
        <v>4.0189042031394564</v>
      </c>
      <c r="L38" s="13">
        <f>J38-$H38</f>
        <v>-1.1123105434173346</v>
      </c>
      <c r="M38" s="13">
        <f>K38-$H38</f>
        <v>-0.32807462495406536</v>
      </c>
      <c r="N38" s="13">
        <v>90.51</v>
      </c>
      <c r="O38" s="13">
        <v>1</v>
      </c>
      <c r="P38" s="13">
        <v>0</v>
      </c>
      <c r="Q38" s="62" t="s">
        <v>57</v>
      </c>
      <c r="R38" s="63"/>
      <c r="S38" s="63"/>
      <c r="T38" s="63"/>
      <c r="U38" s="63"/>
      <c r="V38" s="63"/>
      <c r="W38" s="63"/>
      <c r="X38" s="63"/>
      <c r="Y38" s="63"/>
      <c r="Z38" s="63"/>
      <c r="AA38" s="63"/>
      <c r="AB38" s="64"/>
      <c r="AC38" s="13">
        <v>0.18460337215271622</v>
      </c>
      <c r="AD38" s="13">
        <v>0.22497804502753965</v>
      </c>
      <c r="AE38" s="13">
        <v>0.20763349144349907</v>
      </c>
      <c r="AF38" s="13">
        <v>0.61118534482758613</v>
      </c>
      <c r="AG38" s="13">
        <v>2.1803879310344829</v>
      </c>
      <c r="AH38" s="13">
        <v>1.9052914999548978</v>
      </c>
      <c r="AI38" s="13">
        <v>6.1118534482758613E-2</v>
      </c>
      <c r="AJ38" s="13">
        <v>0.21803879310344831</v>
      </c>
      <c r="AK38" s="13">
        <v>0.19052914999548978</v>
      </c>
      <c r="AL38" s="13">
        <v>24.58</v>
      </c>
      <c r="AM38" s="13">
        <v>28.435000000000002</v>
      </c>
      <c r="AN38" s="13">
        <v>26.828794843049373</v>
      </c>
      <c r="AO38" s="13">
        <v>0.10908431225390389</v>
      </c>
      <c r="AP38" s="13">
        <v>5.0178783636795785</v>
      </c>
      <c r="AQ38" s="13">
        <v>1.4089080810294228</v>
      </c>
      <c r="AR38" s="13">
        <v>3.0893871830889821</v>
      </c>
      <c r="AS38" s="13">
        <v>3.8767313197325102</v>
      </c>
      <c r="AT38" s="13">
        <v>3.5369713368147901</v>
      </c>
      <c r="AU38" s="13">
        <v>1.2719110422259892</v>
      </c>
      <c r="AV38" s="13">
        <v>1.9975926377804549</v>
      </c>
      <c r="AW38" s="13">
        <v>1.5380901200018802</v>
      </c>
    </row>
    <row r="39" spans="1:49" x14ac:dyDescent="0.25">
      <c r="A39" s="13" t="s">
        <v>10</v>
      </c>
      <c r="B39" s="13">
        <v>2</v>
      </c>
      <c r="C39" s="14">
        <v>43712</v>
      </c>
      <c r="D39" s="13">
        <v>43712.392361111109</v>
      </c>
      <c r="E39" s="13">
        <v>43712.59375</v>
      </c>
      <c r="F39" s="13">
        <v>4.8333333333721384</v>
      </c>
      <c r="G39" s="13">
        <v>219.40000000000146</v>
      </c>
      <c r="H39" s="13">
        <v>3.4517812337449421</v>
      </c>
      <c r="I39" s="13">
        <v>227.60465529134086</v>
      </c>
      <c r="J39" s="5">
        <f t="shared" si="2"/>
        <v>3.5808636182663252</v>
      </c>
      <c r="K39" s="13">
        <v>3.1403277293060596</v>
      </c>
      <c r="L39" s="13">
        <f t="shared" ref="L39:M49" si="3">J39-$H39</f>
        <v>0.1290823845213831</v>
      </c>
      <c r="M39" s="13">
        <f t="shared" si="3"/>
        <v>-0.31145350443888242</v>
      </c>
      <c r="N39" s="12">
        <v>128.54830000000001</v>
      </c>
      <c r="O39" s="13">
        <v>1</v>
      </c>
      <c r="P39" s="13">
        <v>0</v>
      </c>
      <c r="Q39" s="65"/>
      <c r="R39" s="66"/>
      <c r="S39" s="66"/>
      <c r="T39" s="66"/>
      <c r="U39" s="66"/>
      <c r="V39" s="66"/>
      <c r="W39" s="66"/>
      <c r="X39" s="66"/>
      <c r="Y39" s="66"/>
      <c r="Z39" s="66"/>
      <c r="AA39" s="66"/>
      <c r="AB39" s="67"/>
      <c r="AC39" s="13">
        <v>0.17970404546801561</v>
      </c>
      <c r="AD39" s="13">
        <v>0.27872031766779842</v>
      </c>
      <c r="AE39" s="13">
        <v>0.23092521951474621</v>
      </c>
      <c r="AF39" s="13">
        <v>0.23105603448275869</v>
      </c>
      <c r="AG39" s="13">
        <v>2.4739583333333335</v>
      </c>
      <c r="AH39" s="13">
        <v>1.5180549170744457</v>
      </c>
      <c r="AI39" s="13">
        <v>2.310560344827587E-2</v>
      </c>
      <c r="AJ39" s="13">
        <v>0.24739583333333337</v>
      </c>
      <c r="AK39" s="13">
        <v>0.15180549170744448</v>
      </c>
      <c r="AL39" s="13">
        <v>24.064999999999998</v>
      </c>
      <c r="AM39" s="13">
        <v>32.75</v>
      </c>
      <c r="AN39" s="13">
        <v>28.795332594235067</v>
      </c>
      <c r="AO39" s="13">
        <v>2.8706397961553654E-2</v>
      </c>
      <c r="AP39" s="13">
        <v>4.7193318248794212</v>
      </c>
      <c r="AQ39" s="13">
        <v>1.3706159316745434</v>
      </c>
      <c r="AR39" s="13">
        <v>2.9955788760813009</v>
      </c>
      <c r="AS39" s="13">
        <v>4.9600383853978354</v>
      </c>
      <c r="AT39" s="13">
        <v>4.0018621834125527</v>
      </c>
      <c r="AU39" s="13">
        <v>2.1757633747885143</v>
      </c>
      <c r="AV39" s="13">
        <v>2.8668024998910413</v>
      </c>
      <c r="AW39" s="13">
        <v>2.5455212644977006</v>
      </c>
    </row>
    <row r="40" spans="1:49" x14ac:dyDescent="0.25">
      <c r="A40" s="13" t="s">
        <v>10</v>
      </c>
      <c r="B40" s="13">
        <v>3</v>
      </c>
      <c r="C40" s="14">
        <v>43726</v>
      </c>
      <c r="D40" s="13">
        <v>43726.40902777778</v>
      </c>
      <c r="E40" s="13">
        <v>43726.618750000001</v>
      </c>
      <c r="F40" s="13">
        <v>5.0333333333255723</v>
      </c>
      <c r="G40" s="13">
        <v>113.5</v>
      </c>
      <c r="H40" s="13">
        <v>1.7856753419783424</v>
      </c>
      <c r="I40" s="13">
        <v>136.48546363385503</v>
      </c>
      <c r="J40" s="5">
        <f t="shared" si="2"/>
        <v>2.1473015590260505</v>
      </c>
      <c r="K40" s="13">
        <v>3.0828360292692127</v>
      </c>
      <c r="L40" s="13">
        <f t="shared" si="3"/>
        <v>0.36162621704770803</v>
      </c>
      <c r="M40" s="13">
        <f t="shared" si="3"/>
        <v>1.2971606872908703</v>
      </c>
      <c r="N40" s="12">
        <v>80.429199999999994</v>
      </c>
      <c r="O40" s="13">
        <v>1</v>
      </c>
      <c r="P40" s="13">
        <v>0</v>
      </c>
      <c r="Q40" s="65"/>
      <c r="R40" s="66"/>
      <c r="S40" s="66"/>
      <c r="T40" s="66"/>
      <c r="U40" s="66"/>
      <c r="V40" s="66"/>
      <c r="W40" s="66"/>
      <c r="X40" s="66"/>
      <c r="Y40" s="66"/>
      <c r="Z40" s="66"/>
      <c r="AA40" s="66"/>
      <c r="AB40" s="67"/>
      <c r="AC40" s="13">
        <v>0.13081026292645145</v>
      </c>
      <c r="AD40" s="13">
        <v>0.1711342690469726</v>
      </c>
      <c r="AE40" s="13">
        <v>0.14991031758814241</v>
      </c>
      <c r="AF40" s="13">
        <v>0.13229885057471272</v>
      </c>
      <c r="AG40" s="13">
        <v>2.4763649425287362</v>
      </c>
      <c r="AH40" s="13">
        <v>1.4660336991318879</v>
      </c>
      <c r="AI40" s="13">
        <v>1.3229885057471273E-2</v>
      </c>
      <c r="AJ40" s="13">
        <v>0.24763649425287362</v>
      </c>
      <c r="AK40" s="13">
        <v>0.14660336991318856</v>
      </c>
      <c r="AL40" s="13">
        <v>18.145</v>
      </c>
      <c r="AM40" s="13">
        <v>23.134999999999998</v>
      </c>
      <c r="AN40" s="13">
        <v>20.618441306755258</v>
      </c>
      <c r="AO40" s="13">
        <v>0.10334303266159314</v>
      </c>
      <c r="AP40" s="13">
        <v>3.8466573268481898</v>
      </c>
      <c r="AQ40" s="13">
        <v>1.2356467135854146</v>
      </c>
      <c r="AR40" s="13">
        <v>2.0828820496988727</v>
      </c>
      <c r="AS40" s="13">
        <v>2.8324596247232394</v>
      </c>
      <c r="AT40" s="13">
        <v>2.4354109038900038</v>
      </c>
      <c r="AU40" s="13">
        <v>1.0627964739020981</v>
      </c>
      <c r="AV40" s="13">
        <v>1.6899993437000951</v>
      </c>
      <c r="AW40" s="13">
        <v>1.3302063523058223</v>
      </c>
    </row>
    <row r="41" spans="1:49" x14ac:dyDescent="0.25">
      <c r="A41" s="13" t="s">
        <v>10</v>
      </c>
      <c r="B41" s="13">
        <v>4</v>
      </c>
      <c r="C41" s="14">
        <v>43734</v>
      </c>
      <c r="D41" s="13">
        <v>43734.424305555556</v>
      </c>
      <c r="E41" s="13">
        <v>43734.640277777777</v>
      </c>
      <c r="F41" s="13">
        <v>5.1833333332906477</v>
      </c>
      <c r="G41" s="13">
        <v>110.29999999999927</v>
      </c>
      <c r="H41" s="13">
        <v>1.7353303103102191</v>
      </c>
      <c r="I41" s="13">
        <v>118.92182851230177</v>
      </c>
      <c r="J41" s="5">
        <f t="shared" si="2"/>
        <v>1.8709760070255002</v>
      </c>
      <c r="K41" s="13">
        <v>2.3190053494180072</v>
      </c>
      <c r="L41" s="13">
        <f t="shared" si="3"/>
        <v>0.13564569671528104</v>
      </c>
      <c r="M41" s="13">
        <f t="shared" si="3"/>
        <v>0.58367503910778806</v>
      </c>
      <c r="N41" s="12">
        <v>85.352999999999994</v>
      </c>
      <c r="O41" s="13">
        <v>1</v>
      </c>
      <c r="P41" s="13">
        <v>0</v>
      </c>
      <c r="Q41" s="65"/>
      <c r="R41" s="66"/>
      <c r="S41" s="66"/>
      <c r="T41" s="66"/>
      <c r="U41" s="66"/>
      <c r="V41" s="66"/>
      <c r="W41" s="66"/>
      <c r="X41" s="66"/>
      <c r="Y41" s="66"/>
      <c r="Z41" s="66"/>
      <c r="AA41" s="66"/>
      <c r="AB41" s="67"/>
      <c r="AC41" s="13">
        <v>0.17322089508925267</v>
      </c>
      <c r="AD41" s="13">
        <v>0.23593400952971544</v>
      </c>
      <c r="AE41" s="13">
        <v>0.20471202627442672</v>
      </c>
      <c r="AF41" s="13">
        <v>-2.365549568965521E-2</v>
      </c>
      <c r="AG41" s="13">
        <v>2.3116379310344835</v>
      </c>
      <c r="AH41" s="13">
        <v>1.112386182817964</v>
      </c>
      <c r="AI41" s="13">
        <v>-2.3655495689655212E-3</v>
      </c>
      <c r="AJ41" s="13">
        <v>0.23116379310344837</v>
      </c>
      <c r="AK41" s="13">
        <v>0.11123861828179631</v>
      </c>
      <c r="AL41" s="13">
        <v>23.365000000000002</v>
      </c>
      <c r="AM41" s="13">
        <v>29.380000000000003</v>
      </c>
      <c r="AN41" s="13">
        <v>26.536159580342346</v>
      </c>
      <c r="AO41" s="13">
        <v>7.4636634700039506E-2</v>
      </c>
      <c r="AP41" s="13">
        <v>4.3978201677100195</v>
      </c>
      <c r="AQ41" s="13">
        <v>0.95982401542086371</v>
      </c>
      <c r="AR41" s="13">
        <v>2.8720617120950895</v>
      </c>
      <c r="AS41" s="13">
        <v>4.094486911043929</v>
      </c>
      <c r="AT41" s="13">
        <v>3.4805276090388366</v>
      </c>
      <c r="AU41" s="13">
        <v>1.8863690497720274</v>
      </c>
      <c r="AV41" s="13">
        <v>2.3759251245160176</v>
      </c>
      <c r="AW41" s="13">
        <v>2.1122916441975521</v>
      </c>
    </row>
    <row r="42" spans="1:49" x14ac:dyDescent="0.25">
      <c r="A42" s="13" t="s">
        <v>8</v>
      </c>
      <c r="B42" s="13">
        <v>5</v>
      </c>
      <c r="C42" s="14">
        <v>43707</v>
      </c>
      <c r="D42" s="13">
        <v>43707.365277777775</v>
      </c>
      <c r="E42" s="13">
        <v>43707.586805555555</v>
      </c>
      <c r="F42" s="13">
        <v>5.3166666667093523</v>
      </c>
      <c r="G42" s="13">
        <v>258.60000000000218</v>
      </c>
      <c r="H42" s="13">
        <v>4.0685078716793237</v>
      </c>
      <c r="I42" s="13">
        <v>240.30813760921717</v>
      </c>
      <c r="J42" s="5">
        <f t="shared" si="2"/>
        <v>3.7807252493878192</v>
      </c>
      <c r="K42" s="13">
        <v>3.7442243413109169</v>
      </c>
      <c r="L42" s="13">
        <f t="shared" si="3"/>
        <v>-0.28778262229150453</v>
      </c>
      <c r="M42" s="13">
        <f t="shared" si="3"/>
        <v>-0.32428353036840685</v>
      </c>
      <c r="N42" s="12">
        <v>114.4075</v>
      </c>
      <c r="O42" s="13">
        <v>1</v>
      </c>
      <c r="P42" s="13">
        <v>0</v>
      </c>
      <c r="Q42" s="65"/>
      <c r="R42" s="66"/>
      <c r="S42" s="66"/>
      <c r="T42" s="66"/>
      <c r="U42" s="66"/>
      <c r="V42" s="66"/>
      <c r="W42" s="66"/>
      <c r="X42" s="66"/>
      <c r="Y42" s="66"/>
      <c r="Z42" s="66"/>
      <c r="AA42" s="66"/>
      <c r="AB42" s="67"/>
      <c r="AC42" s="13">
        <v>0.16969524612753878</v>
      </c>
      <c r="AD42" s="13">
        <v>0.25817079870414877</v>
      </c>
      <c r="AE42" s="13">
        <v>0.22004960191108117</v>
      </c>
      <c r="AF42" s="13">
        <v>0.25370330459770113</v>
      </c>
      <c r="AG42" s="13">
        <v>2.0281250000000002</v>
      </c>
      <c r="AH42" s="13">
        <v>1.6728042128890011</v>
      </c>
      <c r="AI42" s="13">
        <v>2.5370330459770114E-2</v>
      </c>
      <c r="AJ42" s="13">
        <v>0.20281250000000003</v>
      </c>
      <c r="AK42" s="13">
        <v>0.16728042128890003</v>
      </c>
      <c r="AL42" s="13">
        <v>22.975000000000001</v>
      </c>
      <c r="AM42" s="13">
        <v>31.189999999999998</v>
      </c>
      <c r="AN42" s="13">
        <v>27.893495575221227</v>
      </c>
      <c r="AO42" s="13">
        <v>8.6119193884660952E-2</v>
      </c>
      <c r="AP42" s="13">
        <v>4.3863376085253982</v>
      </c>
      <c r="AQ42" s="13">
        <v>1.1644396920136084</v>
      </c>
      <c r="AR42" s="13">
        <v>2.8051922624745851</v>
      </c>
      <c r="AS42" s="13">
        <v>4.5414171331154733</v>
      </c>
      <c r="AT42" s="13">
        <v>3.7839292537321629</v>
      </c>
      <c r="AU42" s="13">
        <v>1.5375626462489598</v>
      </c>
      <c r="AV42" s="13">
        <v>2.0892908797941057</v>
      </c>
      <c r="AW42" s="13">
        <v>1.7560158459149324</v>
      </c>
    </row>
    <row r="43" spans="1:49" x14ac:dyDescent="0.25">
      <c r="A43" s="13" t="s">
        <v>8</v>
      </c>
      <c r="B43" s="13">
        <v>6</v>
      </c>
      <c r="C43" s="14">
        <v>43713</v>
      </c>
      <c r="D43" s="13">
        <v>43713.394444444442</v>
      </c>
      <c r="E43" s="13">
        <v>43713.612500000003</v>
      </c>
      <c r="F43" s="13">
        <v>5.2333333334536292</v>
      </c>
      <c r="G43" s="13">
        <v>188.70000000000073</v>
      </c>
      <c r="H43" s="13">
        <v>2.9687835861789829</v>
      </c>
      <c r="I43" s="13">
        <v>282.59312699475061</v>
      </c>
      <c r="J43" s="5">
        <f t="shared" si="2"/>
        <v>4.4459874774192105</v>
      </c>
      <c r="K43" s="13">
        <v>3.0076658471814031</v>
      </c>
      <c r="L43" s="13">
        <f t="shared" si="3"/>
        <v>1.4772038912402277</v>
      </c>
      <c r="M43" s="13">
        <f t="shared" si="3"/>
        <v>3.8882261002420204E-2</v>
      </c>
      <c r="N43" s="12">
        <v>163.90190000000001</v>
      </c>
      <c r="O43" s="13">
        <v>1</v>
      </c>
      <c r="P43" s="13">
        <v>0</v>
      </c>
      <c r="Q43" s="65"/>
      <c r="R43" s="66"/>
      <c r="S43" s="66"/>
      <c r="T43" s="66"/>
      <c r="U43" s="66"/>
      <c r="V43" s="66"/>
      <c r="W43" s="66"/>
      <c r="X43" s="66"/>
      <c r="Y43" s="66"/>
      <c r="Z43" s="66"/>
      <c r="AA43" s="66"/>
      <c r="AB43" s="67"/>
      <c r="AC43" s="13">
        <v>0.14067607467596333</v>
      </c>
      <c r="AD43" s="13">
        <v>0.19045282810230033</v>
      </c>
      <c r="AE43" s="13">
        <v>0.16596855153821563</v>
      </c>
      <c r="AF43" s="13">
        <v>0.7315840517241381</v>
      </c>
      <c r="AG43" s="13">
        <v>2.4587284482758629</v>
      </c>
      <c r="AH43" s="13">
        <v>1.4601986332938297</v>
      </c>
      <c r="AI43" s="13">
        <v>7.3158405172413815E-2</v>
      </c>
      <c r="AJ43" s="13">
        <v>0.24587284482758631</v>
      </c>
      <c r="AK43" s="13">
        <v>0.14601986332938263</v>
      </c>
      <c r="AL43" s="13">
        <v>19.475000000000001</v>
      </c>
      <c r="AM43" s="13">
        <v>25.18</v>
      </c>
      <c r="AN43" s="13">
        <v>22.49756955810145</v>
      </c>
      <c r="AO43" s="13">
        <v>5.1671516330796571E-2</v>
      </c>
      <c r="AP43" s="13">
        <v>3.4045787982402631</v>
      </c>
      <c r="AQ43" s="13">
        <v>1.028775912281958</v>
      </c>
      <c r="AR43" s="13">
        <v>2.2633606612890946</v>
      </c>
      <c r="AS43" s="13">
        <v>3.2019010512225941</v>
      </c>
      <c r="AT43" s="13">
        <v>2.7369565152166548</v>
      </c>
      <c r="AU43" s="13">
        <v>1.4795588642846811</v>
      </c>
      <c r="AV43" s="13">
        <v>2.0161795915184291</v>
      </c>
      <c r="AW43" s="13">
        <v>1.6635243376598754</v>
      </c>
    </row>
    <row r="44" spans="1:49" x14ac:dyDescent="0.25">
      <c r="A44" s="13" t="s">
        <v>8</v>
      </c>
      <c r="B44" s="13">
        <v>7</v>
      </c>
      <c r="C44" s="14">
        <v>43727</v>
      </c>
      <c r="D44" s="13">
        <v>43727.412499999999</v>
      </c>
      <c r="E44" s="13">
        <v>43727.618750000001</v>
      </c>
      <c r="F44" s="13">
        <v>4.9500000000698492</v>
      </c>
      <c r="G44" s="13">
        <v>176.90000000000146</v>
      </c>
      <c r="H44" s="13">
        <v>2.7831362819028316</v>
      </c>
      <c r="I44" s="13">
        <v>167.47505129183409</v>
      </c>
      <c r="J44" s="5">
        <f t="shared" si="2"/>
        <v>2.6348552377831389</v>
      </c>
      <c r="K44" s="13">
        <v>3.5553282005709907</v>
      </c>
      <c r="L44" s="13">
        <f t="shared" si="3"/>
        <v>-0.14828104411969267</v>
      </c>
      <c r="M44" s="13">
        <f t="shared" si="3"/>
        <v>0.77219191866815917</v>
      </c>
      <c r="N44" s="12">
        <v>88.245599999999996</v>
      </c>
      <c r="O44" s="13">
        <v>1</v>
      </c>
      <c r="P44" s="13">
        <v>0</v>
      </c>
      <c r="Q44" s="65"/>
      <c r="R44" s="66"/>
      <c r="S44" s="66"/>
      <c r="T44" s="66"/>
      <c r="U44" s="66"/>
      <c r="V44" s="66"/>
      <c r="W44" s="66"/>
      <c r="X44" s="66"/>
      <c r="Y44" s="66"/>
      <c r="Z44" s="66"/>
      <c r="AA44" s="66"/>
      <c r="AB44" s="67"/>
      <c r="AC44" s="13">
        <v>0.1121950928219371</v>
      </c>
      <c r="AD44" s="13">
        <v>0.16522012460155305</v>
      </c>
      <c r="AE44" s="13">
        <v>0.13824387450713846</v>
      </c>
      <c r="AF44" s="13">
        <v>1.3247772988505746</v>
      </c>
      <c r="AG44" s="13">
        <v>1.9175287356321842</v>
      </c>
      <c r="AH44" s="13">
        <v>1.7212348586543262</v>
      </c>
      <c r="AI44" s="13">
        <v>0.13247772988505746</v>
      </c>
      <c r="AJ44" s="13">
        <v>0.19175287356321843</v>
      </c>
      <c r="AK44" s="13">
        <v>0.17212348586543327</v>
      </c>
      <c r="AL44" s="13">
        <v>15.385</v>
      </c>
      <c r="AM44" s="13">
        <v>22.47</v>
      </c>
      <c r="AN44" s="13">
        <v>19.080872446162378</v>
      </c>
      <c r="AO44" s="13">
        <v>5.7412795923107308E-2</v>
      </c>
      <c r="AP44" s="13">
        <v>4.5930236738485846</v>
      </c>
      <c r="AQ44" s="13">
        <v>0.99349181733711844</v>
      </c>
      <c r="AR44" s="13">
        <v>1.7480780998420127</v>
      </c>
      <c r="AS44" s="13">
        <v>2.7206268512218719</v>
      </c>
      <c r="AT44" s="13">
        <v>2.2210079842219028</v>
      </c>
      <c r="AU44" s="13">
        <v>0.78348233358789532</v>
      </c>
      <c r="AV44" s="13">
        <v>1.259283218103076</v>
      </c>
      <c r="AW44" s="13">
        <v>0.95339821667682945</v>
      </c>
    </row>
    <row r="45" spans="1:49" x14ac:dyDescent="0.25">
      <c r="A45" s="13" t="s">
        <v>8</v>
      </c>
      <c r="B45" s="13">
        <v>8</v>
      </c>
      <c r="C45" s="14">
        <v>43739</v>
      </c>
      <c r="D45" s="13">
        <v>43739.423611111109</v>
      </c>
      <c r="E45" s="13">
        <v>43739.638888888891</v>
      </c>
      <c r="F45" s="13">
        <v>5.1666666667442769</v>
      </c>
      <c r="G45" s="13">
        <v>150.39999999999782</v>
      </c>
      <c r="H45" s="13">
        <v>2.3662164884012231</v>
      </c>
      <c r="I45" s="13">
        <v>169.45804724692616</v>
      </c>
      <c r="J45" s="5">
        <f t="shared" si="2"/>
        <v>2.6660533609571542</v>
      </c>
      <c r="K45" s="13">
        <v>2.8541719349139996</v>
      </c>
      <c r="L45" s="13">
        <f t="shared" si="3"/>
        <v>0.29983687255593106</v>
      </c>
      <c r="M45" s="13">
        <f t="shared" si="3"/>
        <v>0.48795544651277645</v>
      </c>
      <c r="N45" s="12">
        <v>95.138000000000005</v>
      </c>
      <c r="O45" s="13">
        <v>1</v>
      </c>
      <c r="P45" s="13">
        <v>0</v>
      </c>
      <c r="Q45" s="65"/>
      <c r="R45" s="66"/>
      <c r="S45" s="66"/>
      <c r="T45" s="66"/>
      <c r="U45" s="66"/>
      <c r="V45" s="66"/>
      <c r="W45" s="66"/>
      <c r="X45" s="66"/>
      <c r="Y45" s="66"/>
      <c r="Z45" s="66"/>
      <c r="AA45" s="66"/>
      <c r="AB45" s="67"/>
      <c r="AC45" s="13">
        <v>0.15506725361094131</v>
      </c>
      <c r="AD45" s="13">
        <v>0.2321749976299976</v>
      </c>
      <c r="AE45" s="13">
        <v>0.19794590644045917</v>
      </c>
      <c r="AF45" s="13">
        <v>0.74881824712643708</v>
      </c>
      <c r="AG45" s="13">
        <v>2.0165589080459774</v>
      </c>
      <c r="AH45" s="13">
        <v>1.4052857131517116</v>
      </c>
      <c r="AI45" s="13">
        <v>7.4881824712643708E-2</v>
      </c>
      <c r="AJ45" s="13">
        <v>0.20165589080459775</v>
      </c>
      <c r="AK45" s="13">
        <v>0.14052857131517107</v>
      </c>
      <c r="AL45" s="13">
        <v>21.28</v>
      </c>
      <c r="AM45" s="13">
        <v>29.060000000000002</v>
      </c>
      <c r="AN45" s="13">
        <v>25.79893370165745</v>
      </c>
      <c r="AO45" s="13">
        <v>8.6119193884660952E-2</v>
      </c>
      <c r="AP45" s="13">
        <v>3.4505090349787491</v>
      </c>
      <c r="AQ45" s="13">
        <v>0.95072735268757891</v>
      </c>
      <c r="AR45" s="13">
        <v>2.5301018452033914</v>
      </c>
      <c r="AS45" s="13">
        <v>4.0195876958843098</v>
      </c>
      <c r="AT45" s="13">
        <v>3.3518760608908802</v>
      </c>
      <c r="AU45" s="13">
        <v>1.7199632343692657</v>
      </c>
      <c r="AV45" s="13">
        <v>2.3992429627717518</v>
      </c>
      <c r="AW45" s="13">
        <v>2.0313893506860978</v>
      </c>
    </row>
    <row r="46" spans="1:49" x14ac:dyDescent="0.25">
      <c r="A46" s="13" t="s">
        <v>9</v>
      </c>
      <c r="B46" s="13">
        <v>9</v>
      </c>
      <c r="C46" s="14">
        <v>43711</v>
      </c>
      <c r="D46" s="13">
        <v>43711.400694444441</v>
      </c>
      <c r="E46" s="13">
        <v>43711.620138888888</v>
      </c>
      <c r="F46" s="13">
        <v>5.2666666667209938</v>
      </c>
      <c r="G46" s="13">
        <v>319.39999999999782</v>
      </c>
      <c r="H46" s="13">
        <v>5.0250634733733808</v>
      </c>
      <c r="I46" s="13">
        <v>417.96933540121961</v>
      </c>
      <c r="J46" s="5">
        <f t="shared" si="2"/>
        <v>6.5758373209606464</v>
      </c>
      <c r="K46" s="13">
        <v>3.6713942693541672</v>
      </c>
      <c r="L46" s="13">
        <f t="shared" si="3"/>
        <v>1.5507738475872657</v>
      </c>
      <c r="M46" s="13">
        <f t="shared" si="3"/>
        <v>-1.3536692040192135</v>
      </c>
      <c r="N46" s="12">
        <v>191.97219999999999</v>
      </c>
      <c r="O46" s="13">
        <v>1</v>
      </c>
      <c r="P46" s="13">
        <v>0</v>
      </c>
      <c r="Q46" s="65"/>
      <c r="R46" s="66"/>
      <c r="S46" s="66"/>
      <c r="T46" s="66"/>
      <c r="U46" s="66"/>
      <c r="V46" s="66"/>
      <c r="W46" s="66"/>
      <c r="X46" s="66"/>
      <c r="Y46" s="66"/>
      <c r="Z46" s="66"/>
      <c r="AA46" s="66"/>
      <c r="AB46" s="67"/>
      <c r="AC46" s="13">
        <v>0.16822196248821952</v>
      </c>
      <c r="AD46" s="13">
        <v>0.24022381484263194</v>
      </c>
      <c r="AE46" s="13">
        <v>0.2025062623937508</v>
      </c>
      <c r="AF46" s="13">
        <v>1.274425287356322</v>
      </c>
      <c r="AG46" s="13">
        <v>2.0882902298850583</v>
      </c>
      <c r="AH46" s="13">
        <v>1.8219057382260224</v>
      </c>
      <c r="AI46" s="13">
        <v>0.12744252873563219</v>
      </c>
      <c r="AJ46" s="13">
        <v>0.20882902298850584</v>
      </c>
      <c r="AK46" s="13">
        <v>0.18219057382260184</v>
      </c>
      <c r="AL46" s="13">
        <v>22.810000000000002</v>
      </c>
      <c r="AM46" s="13">
        <v>29.740000000000002</v>
      </c>
      <c r="AN46" s="13">
        <v>26.301487831858349</v>
      </c>
      <c r="AO46" s="13">
        <v>6.8895355107728762E-2</v>
      </c>
      <c r="AP46" s="13">
        <v>3.3414247227248453</v>
      </c>
      <c r="AQ46" s="13">
        <v>0.91488306459151603</v>
      </c>
      <c r="AR46" s="13">
        <v>2.7773130785611793</v>
      </c>
      <c r="AS46" s="13">
        <v>4.1801969500633316</v>
      </c>
      <c r="AT46" s="13">
        <v>3.4384329465220933</v>
      </c>
      <c r="AU46" s="13">
        <v>1.3911422473132928</v>
      </c>
      <c r="AV46" s="13">
        <v>2.2655696189541121</v>
      </c>
      <c r="AW46" s="13">
        <v>1.7321167852788808</v>
      </c>
    </row>
    <row r="47" spans="1:49" x14ac:dyDescent="0.25">
      <c r="A47" s="13" t="s">
        <v>9</v>
      </c>
      <c r="B47" s="13">
        <v>10</v>
      </c>
      <c r="C47" s="14">
        <v>43725</v>
      </c>
      <c r="D47" s="13">
        <v>43725.433333333334</v>
      </c>
      <c r="E47" s="13">
        <v>43725.646527777775</v>
      </c>
      <c r="F47" s="13">
        <v>5.1166666665812954</v>
      </c>
      <c r="G47" s="13">
        <v>260.39999999999782</v>
      </c>
      <c r="H47" s="13">
        <v>4.0968269519925684</v>
      </c>
      <c r="I47" s="13">
        <v>491.6304557717761</v>
      </c>
      <c r="J47" s="5">
        <f t="shared" si="2"/>
        <v>7.7347346452619794</v>
      </c>
      <c r="K47" s="13">
        <v>3.6406010750616895</v>
      </c>
      <c r="L47" s="13">
        <f t="shared" si="3"/>
        <v>3.637907693269411</v>
      </c>
      <c r="M47" s="13">
        <f t="shared" si="3"/>
        <v>-0.4562258769308789</v>
      </c>
      <c r="N47" s="12">
        <v>241.06829999999999</v>
      </c>
      <c r="O47" s="13">
        <v>1</v>
      </c>
      <c r="P47" s="13">
        <v>0</v>
      </c>
      <c r="Q47" s="65"/>
      <c r="R47" s="66"/>
      <c r="S47" s="66"/>
      <c r="T47" s="66"/>
      <c r="U47" s="66"/>
      <c r="V47" s="66"/>
      <c r="W47" s="66"/>
      <c r="X47" s="66"/>
      <c r="Y47" s="66"/>
      <c r="Z47" s="66"/>
      <c r="AA47" s="66"/>
      <c r="AB47" s="67"/>
      <c r="AC47" s="13">
        <v>0.15569118144555</v>
      </c>
      <c r="AD47" s="13">
        <v>0.20018792458170417</v>
      </c>
      <c r="AE47" s="13">
        <v>0.17674100793124439</v>
      </c>
      <c r="AF47" s="13">
        <v>1.1960272988505749</v>
      </c>
      <c r="AG47" s="13">
        <v>1.9424568965517244</v>
      </c>
      <c r="AH47" s="13">
        <v>1.7332869491400191</v>
      </c>
      <c r="AI47" s="13">
        <v>0.11960272988505749</v>
      </c>
      <c r="AJ47" s="13">
        <v>0.19424568965517244</v>
      </c>
      <c r="AK47" s="13">
        <v>0.17332869491400169</v>
      </c>
      <c r="AL47" s="13">
        <v>21.355</v>
      </c>
      <c r="AM47" s="13">
        <v>26.145</v>
      </c>
      <c r="AN47" s="13">
        <v>23.708817775293483</v>
      </c>
      <c r="AO47" s="13">
        <v>3.4447677553864381E-2</v>
      </c>
      <c r="AP47" s="13">
        <v>4.5470934371100986</v>
      </c>
      <c r="AQ47" s="13">
        <v>1.2137751829432033</v>
      </c>
      <c r="AR47" s="13">
        <v>2.5417557595548268</v>
      </c>
      <c r="AS47" s="13">
        <v>3.3903602208668864</v>
      </c>
      <c r="AT47" s="13">
        <v>2.9407736067214185</v>
      </c>
      <c r="AU47" s="13">
        <v>0.98381495290942045</v>
      </c>
      <c r="AV47" s="13">
        <v>1.6069455219193489</v>
      </c>
      <c r="AW47" s="13">
        <v>1.234668270766909</v>
      </c>
    </row>
    <row r="48" spans="1:49" x14ac:dyDescent="0.25">
      <c r="A48" s="13" t="s">
        <v>9</v>
      </c>
      <c r="B48" s="13">
        <v>11</v>
      </c>
      <c r="C48" s="14">
        <v>43732</v>
      </c>
      <c r="D48" s="13">
        <v>43732.412499999999</v>
      </c>
      <c r="E48" s="13">
        <v>43732.635416666664</v>
      </c>
      <c r="F48" s="13">
        <v>5.3499999999767169</v>
      </c>
      <c r="G48" s="13">
        <v>160.20000000000073</v>
      </c>
      <c r="H48" s="13">
        <v>2.5203981478848614</v>
      </c>
      <c r="I48" s="13">
        <v>239.08126213251239</v>
      </c>
      <c r="J48" s="5">
        <f t="shared" si="2"/>
        <v>3.7614230354104654</v>
      </c>
      <c r="K48" s="13">
        <v>2.7528894695179944</v>
      </c>
      <c r="L48" s="13">
        <f t="shared" si="3"/>
        <v>1.241024887525604</v>
      </c>
      <c r="M48" s="13">
        <f t="shared" si="3"/>
        <v>0.23249132163313302</v>
      </c>
      <c r="N48" s="12">
        <v>148.53630000000001</v>
      </c>
      <c r="O48" s="13">
        <v>1</v>
      </c>
      <c r="P48" s="13">
        <v>0</v>
      </c>
      <c r="Q48" s="65"/>
      <c r="R48" s="66"/>
      <c r="S48" s="66"/>
      <c r="T48" s="66"/>
      <c r="U48" s="66"/>
      <c r="V48" s="66"/>
      <c r="W48" s="66"/>
      <c r="X48" s="66"/>
      <c r="Y48" s="66"/>
      <c r="Z48" s="66"/>
      <c r="AA48" s="66"/>
      <c r="AB48" s="67"/>
      <c r="AC48" s="13">
        <v>0.16110219612128551</v>
      </c>
      <c r="AD48" s="13">
        <v>0.20184181481649383</v>
      </c>
      <c r="AE48" s="13">
        <v>0.17884387088597561</v>
      </c>
      <c r="AF48" s="13">
        <v>-2.3635057471264376E-2</v>
      </c>
      <c r="AG48" s="13">
        <v>2.8401939655172415</v>
      </c>
      <c r="AH48" s="13">
        <v>1.2283039041762274</v>
      </c>
      <c r="AI48" s="13">
        <v>-2.3635057471264377E-3</v>
      </c>
      <c r="AJ48" s="13">
        <v>0.28401939655172415</v>
      </c>
      <c r="AK48" s="13">
        <v>0.12283039041762242</v>
      </c>
      <c r="AL48" s="13">
        <v>21.994999999999997</v>
      </c>
      <c r="AM48" s="13">
        <v>26.305</v>
      </c>
      <c r="AN48" s="13">
        <v>23.94911032990807</v>
      </c>
      <c r="AO48" s="13">
        <v>4.0188957146175118E-2</v>
      </c>
      <c r="AP48" s="13">
        <v>4.782485900394839</v>
      </c>
      <c r="AQ48" s="13">
        <v>1.2229111835989366</v>
      </c>
      <c r="AR48" s="13">
        <v>2.6431255403904017</v>
      </c>
      <c r="AS48" s="13">
        <v>3.4225237893902838</v>
      </c>
      <c r="AT48" s="13">
        <v>2.9804025475535658</v>
      </c>
      <c r="AU48" s="13">
        <v>1.2540746294286171</v>
      </c>
      <c r="AV48" s="13">
        <v>1.8859321856274702</v>
      </c>
      <c r="AW48" s="13">
        <v>1.476168459909968</v>
      </c>
    </row>
    <row r="49" spans="1:49" x14ac:dyDescent="0.25">
      <c r="A49" s="13" t="s">
        <v>9</v>
      </c>
      <c r="B49" s="13">
        <v>12</v>
      </c>
      <c r="C49" s="14">
        <f>INT(D49)</f>
        <v>43742</v>
      </c>
      <c r="D49" s="13">
        <v>43742.374305555553</v>
      </c>
      <c r="E49" s="13">
        <v>43742.57708333333</v>
      </c>
      <c r="F49" s="13">
        <f>(E49-D49)*24</f>
        <v>4.8666666666395031</v>
      </c>
      <c r="G49" s="13">
        <v>178.40000000000146</v>
      </c>
      <c r="H49" s="13">
        <f>G49/(CONVERT(11.2,"in","cm")^2*(PI()/4))*10</f>
        <v>2.8067355154972589</v>
      </c>
      <c r="I49" s="13">
        <v>443.30015700132157</v>
      </c>
      <c r="J49" s="5">
        <f t="shared" si="2"/>
        <v>6.9743626383470296</v>
      </c>
      <c r="K49" s="13">
        <v>3.2221700906484041</v>
      </c>
      <c r="L49" s="13">
        <f t="shared" si="3"/>
        <v>4.1676271228497708</v>
      </c>
      <c r="M49" s="13">
        <f t="shared" si="3"/>
        <v>0.41543457515114524</v>
      </c>
      <c r="N49" s="12">
        <v>235.14359999999999</v>
      </c>
      <c r="O49" s="13">
        <v>1</v>
      </c>
      <c r="P49" s="13">
        <v>0</v>
      </c>
      <c r="Q49" s="68"/>
      <c r="R49" s="69"/>
      <c r="S49" s="69"/>
      <c r="T49" s="69"/>
      <c r="U49" s="69"/>
      <c r="V49" s="69"/>
      <c r="W49" s="69"/>
      <c r="X49" s="69"/>
      <c r="Y49" s="69"/>
      <c r="Z49" s="69"/>
      <c r="AA49" s="69"/>
      <c r="AB49" s="70"/>
      <c r="AC49" s="13">
        <v>0.12551007970582312</v>
      </c>
      <c r="AD49" s="13">
        <v>0.1590971753538693</v>
      </c>
      <c r="AE49" s="13">
        <v>0.14000914904946699</v>
      </c>
      <c r="AF49" s="13">
        <v>-3.5628591954023126E-2</v>
      </c>
      <c r="AG49" s="13">
        <v>2.5129669540229891</v>
      </c>
      <c r="AH49" s="13">
        <v>1.4658586384257795</v>
      </c>
      <c r="AI49" s="13">
        <v>-3.5628591954023126E-3</v>
      </c>
      <c r="AJ49" s="13">
        <v>0.25129669540229893</v>
      </c>
      <c r="AK49" s="13">
        <v>0.1465858638425778</v>
      </c>
      <c r="AL49" s="13">
        <v>17.395</v>
      </c>
      <c r="AM49" s="13">
        <v>21.759999999999998</v>
      </c>
      <c r="AN49" s="13">
        <v>19.367106118029259</v>
      </c>
      <c r="AO49" s="13">
        <v>0.10908431225390389</v>
      </c>
      <c r="AP49" s="13">
        <v>7.4808873087808818</v>
      </c>
      <c r="AQ49" s="13">
        <v>1.5096363639645092</v>
      </c>
      <c r="AR49" s="13">
        <v>1.9867695255119751</v>
      </c>
      <c r="AS49" s="13">
        <v>2.6055009597054015</v>
      </c>
      <c r="AT49" s="13">
        <v>2.2520999410788929</v>
      </c>
      <c r="AU49" s="13">
        <v>0.93849589044972259</v>
      </c>
      <c r="AV49" s="13">
        <v>1.5707136075134336</v>
      </c>
      <c r="AW49" s="13">
        <v>1.2742624613962983</v>
      </c>
    </row>
    <row r="50" spans="1:49" x14ac:dyDescent="0.25">
      <c r="H50" s="56">
        <f>AVERAGE(H38:H49)</f>
        <v>3.1629528359197878</v>
      </c>
      <c r="J50" s="56">
        <f>AVERAGE(J38:J49)</f>
        <v>4.1173157028767919</v>
      </c>
    </row>
    <row r="57" spans="1:49" x14ac:dyDescent="0.25">
      <c r="G57" s="13">
        <v>2</v>
      </c>
    </row>
    <row r="58" spans="1:49" x14ac:dyDescent="0.25">
      <c r="G58" s="13">
        <v>8</v>
      </c>
    </row>
    <row r="59" spans="1:49" x14ac:dyDescent="0.25">
      <c r="G59" s="13">
        <v>3</v>
      </c>
    </row>
    <row r="60" spans="1:49" x14ac:dyDescent="0.25">
      <c r="G60" s="13">
        <v>5</v>
      </c>
    </row>
    <row r="61" spans="1:49" x14ac:dyDescent="0.25">
      <c r="G61" s="13">
        <v>4</v>
      </c>
    </row>
    <row r="62" spans="1:49" x14ac:dyDescent="0.25">
      <c r="G62" s="13">
        <v>1</v>
      </c>
    </row>
    <row r="63" spans="1:49" x14ac:dyDescent="0.25">
      <c r="G63" s="13">
        <v>7</v>
      </c>
    </row>
    <row r="64" spans="1:49" x14ac:dyDescent="0.25">
      <c r="G64" s="13">
        <v>11</v>
      </c>
    </row>
    <row r="70" spans="1:49" x14ac:dyDescent="0.25">
      <c r="C70" s="10"/>
    </row>
    <row r="71" spans="1:49" x14ac:dyDescent="0.25">
      <c r="C71" s="10"/>
    </row>
    <row r="72" spans="1:49" x14ac:dyDescent="0.25">
      <c r="C72" s="10"/>
    </row>
    <row r="73" spans="1:49" x14ac:dyDescent="0.25">
      <c r="C73" s="10"/>
    </row>
    <row r="74" spans="1:49" x14ac:dyDescent="0.25">
      <c r="A74" s="15" t="s">
        <v>56</v>
      </c>
      <c r="B74" s="13"/>
      <c r="C74" s="13"/>
      <c r="D74" s="13"/>
      <c r="E74" s="13"/>
      <c r="F74" s="13"/>
      <c r="G74" s="13"/>
      <c r="H74" s="13"/>
      <c r="I74" s="13"/>
      <c r="J74" s="13"/>
      <c r="K74" s="13"/>
      <c r="L74" s="13"/>
      <c r="M74" s="13"/>
      <c r="N74" s="13"/>
      <c r="O74" s="13"/>
      <c r="P74" s="13"/>
      <c r="Q74" s="61" t="s">
        <v>33</v>
      </c>
      <c r="R74" s="61"/>
      <c r="S74" s="61"/>
      <c r="T74" s="61" t="s">
        <v>34</v>
      </c>
      <c r="U74" s="61"/>
      <c r="V74" s="61"/>
      <c r="W74" s="61" t="s">
        <v>35</v>
      </c>
      <c r="X74" s="61"/>
      <c r="Y74" s="61"/>
      <c r="Z74" s="61" t="s">
        <v>36</v>
      </c>
      <c r="AA74" s="61"/>
      <c r="AB74" s="61"/>
      <c r="AC74" s="61" t="s">
        <v>37</v>
      </c>
      <c r="AD74" s="61"/>
      <c r="AE74" s="61"/>
      <c r="AF74" s="61" t="s">
        <v>38</v>
      </c>
      <c r="AG74" s="61"/>
      <c r="AH74" s="61"/>
      <c r="AI74" s="61" t="s">
        <v>39</v>
      </c>
      <c r="AJ74" s="61"/>
      <c r="AK74" s="61"/>
      <c r="AL74" s="61" t="s">
        <v>40</v>
      </c>
      <c r="AM74" s="61"/>
      <c r="AN74" s="61"/>
      <c r="AO74" s="61" t="s">
        <v>41</v>
      </c>
      <c r="AP74" s="61"/>
      <c r="AQ74" s="61"/>
      <c r="AR74" s="61" t="s">
        <v>42</v>
      </c>
      <c r="AS74" s="61"/>
      <c r="AT74" s="61"/>
      <c r="AU74" s="61" t="s">
        <v>43</v>
      </c>
      <c r="AV74" s="61"/>
      <c r="AW74" s="61"/>
    </row>
    <row r="75" spans="1:49" x14ac:dyDescent="0.25">
      <c r="A75" s="15" t="s">
        <v>0</v>
      </c>
      <c r="B75" s="15" t="s">
        <v>52</v>
      </c>
      <c r="C75" s="15" t="s">
        <v>1</v>
      </c>
      <c r="D75" s="15" t="s">
        <v>20</v>
      </c>
      <c r="E75" s="15" t="s">
        <v>21</v>
      </c>
      <c r="F75" s="15" t="s">
        <v>19</v>
      </c>
      <c r="G75" s="15" t="s">
        <v>15</v>
      </c>
      <c r="H75" s="15" t="s">
        <v>18</v>
      </c>
      <c r="I75" s="15" t="s">
        <v>49</v>
      </c>
      <c r="J75" s="15" t="s">
        <v>47</v>
      </c>
      <c r="K75" s="15" t="s">
        <v>48</v>
      </c>
      <c r="L75" s="15" t="s">
        <v>54</v>
      </c>
      <c r="M75" s="15" t="s">
        <v>55</v>
      </c>
      <c r="N75" s="15" t="s">
        <v>44</v>
      </c>
      <c r="O75" s="15" t="s">
        <v>45</v>
      </c>
      <c r="P75" s="15" t="s">
        <v>46</v>
      </c>
      <c r="Q75" s="15" t="s">
        <v>30</v>
      </c>
      <c r="R75" s="15" t="s">
        <v>31</v>
      </c>
      <c r="S75" s="15" t="s">
        <v>32</v>
      </c>
      <c r="T75" s="15" t="s">
        <v>30</v>
      </c>
      <c r="U75" s="15" t="s">
        <v>31</v>
      </c>
      <c r="V75" s="15" t="s">
        <v>32</v>
      </c>
      <c r="W75" s="15" t="s">
        <v>30</v>
      </c>
      <c r="X75" s="15" t="s">
        <v>31</v>
      </c>
      <c r="Y75" s="15" t="s">
        <v>32</v>
      </c>
      <c r="Z75" s="15" t="s">
        <v>30</v>
      </c>
      <c r="AA75" s="15" t="s">
        <v>31</v>
      </c>
      <c r="AB75" s="15" t="s">
        <v>32</v>
      </c>
      <c r="AC75" s="15" t="s">
        <v>30</v>
      </c>
      <c r="AD75" s="15" t="s">
        <v>31</v>
      </c>
      <c r="AE75" s="15" t="s">
        <v>32</v>
      </c>
      <c r="AF75" s="15" t="s">
        <v>30</v>
      </c>
      <c r="AG75" s="15" t="s">
        <v>31</v>
      </c>
      <c r="AH75" s="15" t="s">
        <v>32</v>
      </c>
      <c r="AI75" s="15" t="s">
        <v>30</v>
      </c>
      <c r="AJ75" s="15" t="s">
        <v>31</v>
      </c>
      <c r="AK75" s="15" t="s">
        <v>32</v>
      </c>
      <c r="AL75" s="15" t="s">
        <v>30</v>
      </c>
      <c r="AM75" s="15" t="s">
        <v>31</v>
      </c>
      <c r="AN75" s="15" t="s">
        <v>32</v>
      </c>
      <c r="AO75" s="15" t="s">
        <v>30</v>
      </c>
      <c r="AP75" s="15" t="s">
        <v>31</v>
      </c>
      <c r="AQ75" s="15" t="s">
        <v>32</v>
      </c>
      <c r="AR75" s="15" t="s">
        <v>30</v>
      </c>
      <c r="AS75" s="15" t="s">
        <v>31</v>
      </c>
      <c r="AT75" s="15" t="s">
        <v>32</v>
      </c>
      <c r="AU75" s="15" t="s">
        <v>30</v>
      </c>
      <c r="AV75" s="15" t="s">
        <v>31</v>
      </c>
      <c r="AW75" s="15" t="s">
        <v>32</v>
      </c>
    </row>
    <row r="76" spans="1:49" x14ac:dyDescent="0.25">
      <c r="A76" s="13" t="s">
        <v>10</v>
      </c>
      <c r="B76" s="13">
        <v>1</v>
      </c>
      <c r="C76" s="14">
        <v>43706</v>
      </c>
      <c r="D76" s="13">
        <v>43706.431944444441</v>
      </c>
      <c r="E76" s="13">
        <v>43706.635416666664</v>
      </c>
      <c r="F76" s="13">
        <v>4.8833333333604969</v>
      </c>
      <c r="G76" s="13">
        <v>276.29999999999927</v>
      </c>
      <c r="H76" s="13">
        <v>4.3469788280935218</v>
      </c>
      <c r="I76" s="13">
        <v>187</v>
      </c>
      <c r="J76" s="5">
        <f t="shared" ref="J76:J87" si="4">I76/(CONVERT(11.2,"in","cm")^2*(PI()/4))*10</f>
        <v>2.9420377881052868</v>
      </c>
      <c r="K76" s="13">
        <v>4.0189042031394564</v>
      </c>
      <c r="L76" s="13">
        <f>J76-$H76</f>
        <v>-1.4049410399882349</v>
      </c>
      <c r="M76" s="13">
        <f>K76-$H76</f>
        <v>-0.32807462495406536</v>
      </c>
      <c r="N76" s="13">
        <v>90.51</v>
      </c>
      <c r="O76" s="13">
        <f>AVERAGE(O$3,O$6,O$7,O$10,O$11,O$14)</f>
        <v>0.5605</v>
      </c>
      <c r="P76" s="13">
        <f>AVERAGE(P$3,P$6,P$7,P$10,P$11,P$14)</f>
        <v>0.23416666666666672</v>
      </c>
      <c r="Q76" s="62" t="s">
        <v>57</v>
      </c>
      <c r="R76" s="63"/>
      <c r="S76" s="63"/>
      <c r="T76" s="63"/>
      <c r="U76" s="63"/>
      <c r="V76" s="63"/>
      <c r="W76" s="63"/>
      <c r="X76" s="63"/>
      <c r="Y76" s="63"/>
      <c r="Z76" s="63"/>
      <c r="AA76" s="63"/>
      <c r="AB76" s="64"/>
      <c r="AC76" s="13">
        <v>0.18460337215271622</v>
      </c>
      <c r="AD76" s="13">
        <v>0.22497804502753965</v>
      </c>
      <c r="AE76" s="13">
        <v>0.20763349144349907</v>
      </c>
      <c r="AF76" s="13">
        <v>0.61118534482758613</v>
      </c>
      <c r="AG76" s="13">
        <v>2.1803879310344829</v>
      </c>
      <c r="AH76" s="13">
        <v>1.9052914999548978</v>
      </c>
      <c r="AI76" s="13">
        <v>6.1118534482758613E-2</v>
      </c>
      <c r="AJ76" s="13">
        <v>0.21803879310344831</v>
      </c>
      <c r="AK76" s="13">
        <v>0.19052914999548978</v>
      </c>
      <c r="AL76" s="13">
        <v>24.58</v>
      </c>
      <c r="AM76" s="13">
        <v>28.435000000000002</v>
      </c>
      <c r="AN76" s="13">
        <v>26.828794843049373</v>
      </c>
      <c r="AO76" s="13">
        <v>0.10908431225390389</v>
      </c>
      <c r="AP76" s="13">
        <v>5.0178783636795785</v>
      </c>
      <c r="AQ76" s="13">
        <v>1.4089080810294228</v>
      </c>
      <c r="AR76" s="13">
        <v>3.0893871830889821</v>
      </c>
      <c r="AS76" s="13">
        <v>3.8767313197325102</v>
      </c>
      <c r="AT76" s="13">
        <v>3.5369713368147901</v>
      </c>
      <c r="AU76" s="13">
        <v>1.2719110422259892</v>
      </c>
      <c r="AV76" s="13">
        <v>1.9975926377804549</v>
      </c>
      <c r="AW76" s="13">
        <v>1.5380901200018802</v>
      </c>
    </row>
    <row r="77" spans="1:49" x14ac:dyDescent="0.25">
      <c r="A77" s="13" t="s">
        <v>10</v>
      </c>
      <c r="B77" s="13">
        <v>2</v>
      </c>
      <c r="C77" s="14">
        <v>43712</v>
      </c>
      <c r="D77" s="13">
        <v>43712.392361111109</v>
      </c>
      <c r="E77" s="13">
        <v>43712.59375</v>
      </c>
      <c r="F77" s="13">
        <v>4.8333333333721384</v>
      </c>
      <c r="G77" s="13">
        <v>219.40000000000146</v>
      </c>
      <c r="H77" s="13">
        <v>3.4517812337449421</v>
      </c>
      <c r="I77" s="13">
        <v>186.70807506964383</v>
      </c>
      <c r="J77" s="5">
        <f t="shared" si="4"/>
        <v>2.9374449850229452</v>
      </c>
      <c r="K77" s="13">
        <v>3.1403277293060596</v>
      </c>
      <c r="L77" s="13">
        <f t="shared" ref="L77:M87" si="5">J77-$H77</f>
        <v>-0.5143362487219969</v>
      </c>
      <c r="M77" s="13">
        <f t="shared" si="5"/>
        <v>-0.31145350443888242</v>
      </c>
      <c r="N77" s="12">
        <v>128.54830000000001</v>
      </c>
      <c r="O77" s="12">
        <f t="shared" ref="O77:P87" si="6">AVERAGE(O$3,O$6,O$7,O$10,O$11,O$14)</f>
        <v>0.5605</v>
      </c>
      <c r="P77" s="12">
        <f t="shared" si="6"/>
        <v>0.23416666666666672</v>
      </c>
      <c r="Q77" s="65"/>
      <c r="R77" s="66"/>
      <c r="S77" s="66"/>
      <c r="T77" s="66"/>
      <c r="U77" s="66"/>
      <c r="V77" s="66"/>
      <c r="W77" s="66"/>
      <c r="X77" s="66"/>
      <c r="Y77" s="66"/>
      <c r="Z77" s="66"/>
      <c r="AA77" s="66"/>
      <c r="AB77" s="67"/>
      <c r="AC77" s="13">
        <v>0.17970404546801561</v>
      </c>
      <c r="AD77" s="13">
        <v>0.27872031766779842</v>
      </c>
      <c r="AE77" s="13">
        <v>0.23092521951474621</v>
      </c>
      <c r="AF77" s="13">
        <v>0.23105603448275869</v>
      </c>
      <c r="AG77" s="13">
        <v>2.4739583333333335</v>
      </c>
      <c r="AH77" s="13">
        <v>1.5180549170744457</v>
      </c>
      <c r="AI77" s="13">
        <v>2.310560344827587E-2</v>
      </c>
      <c r="AJ77" s="13">
        <v>0.24739583333333337</v>
      </c>
      <c r="AK77" s="13">
        <v>0.15180549170744448</v>
      </c>
      <c r="AL77" s="13">
        <v>24.064999999999998</v>
      </c>
      <c r="AM77" s="13">
        <v>32.75</v>
      </c>
      <c r="AN77" s="13">
        <v>28.795332594235067</v>
      </c>
      <c r="AO77" s="13">
        <v>2.8706397961553654E-2</v>
      </c>
      <c r="AP77" s="13">
        <v>4.7193318248794212</v>
      </c>
      <c r="AQ77" s="13">
        <v>1.3706159316745434</v>
      </c>
      <c r="AR77" s="13">
        <v>2.9955788760813009</v>
      </c>
      <c r="AS77" s="13">
        <v>4.9600383853978354</v>
      </c>
      <c r="AT77" s="13">
        <v>4.0018621834125527</v>
      </c>
      <c r="AU77" s="13">
        <v>2.1757633747885143</v>
      </c>
      <c r="AV77" s="13">
        <v>2.8668024998910413</v>
      </c>
      <c r="AW77" s="13">
        <v>2.5455212644977006</v>
      </c>
    </row>
    <row r="78" spans="1:49" x14ac:dyDescent="0.25">
      <c r="A78" s="13" t="s">
        <v>10</v>
      </c>
      <c r="B78" s="13">
        <v>3</v>
      </c>
      <c r="C78" s="14">
        <v>43726</v>
      </c>
      <c r="D78" s="13">
        <v>43726.40902777778</v>
      </c>
      <c r="E78" s="13">
        <v>43726.618750000001</v>
      </c>
      <c r="F78" s="13">
        <v>5.0333333333255723</v>
      </c>
      <c r="G78" s="13">
        <v>113.5</v>
      </c>
      <c r="H78" s="13">
        <v>1.7856753419783424</v>
      </c>
      <c r="I78" s="13">
        <v>116.98398169810204</v>
      </c>
      <c r="J78" s="5">
        <f t="shared" si="4"/>
        <v>1.8404882072664894</v>
      </c>
      <c r="K78" s="13">
        <v>3.0828360292692127</v>
      </c>
      <c r="L78" s="13">
        <f t="shared" si="5"/>
        <v>5.4812865288146995E-2</v>
      </c>
      <c r="M78" s="13">
        <f t="shared" si="5"/>
        <v>1.2971606872908703</v>
      </c>
      <c r="N78" s="12">
        <v>80.429199999999994</v>
      </c>
      <c r="O78" s="12">
        <f t="shared" si="6"/>
        <v>0.5605</v>
      </c>
      <c r="P78" s="12">
        <f t="shared" si="6"/>
        <v>0.23416666666666672</v>
      </c>
      <c r="Q78" s="65"/>
      <c r="R78" s="66"/>
      <c r="S78" s="66"/>
      <c r="T78" s="66"/>
      <c r="U78" s="66"/>
      <c r="V78" s="66"/>
      <c r="W78" s="66"/>
      <c r="X78" s="66"/>
      <c r="Y78" s="66"/>
      <c r="Z78" s="66"/>
      <c r="AA78" s="66"/>
      <c r="AB78" s="67"/>
      <c r="AC78" s="13">
        <v>0.13081026292645145</v>
      </c>
      <c r="AD78" s="13">
        <v>0.1711342690469726</v>
      </c>
      <c r="AE78" s="13">
        <v>0.14991031758814241</v>
      </c>
      <c r="AF78" s="13">
        <v>0.13229885057471272</v>
      </c>
      <c r="AG78" s="13">
        <v>2.4763649425287362</v>
      </c>
      <c r="AH78" s="13">
        <v>1.4660336991318879</v>
      </c>
      <c r="AI78" s="13">
        <v>1.3229885057471273E-2</v>
      </c>
      <c r="AJ78" s="13">
        <v>0.24763649425287362</v>
      </c>
      <c r="AK78" s="13">
        <v>0.14660336991318856</v>
      </c>
      <c r="AL78" s="13">
        <v>18.145</v>
      </c>
      <c r="AM78" s="13">
        <v>23.134999999999998</v>
      </c>
      <c r="AN78" s="13">
        <v>20.618441306755258</v>
      </c>
      <c r="AO78" s="13">
        <v>0.10334303266159314</v>
      </c>
      <c r="AP78" s="13">
        <v>3.8466573268481898</v>
      </c>
      <c r="AQ78" s="13">
        <v>1.2356467135854146</v>
      </c>
      <c r="AR78" s="13">
        <v>2.0828820496988727</v>
      </c>
      <c r="AS78" s="13">
        <v>2.8324596247232394</v>
      </c>
      <c r="AT78" s="13">
        <v>2.4354109038900038</v>
      </c>
      <c r="AU78" s="13">
        <v>1.0627964739020981</v>
      </c>
      <c r="AV78" s="13">
        <v>1.6899993437000951</v>
      </c>
      <c r="AW78" s="13">
        <v>1.3302063523058223</v>
      </c>
    </row>
    <row r="79" spans="1:49" x14ac:dyDescent="0.25">
      <c r="A79" s="13" t="s">
        <v>10</v>
      </c>
      <c r="B79" s="13">
        <v>4</v>
      </c>
      <c r="C79" s="14">
        <v>43734</v>
      </c>
      <c r="D79" s="13">
        <v>43734.424305555556</v>
      </c>
      <c r="E79" s="13">
        <v>43734.640277777777</v>
      </c>
      <c r="F79" s="13">
        <v>5.1833333332906477</v>
      </c>
      <c r="G79" s="13">
        <v>110.29999999999927</v>
      </c>
      <c r="H79" s="13">
        <v>1.7353303103102191</v>
      </c>
      <c r="I79" s="13">
        <v>93.946266982631229</v>
      </c>
      <c r="J79" s="5">
        <f t="shared" si="4"/>
        <v>1.4780399332317065</v>
      </c>
      <c r="K79" s="13">
        <v>2.3190053494180072</v>
      </c>
      <c r="L79" s="13">
        <f t="shared" si="5"/>
        <v>-0.25729037707851266</v>
      </c>
      <c r="M79" s="13">
        <f t="shared" si="5"/>
        <v>0.58367503910778806</v>
      </c>
      <c r="N79" s="12">
        <v>85.352999999999994</v>
      </c>
      <c r="O79" s="12">
        <f t="shared" si="6"/>
        <v>0.5605</v>
      </c>
      <c r="P79" s="12">
        <f t="shared" si="6"/>
        <v>0.23416666666666672</v>
      </c>
      <c r="Q79" s="65"/>
      <c r="R79" s="66"/>
      <c r="S79" s="66"/>
      <c r="T79" s="66"/>
      <c r="U79" s="66"/>
      <c r="V79" s="66"/>
      <c r="W79" s="66"/>
      <c r="X79" s="66"/>
      <c r="Y79" s="66"/>
      <c r="Z79" s="66"/>
      <c r="AA79" s="66"/>
      <c r="AB79" s="67"/>
      <c r="AC79" s="13">
        <v>0.17322089508925267</v>
      </c>
      <c r="AD79" s="13">
        <v>0.23593400952971544</v>
      </c>
      <c r="AE79" s="13">
        <v>0.20471202627442672</v>
      </c>
      <c r="AF79" s="13">
        <v>-2.365549568965521E-2</v>
      </c>
      <c r="AG79" s="13">
        <v>2.3116379310344835</v>
      </c>
      <c r="AH79" s="13">
        <v>1.112386182817964</v>
      </c>
      <c r="AI79" s="13">
        <v>-2.3655495689655212E-3</v>
      </c>
      <c r="AJ79" s="13">
        <v>0.23116379310344837</v>
      </c>
      <c r="AK79" s="13">
        <v>0.11123861828179631</v>
      </c>
      <c r="AL79" s="13">
        <v>23.365000000000002</v>
      </c>
      <c r="AM79" s="13">
        <v>29.380000000000003</v>
      </c>
      <c r="AN79" s="13">
        <v>26.536159580342346</v>
      </c>
      <c r="AO79" s="13">
        <v>7.4636634700039506E-2</v>
      </c>
      <c r="AP79" s="13">
        <v>4.3978201677100195</v>
      </c>
      <c r="AQ79" s="13">
        <v>0.95982401542086371</v>
      </c>
      <c r="AR79" s="13">
        <v>2.8720617120950895</v>
      </c>
      <c r="AS79" s="13">
        <v>4.094486911043929</v>
      </c>
      <c r="AT79" s="13">
        <v>3.4805276090388366</v>
      </c>
      <c r="AU79" s="13">
        <v>1.8863690497720274</v>
      </c>
      <c r="AV79" s="13">
        <v>2.3759251245160176</v>
      </c>
      <c r="AW79" s="13">
        <v>2.1122916441975521</v>
      </c>
    </row>
    <row r="80" spans="1:49" x14ac:dyDescent="0.25">
      <c r="A80" s="13" t="s">
        <v>8</v>
      </c>
      <c r="B80" s="13">
        <v>5</v>
      </c>
      <c r="C80" s="14">
        <v>43707</v>
      </c>
      <c r="D80" s="13">
        <v>43707.365277777775</v>
      </c>
      <c r="E80" s="13">
        <v>43707.586805555555</v>
      </c>
      <c r="F80" s="13">
        <v>5.3166666667093523</v>
      </c>
      <c r="G80" s="13">
        <v>258.60000000000218</v>
      </c>
      <c r="H80" s="13">
        <v>4.0685078716793237</v>
      </c>
      <c r="I80" s="13">
        <v>248.11234045367223</v>
      </c>
      <c r="J80" s="5">
        <f t="shared" si="4"/>
        <v>3.9035073866842125</v>
      </c>
      <c r="K80" s="13">
        <v>3.7442243413109169</v>
      </c>
      <c r="L80" s="13">
        <f t="shared" si="5"/>
        <v>-0.16500048499511122</v>
      </c>
      <c r="M80" s="13">
        <f t="shared" si="5"/>
        <v>-0.32428353036840685</v>
      </c>
      <c r="N80" s="12">
        <v>114.4075</v>
      </c>
      <c r="O80" s="12">
        <f t="shared" si="6"/>
        <v>0.5605</v>
      </c>
      <c r="P80" s="12">
        <f t="shared" si="6"/>
        <v>0.23416666666666672</v>
      </c>
      <c r="Q80" s="65"/>
      <c r="R80" s="66"/>
      <c r="S80" s="66"/>
      <c r="T80" s="66"/>
      <c r="U80" s="66"/>
      <c r="V80" s="66"/>
      <c r="W80" s="66"/>
      <c r="X80" s="66"/>
      <c r="Y80" s="66"/>
      <c r="Z80" s="66"/>
      <c r="AA80" s="66"/>
      <c r="AB80" s="67"/>
      <c r="AC80" s="13">
        <v>0.16969524612753878</v>
      </c>
      <c r="AD80" s="13">
        <v>0.25817079870414877</v>
      </c>
      <c r="AE80" s="13">
        <v>0.22004960191108117</v>
      </c>
      <c r="AF80" s="13">
        <v>0.25370330459770113</v>
      </c>
      <c r="AG80" s="13">
        <v>2.0281250000000002</v>
      </c>
      <c r="AH80" s="13">
        <v>1.6728042128890011</v>
      </c>
      <c r="AI80" s="13">
        <v>2.5370330459770114E-2</v>
      </c>
      <c r="AJ80" s="13">
        <v>0.20281250000000003</v>
      </c>
      <c r="AK80" s="13">
        <v>0.16728042128890003</v>
      </c>
      <c r="AL80" s="13">
        <v>22.975000000000001</v>
      </c>
      <c r="AM80" s="13">
        <v>31.189999999999998</v>
      </c>
      <c r="AN80" s="13">
        <v>27.893495575221227</v>
      </c>
      <c r="AO80" s="13">
        <v>8.6119193884660952E-2</v>
      </c>
      <c r="AP80" s="13">
        <v>4.3863376085253982</v>
      </c>
      <c r="AQ80" s="13">
        <v>1.1644396920136084</v>
      </c>
      <c r="AR80" s="13">
        <v>2.8051922624745851</v>
      </c>
      <c r="AS80" s="13">
        <v>4.5414171331154733</v>
      </c>
      <c r="AT80" s="13">
        <v>3.7839292537321629</v>
      </c>
      <c r="AU80" s="13">
        <v>1.5375626462489598</v>
      </c>
      <c r="AV80" s="13">
        <v>2.0892908797941057</v>
      </c>
      <c r="AW80" s="13">
        <v>1.7560158459149324</v>
      </c>
    </row>
    <row r="81" spans="1:49" x14ac:dyDescent="0.25">
      <c r="A81" s="13" t="s">
        <v>8</v>
      </c>
      <c r="B81" s="13">
        <v>6</v>
      </c>
      <c r="C81" s="14">
        <v>43713</v>
      </c>
      <c r="D81" s="13">
        <v>43713.394444444442</v>
      </c>
      <c r="E81" s="13">
        <v>43713.612500000003</v>
      </c>
      <c r="F81" s="13">
        <v>5.2333333334536292</v>
      </c>
      <c r="G81" s="13">
        <v>188.70000000000073</v>
      </c>
      <c r="H81" s="13">
        <v>2.9687835861789829</v>
      </c>
      <c r="I81" s="13">
        <v>236.28378408824804</v>
      </c>
      <c r="J81" s="5">
        <f t="shared" si="4"/>
        <v>3.7174108101825478</v>
      </c>
      <c r="K81" s="13">
        <v>3.0076658471814031</v>
      </c>
      <c r="L81" s="13">
        <f t="shared" si="5"/>
        <v>0.74862722400356496</v>
      </c>
      <c r="M81" s="13">
        <f t="shared" si="5"/>
        <v>3.8882261002420204E-2</v>
      </c>
      <c r="N81" s="12">
        <v>163.90190000000001</v>
      </c>
      <c r="O81" s="12">
        <f t="shared" si="6"/>
        <v>0.5605</v>
      </c>
      <c r="P81" s="12">
        <f t="shared" si="6"/>
        <v>0.23416666666666672</v>
      </c>
      <c r="Q81" s="65"/>
      <c r="R81" s="66"/>
      <c r="S81" s="66"/>
      <c r="T81" s="66"/>
      <c r="U81" s="66"/>
      <c r="V81" s="66"/>
      <c r="W81" s="66"/>
      <c r="X81" s="66"/>
      <c r="Y81" s="66"/>
      <c r="Z81" s="66"/>
      <c r="AA81" s="66"/>
      <c r="AB81" s="67"/>
      <c r="AC81" s="13">
        <v>0.14067607467596333</v>
      </c>
      <c r="AD81" s="13">
        <v>0.19045282810230033</v>
      </c>
      <c r="AE81" s="13">
        <v>0.16596855153821563</v>
      </c>
      <c r="AF81" s="13">
        <v>0.7315840517241381</v>
      </c>
      <c r="AG81" s="13">
        <v>2.4587284482758629</v>
      </c>
      <c r="AH81" s="13">
        <v>1.4601986332938297</v>
      </c>
      <c r="AI81" s="13">
        <v>7.3158405172413815E-2</v>
      </c>
      <c r="AJ81" s="13">
        <v>0.24587284482758631</v>
      </c>
      <c r="AK81" s="13">
        <v>0.14601986332938263</v>
      </c>
      <c r="AL81" s="13">
        <v>19.475000000000001</v>
      </c>
      <c r="AM81" s="13">
        <v>25.18</v>
      </c>
      <c r="AN81" s="13">
        <v>22.49756955810145</v>
      </c>
      <c r="AO81" s="13">
        <v>5.1671516330796571E-2</v>
      </c>
      <c r="AP81" s="13">
        <v>3.4045787982402631</v>
      </c>
      <c r="AQ81" s="13">
        <v>1.028775912281958</v>
      </c>
      <c r="AR81" s="13">
        <v>2.2633606612890946</v>
      </c>
      <c r="AS81" s="13">
        <v>3.2019010512225941</v>
      </c>
      <c r="AT81" s="13">
        <v>2.7369565152166548</v>
      </c>
      <c r="AU81" s="13">
        <v>1.4795588642846811</v>
      </c>
      <c r="AV81" s="13">
        <v>2.0161795915184291</v>
      </c>
      <c r="AW81" s="13">
        <v>1.6635243376598754</v>
      </c>
    </row>
    <row r="82" spans="1:49" x14ac:dyDescent="0.25">
      <c r="A82" s="13" t="s">
        <v>8</v>
      </c>
      <c r="B82" s="13">
        <v>7</v>
      </c>
      <c r="C82" s="14">
        <v>43727</v>
      </c>
      <c r="D82" s="13">
        <v>43727.412499999999</v>
      </c>
      <c r="E82" s="13">
        <v>43727.618750000001</v>
      </c>
      <c r="F82" s="13">
        <v>4.9500000000698492</v>
      </c>
      <c r="G82" s="13">
        <v>176.90000000000146</v>
      </c>
      <c r="H82" s="13">
        <v>2.7831362819028316</v>
      </c>
      <c r="I82" s="13">
        <v>153.27858109259006</v>
      </c>
      <c r="J82" s="5">
        <f t="shared" si="4"/>
        <v>2.4115046934842805</v>
      </c>
      <c r="K82" s="13">
        <v>3.5553282005709907</v>
      </c>
      <c r="L82" s="13">
        <f t="shared" si="5"/>
        <v>-0.37163158841855104</v>
      </c>
      <c r="M82" s="13">
        <f t="shared" si="5"/>
        <v>0.77219191866815917</v>
      </c>
      <c r="N82" s="12">
        <v>88.245599999999996</v>
      </c>
      <c r="O82" s="12">
        <f t="shared" si="6"/>
        <v>0.5605</v>
      </c>
      <c r="P82" s="12">
        <f t="shared" si="6"/>
        <v>0.23416666666666672</v>
      </c>
      <c r="Q82" s="65"/>
      <c r="R82" s="66"/>
      <c r="S82" s="66"/>
      <c r="T82" s="66"/>
      <c r="U82" s="66"/>
      <c r="V82" s="66"/>
      <c r="W82" s="66"/>
      <c r="X82" s="66"/>
      <c r="Y82" s="66"/>
      <c r="Z82" s="66"/>
      <c r="AA82" s="66"/>
      <c r="AB82" s="67"/>
      <c r="AC82" s="13">
        <v>0.1121950928219371</v>
      </c>
      <c r="AD82" s="13">
        <v>0.16522012460155305</v>
      </c>
      <c r="AE82" s="13">
        <v>0.13824387450713846</v>
      </c>
      <c r="AF82" s="13">
        <v>1.3247772988505746</v>
      </c>
      <c r="AG82" s="13">
        <v>1.9175287356321842</v>
      </c>
      <c r="AH82" s="13">
        <v>1.7212348586543262</v>
      </c>
      <c r="AI82" s="13">
        <v>0.13247772988505746</v>
      </c>
      <c r="AJ82" s="13">
        <v>0.19175287356321843</v>
      </c>
      <c r="AK82" s="13">
        <v>0.17212348586543327</v>
      </c>
      <c r="AL82" s="13">
        <v>15.385</v>
      </c>
      <c r="AM82" s="13">
        <v>22.47</v>
      </c>
      <c r="AN82" s="13">
        <v>19.080872446162378</v>
      </c>
      <c r="AO82" s="13">
        <v>5.7412795923107308E-2</v>
      </c>
      <c r="AP82" s="13">
        <v>4.5930236738485846</v>
      </c>
      <c r="AQ82" s="13">
        <v>0.99349181733711844</v>
      </c>
      <c r="AR82" s="13">
        <v>1.7480780998420127</v>
      </c>
      <c r="AS82" s="13">
        <v>2.7206268512218719</v>
      </c>
      <c r="AT82" s="13">
        <v>2.2210079842219028</v>
      </c>
      <c r="AU82" s="13">
        <v>0.78348233358789532</v>
      </c>
      <c r="AV82" s="13">
        <v>1.259283218103076</v>
      </c>
      <c r="AW82" s="13">
        <v>0.95339821667682945</v>
      </c>
    </row>
    <row r="83" spans="1:49" x14ac:dyDescent="0.25">
      <c r="A83" s="13" t="s">
        <v>8</v>
      </c>
      <c r="B83" s="13">
        <v>8</v>
      </c>
      <c r="C83" s="14">
        <v>43739</v>
      </c>
      <c r="D83" s="13">
        <v>43739.423611111109</v>
      </c>
      <c r="E83" s="13">
        <v>43739.638888888891</v>
      </c>
      <c r="F83" s="13">
        <v>5.1666666667442769</v>
      </c>
      <c r="G83" s="13">
        <v>150.39999999999782</v>
      </c>
      <c r="H83" s="13">
        <v>2.3662164884012231</v>
      </c>
      <c r="I83" s="13">
        <v>140.4291487038474</v>
      </c>
      <c r="J83" s="5">
        <f t="shared" si="4"/>
        <v>2.2093468558191209</v>
      </c>
      <c r="K83" s="13">
        <v>2.8541719349139996</v>
      </c>
      <c r="L83" s="13">
        <f t="shared" si="5"/>
        <v>-0.15686963258210218</v>
      </c>
      <c r="M83" s="13">
        <f t="shared" si="5"/>
        <v>0.48795544651277645</v>
      </c>
      <c r="N83" s="12">
        <v>95.138000000000005</v>
      </c>
      <c r="O83" s="12">
        <f t="shared" si="6"/>
        <v>0.5605</v>
      </c>
      <c r="P83" s="12">
        <f t="shared" si="6"/>
        <v>0.23416666666666672</v>
      </c>
      <c r="Q83" s="65"/>
      <c r="R83" s="66"/>
      <c r="S83" s="66"/>
      <c r="T83" s="66"/>
      <c r="U83" s="66"/>
      <c r="V83" s="66"/>
      <c r="W83" s="66"/>
      <c r="X83" s="66"/>
      <c r="Y83" s="66"/>
      <c r="Z83" s="66"/>
      <c r="AA83" s="66"/>
      <c r="AB83" s="67"/>
      <c r="AC83" s="13">
        <v>0.15506725361094131</v>
      </c>
      <c r="AD83" s="13">
        <v>0.2321749976299976</v>
      </c>
      <c r="AE83" s="13">
        <v>0.19794590644045917</v>
      </c>
      <c r="AF83" s="13">
        <v>0.74881824712643708</v>
      </c>
      <c r="AG83" s="13">
        <v>2.0165589080459774</v>
      </c>
      <c r="AH83" s="13">
        <v>1.4052857131517116</v>
      </c>
      <c r="AI83" s="13">
        <v>7.4881824712643708E-2</v>
      </c>
      <c r="AJ83" s="13">
        <v>0.20165589080459775</v>
      </c>
      <c r="AK83" s="13">
        <v>0.14052857131517107</v>
      </c>
      <c r="AL83" s="13">
        <v>21.28</v>
      </c>
      <c r="AM83" s="13">
        <v>29.060000000000002</v>
      </c>
      <c r="AN83" s="13">
        <v>25.79893370165745</v>
      </c>
      <c r="AO83" s="13">
        <v>8.6119193884660952E-2</v>
      </c>
      <c r="AP83" s="13">
        <v>3.4505090349787491</v>
      </c>
      <c r="AQ83" s="13">
        <v>0.95072735268757891</v>
      </c>
      <c r="AR83" s="13">
        <v>2.5301018452033914</v>
      </c>
      <c r="AS83" s="13">
        <v>4.0195876958843098</v>
      </c>
      <c r="AT83" s="13">
        <v>3.3518760608908802</v>
      </c>
      <c r="AU83" s="13">
        <v>1.7199632343692657</v>
      </c>
      <c r="AV83" s="13">
        <v>2.3992429627717518</v>
      </c>
      <c r="AW83" s="13">
        <v>2.0313893506860978</v>
      </c>
    </row>
    <row r="84" spans="1:49" x14ac:dyDescent="0.25">
      <c r="A84" s="13" t="s">
        <v>9</v>
      </c>
      <c r="B84" s="13">
        <v>9</v>
      </c>
      <c r="C84" s="14">
        <v>43711</v>
      </c>
      <c r="D84" s="13">
        <v>43711.400694444441</v>
      </c>
      <c r="E84" s="13">
        <v>43711.620138888888</v>
      </c>
      <c r="F84" s="13">
        <v>5.2666666667209938</v>
      </c>
      <c r="G84" s="13">
        <v>319.39999999999782</v>
      </c>
      <c r="H84" s="13">
        <v>5.0250634733733808</v>
      </c>
      <c r="I84" s="13">
        <v>374.53865496344861</v>
      </c>
      <c r="J84" s="5">
        <f t="shared" si="4"/>
        <v>5.8925501390833883</v>
      </c>
      <c r="K84" s="13">
        <v>3.6713942693541672</v>
      </c>
      <c r="L84" s="13">
        <f t="shared" si="5"/>
        <v>0.86748666571000754</v>
      </c>
      <c r="M84" s="13">
        <f t="shared" si="5"/>
        <v>-1.3536692040192135</v>
      </c>
      <c r="N84" s="12">
        <v>191.97219999999999</v>
      </c>
      <c r="O84" s="12">
        <f t="shared" si="6"/>
        <v>0.5605</v>
      </c>
      <c r="P84" s="12">
        <f t="shared" si="6"/>
        <v>0.23416666666666672</v>
      </c>
      <c r="Q84" s="65"/>
      <c r="R84" s="66"/>
      <c r="S84" s="66"/>
      <c r="T84" s="66"/>
      <c r="U84" s="66"/>
      <c r="V84" s="66"/>
      <c r="W84" s="66"/>
      <c r="X84" s="66"/>
      <c r="Y84" s="66"/>
      <c r="Z84" s="66"/>
      <c r="AA84" s="66"/>
      <c r="AB84" s="67"/>
      <c r="AC84" s="13">
        <v>0.16822196248821952</v>
      </c>
      <c r="AD84" s="13">
        <v>0.24022381484263194</v>
      </c>
      <c r="AE84" s="13">
        <v>0.2025062623937508</v>
      </c>
      <c r="AF84" s="13">
        <v>1.274425287356322</v>
      </c>
      <c r="AG84" s="13">
        <v>2.0882902298850583</v>
      </c>
      <c r="AH84" s="13">
        <v>1.8219057382260224</v>
      </c>
      <c r="AI84" s="13">
        <v>0.12744252873563219</v>
      </c>
      <c r="AJ84" s="13">
        <v>0.20882902298850584</v>
      </c>
      <c r="AK84" s="13">
        <v>0.18219057382260184</v>
      </c>
      <c r="AL84" s="13">
        <v>22.810000000000002</v>
      </c>
      <c r="AM84" s="13">
        <v>29.740000000000002</v>
      </c>
      <c r="AN84" s="13">
        <v>26.301487831858349</v>
      </c>
      <c r="AO84" s="13">
        <v>6.8895355107728762E-2</v>
      </c>
      <c r="AP84" s="13">
        <v>3.3414247227248453</v>
      </c>
      <c r="AQ84" s="13">
        <v>0.91488306459151603</v>
      </c>
      <c r="AR84" s="13">
        <v>2.7773130785611793</v>
      </c>
      <c r="AS84" s="13">
        <v>4.1801969500633316</v>
      </c>
      <c r="AT84" s="13">
        <v>3.4384329465220933</v>
      </c>
      <c r="AU84" s="13">
        <v>1.3911422473132928</v>
      </c>
      <c r="AV84" s="13">
        <v>2.2655696189541121</v>
      </c>
      <c r="AW84" s="13">
        <v>1.7321167852788808</v>
      </c>
    </row>
    <row r="85" spans="1:49" x14ac:dyDescent="0.25">
      <c r="A85" s="13" t="s">
        <v>9</v>
      </c>
      <c r="B85" s="13">
        <v>10</v>
      </c>
      <c r="C85" s="14">
        <v>43725</v>
      </c>
      <c r="D85" s="13">
        <v>43725.433333333334</v>
      </c>
      <c r="E85" s="13">
        <v>43725.646527777775</v>
      </c>
      <c r="F85" s="13">
        <v>5.1166666665812954</v>
      </c>
      <c r="G85" s="13">
        <v>260.39999999999782</v>
      </c>
      <c r="H85" s="13">
        <v>4.0968269519925684</v>
      </c>
      <c r="I85" s="13">
        <v>442.06326226184569</v>
      </c>
      <c r="J85" s="5">
        <f t="shared" si="4"/>
        <v>6.9549027930879559</v>
      </c>
      <c r="K85" s="13">
        <v>3.6406010750616895</v>
      </c>
      <c r="L85" s="13">
        <f t="shared" si="5"/>
        <v>2.8580758410953875</v>
      </c>
      <c r="M85" s="13">
        <f t="shared" si="5"/>
        <v>-0.4562258769308789</v>
      </c>
      <c r="N85" s="12">
        <v>241.06829999999999</v>
      </c>
      <c r="O85" s="12">
        <f t="shared" si="6"/>
        <v>0.5605</v>
      </c>
      <c r="P85" s="12">
        <f t="shared" si="6"/>
        <v>0.23416666666666672</v>
      </c>
      <c r="Q85" s="65"/>
      <c r="R85" s="66"/>
      <c r="S85" s="66"/>
      <c r="T85" s="66"/>
      <c r="U85" s="66"/>
      <c r="V85" s="66"/>
      <c r="W85" s="66"/>
      <c r="X85" s="66"/>
      <c r="Y85" s="66"/>
      <c r="Z85" s="66"/>
      <c r="AA85" s="66"/>
      <c r="AB85" s="67"/>
      <c r="AC85" s="13">
        <v>0.15569118144555</v>
      </c>
      <c r="AD85" s="13">
        <v>0.20018792458170417</v>
      </c>
      <c r="AE85" s="13">
        <v>0.17674100793124439</v>
      </c>
      <c r="AF85" s="13">
        <v>1.1960272988505749</v>
      </c>
      <c r="AG85" s="13">
        <v>1.9424568965517244</v>
      </c>
      <c r="AH85" s="13">
        <v>1.7332869491400191</v>
      </c>
      <c r="AI85" s="13">
        <v>0.11960272988505749</v>
      </c>
      <c r="AJ85" s="13">
        <v>0.19424568965517244</v>
      </c>
      <c r="AK85" s="13">
        <v>0.17332869491400169</v>
      </c>
      <c r="AL85" s="13">
        <v>21.355</v>
      </c>
      <c r="AM85" s="13">
        <v>26.145</v>
      </c>
      <c r="AN85" s="13">
        <v>23.708817775293483</v>
      </c>
      <c r="AO85" s="13">
        <v>3.4447677553864381E-2</v>
      </c>
      <c r="AP85" s="13">
        <v>4.5470934371100986</v>
      </c>
      <c r="AQ85" s="13">
        <v>1.2137751829432033</v>
      </c>
      <c r="AR85" s="13">
        <v>2.5417557595548268</v>
      </c>
      <c r="AS85" s="13">
        <v>3.3903602208668864</v>
      </c>
      <c r="AT85" s="13">
        <v>2.9407736067214185</v>
      </c>
      <c r="AU85" s="13">
        <v>0.98381495290942045</v>
      </c>
      <c r="AV85" s="13">
        <v>1.6069455219193489</v>
      </c>
      <c r="AW85" s="13">
        <v>1.234668270766909</v>
      </c>
    </row>
    <row r="86" spans="1:49" x14ac:dyDescent="0.25">
      <c r="A86" s="13" t="s">
        <v>9</v>
      </c>
      <c r="B86" s="13">
        <v>11</v>
      </c>
      <c r="C86" s="14">
        <v>43732</v>
      </c>
      <c r="D86" s="13">
        <v>43732.412499999999</v>
      </c>
      <c r="E86" s="13">
        <v>43732.635416666664</v>
      </c>
      <c r="F86" s="13">
        <v>5.3499999999767169</v>
      </c>
      <c r="G86" s="13">
        <v>160.20000000000073</v>
      </c>
      <c r="H86" s="13">
        <v>2.5203981478848614</v>
      </c>
      <c r="I86" s="13">
        <v>197.01711837233017</v>
      </c>
      <c r="J86" s="5">
        <f t="shared" si="4"/>
        <v>3.0996353323797203</v>
      </c>
      <c r="K86" s="13">
        <v>2.7528894695179944</v>
      </c>
      <c r="L86" s="13">
        <f t="shared" si="5"/>
        <v>0.57923718449485895</v>
      </c>
      <c r="M86" s="13">
        <f t="shared" si="5"/>
        <v>0.23249132163313302</v>
      </c>
      <c r="N86" s="12">
        <v>148.53630000000001</v>
      </c>
      <c r="O86" s="12">
        <f t="shared" si="6"/>
        <v>0.5605</v>
      </c>
      <c r="P86" s="12">
        <f t="shared" si="6"/>
        <v>0.23416666666666672</v>
      </c>
      <c r="Q86" s="65"/>
      <c r="R86" s="66"/>
      <c r="S86" s="66"/>
      <c r="T86" s="66"/>
      <c r="U86" s="66"/>
      <c r="V86" s="66"/>
      <c r="W86" s="66"/>
      <c r="X86" s="66"/>
      <c r="Y86" s="66"/>
      <c r="Z86" s="66"/>
      <c r="AA86" s="66"/>
      <c r="AB86" s="67"/>
      <c r="AC86" s="13">
        <v>0.16110219612128551</v>
      </c>
      <c r="AD86" s="13">
        <v>0.20184181481649383</v>
      </c>
      <c r="AE86" s="13">
        <v>0.17884387088597561</v>
      </c>
      <c r="AF86" s="13">
        <v>-2.3635057471264376E-2</v>
      </c>
      <c r="AG86" s="13">
        <v>2.8401939655172415</v>
      </c>
      <c r="AH86" s="13">
        <v>1.2283039041762274</v>
      </c>
      <c r="AI86" s="13">
        <v>-2.3635057471264377E-3</v>
      </c>
      <c r="AJ86" s="13">
        <v>0.28401939655172415</v>
      </c>
      <c r="AK86" s="13">
        <v>0.12283039041762242</v>
      </c>
      <c r="AL86" s="13">
        <v>21.994999999999997</v>
      </c>
      <c r="AM86" s="13">
        <v>26.305</v>
      </c>
      <c r="AN86" s="13">
        <v>23.94911032990807</v>
      </c>
      <c r="AO86" s="13">
        <v>4.0188957146175118E-2</v>
      </c>
      <c r="AP86" s="13">
        <v>4.782485900394839</v>
      </c>
      <c r="AQ86" s="13">
        <v>1.2229111835989366</v>
      </c>
      <c r="AR86" s="13">
        <v>2.6431255403904017</v>
      </c>
      <c r="AS86" s="13">
        <v>3.4225237893902838</v>
      </c>
      <c r="AT86" s="13">
        <v>2.9804025475535658</v>
      </c>
      <c r="AU86" s="13">
        <v>1.2540746294286171</v>
      </c>
      <c r="AV86" s="13">
        <v>1.8859321856274702</v>
      </c>
      <c r="AW86" s="13">
        <v>1.476168459909968</v>
      </c>
    </row>
    <row r="87" spans="1:49" x14ac:dyDescent="0.25">
      <c r="A87" s="13" t="s">
        <v>9</v>
      </c>
      <c r="B87" s="13">
        <v>12</v>
      </c>
      <c r="C87" s="14">
        <f>INT(D87)</f>
        <v>43742</v>
      </c>
      <c r="D87" s="13">
        <v>43742.374305555553</v>
      </c>
      <c r="E87" s="13">
        <v>43742.57708333333</v>
      </c>
      <c r="F87" s="13">
        <f>(E87-D87)*24</f>
        <v>4.8666666666395031</v>
      </c>
      <c r="G87" s="13">
        <v>178.40000000000146</v>
      </c>
      <c r="H87" s="13">
        <f>G87/(CONVERT(11.2,"in","cm")^2*(PI()/4))*10</f>
        <v>2.8067355154972589</v>
      </c>
      <c r="I87" s="13">
        <v>392.11782830250752</v>
      </c>
      <c r="J87" s="5">
        <f t="shared" si="4"/>
        <v>6.1691201511003086</v>
      </c>
      <c r="K87" s="13">
        <v>3.2221700906484041</v>
      </c>
      <c r="L87" s="13">
        <f t="shared" si="5"/>
        <v>3.3623846356030498</v>
      </c>
      <c r="M87" s="13">
        <f t="shared" si="5"/>
        <v>0.41543457515114524</v>
      </c>
      <c r="N87" s="12">
        <v>235.14359999999999</v>
      </c>
      <c r="O87" s="12">
        <f t="shared" si="6"/>
        <v>0.5605</v>
      </c>
      <c r="P87" s="12">
        <f t="shared" si="6"/>
        <v>0.23416666666666672</v>
      </c>
      <c r="Q87" s="68"/>
      <c r="R87" s="69"/>
      <c r="S87" s="69"/>
      <c r="T87" s="69"/>
      <c r="U87" s="69"/>
      <c r="V87" s="69"/>
      <c r="W87" s="69"/>
      <c r="X87" s="69"/>
      <c r="Y87" s="69"/>
      <c r="Z87" s="69"/>
      <c r="AA87" s="69"/>
      <c r="AB87" s="70"/>
      <c r="AC87" s="13">
        <v>0.12551007970582312</v>
      </c>
      <c r="AD87" s="13">
        <v>0.1590971753538693</v>
      </c>
      <c r="AE87" s="13">
        <v>0.14000914904946699</v>
      </c>
      <c r="AF87" s="13">
        <v>-3.5628591954023126E-2</v>
      </c>
      <c r="AG87" s="13">
        <v>2.5129669540229891</v>
      </c>
      <c r="AH87" s="13">
        <v>1.4658586384257795</v>
      </c>
      <c r="AI87" s="13">
        <v>-3.5628591954023126E-3</v>
      </c>
      <c r="AJ87" s="13">
        <v>0.25129669540229893</v>
      </c>
      <c r="AK87" s="13">
        <v>0.1465858638425778</v>
      </c>
      <c r="AL87" s="13">
        <v>17.395</v>
      </c>
      <c r="AM87" s="13">
        <v>21.759999999999998</v>
      </c>
      <c r="AN87" s="13">
        <v>19.367106118029259</v>
      </c>
      <c r="AO87" s="13">
        <v>0.10908431225390389</v>
      </c>
      <c r="AP87" s="13">
        <v>7.4808873087808818</v>
      </c>
      <c r="AQ87" s="13">
        <v>1.5096363639645092</v>
      </c>
      <c r="AR87" s="13">
        <v>1.9867695255119751</v>
      </c>
      <c r="AS87" s="13">
        <v>2.6055009597054015</v>
      </c>
      <c r="AT87" s="13">
        <v>2.2520999410788929</v>
      </c>
      <c r="AU87" s="13">
        <v>0.93849589044972259</v>
      </c>
      <c r="AV87" s="13">
        <v>1.5707136075134336</v>
      </c>
      <c r="AW87" s="13">
        <v>1.2742624613962983</v>
      </c>
    </row>
    <row r="95" spans="1:49" x14ac:dyDescent="0.25">
      <c r="G95" s="13">
        <v>2</v>
      </c>
    </row>
    <row r="96" spans="1:49" x14ac:dyDescent="0.25">
      <c r="G96" s="13">
        <v>8</v>
      </c>
    </row>
    <row r="97" spans="3:16" x14ac:dyDescent="0.25">
      <c r="G97" s="13">
        <v>3</v>
      </c>
    </row>
    <row r="98" spans="3:16" x14ac:dyDescent="0.25">
      <c r="G98" s="13">
        <v>5</v>
      </c>
    </row>
    <row r="99" spans="3:16" x14ac:dyDescent="0.25">
      <c r="G99" s="13">
        <v>4</v>
      </c>
    </row>
    <row r="100" spans="3:16" x14ac:dyDescent="0.25">
      <c r="G100" s="13">
        <v>1</v>
      </c>
    </row>
    <row r="101" spans="3:16" x14ac:dyDescent="0.25">
      <c r="G101" s="13">
        <v>7</v>
      </c>
    </row>
    <row r="102" spans="3:16" x14ac:dyDescent="0.25">
      <c r="G102" s="13">
        <v>11</v>
      </c>
    </row>
    <row r="110" spans="3:16" x14ac:dyDescent="0.25">
      <c r="C110" s="71" t="s">
        <v>58</v>
      </c>
      <c r="D110" s="72"/>
      <c r="E110" s="72"/>
      <c r="F110" s="72"/>
      <c r="G110" s="72"/>
      <c r="H110" s="72"/>
      <c r="I110" s="72"/>
      <c r="J110" s="72"/>
      <c r="K110" s="72"/>
      <c r="L110" s="72"/>
      <c r="M110" s="72"/>
      <c r="N110" s="72"/>
      <c r="O110" s="72"/>
      <c r="P110" s="72"/>
    </row>
    <row r="111" spans="3:16" x14ac:dyDescent="0.25">
      <c r="C111" s="72"/>
      <c r="D111" s="72"/>
      <c r="E111" s="72"/>
      <c r="F111" s="72"/>
      <c r="G111" s="72"/>
      <c r="H111" s="72"/>
      <c r="I111" s="72"/>
      <c r="J111" s="72"/>
      <c r="K111" s="72"/>
      <c r="L111" s="72"/>
      <c r="M111" s="72"/>
      <c r="N111" s="72"/>
      <c r="O111" s="72"/>
      <c r="P111" s="72"/>
    </row>
    <row r="112" spans="3:16" x14ac:dyDescent="0.25">
      <c r="C112" s="72"/>
      <c r="D112" s="72"/>
      <c r="E112" s="72"/>
      <c r="F112" s="72"/>
      <c r="G112" s="72"/>
      <c r="H112" s="72"/>
      <c r="I112" s="72"/>
      <c r="J112" s="72"/>
      <c r="K112" s="72"/>
      <c r="L112" s="72"/>
      <c r="M112" s="72"/>
      <c r="N112" s="72"/>
      <c r="O112" s="72"/>
      <c r="P112" s="72"/>
    </row>
    <row r="113" spans="1:49" x14ac:dyDescent="0.25">
      <c r="C113" s="73"/>
      <c r="D113" s="73"/>
      <c r="E113" s="73"/>
      <c r="F113" s="73"/>
      <c r="G113" s="73"/>
      <c r="H113" s="73"/>
      <c r="I113" s="73"/>
      <c r="J113" s="73"/>
      <c r="K113" s="73"/>
      <c r="L113" s="73"/>
      <c r="M113" s="73"/>
      <c r="N113" s="73"/>
      <c r="O113" s="73"/>
      <c r="P113" s="73"/>
    </row>
    <row r="114" spans="1:49" x14ac:dyDescent="0.25">
      <c r="A114" s="15" t="s">
        <v>56</v>
      </c>
      <c r="B114" s="13"/>
      <c r="C114" s="13"/>
      <c r="D114" s="13"/>
      <c r="E114" s="13"/>
      <c r="F114" s="13"/>
      <c r="G114" s="13"/>
      <c r="H114" s="13"/>
      <c r="I114" s="13"/>
      <c r="J114" s="13"/>
      <c r="K114" s="13"/>
      <c r="L114" s="13"/>
      <c r="M114" s="13"/>
      <c r="N114" s="13"/>
      <c r="O114" s="13"/>
      <c r="P114" s="13"/>
      <c r="Q114" s="61" t="s">
        <v>33</v>
      </c>
      <c r="R114" s="61"/>
      <c r="S114" s="61"/>
      <c r="T114" s="61" t="s">
        <v>34</v>
      </c>
      <c r="U114" s="61"/>
      <c r="V114" s="61"/>
      <c r="W114" s="61" t="s">
        <v>35</v>
      </c>
      <c r="X114" s="61"/>
      <c r="Y114" s="61"/>
      <c r="Z114" s="61" t="s">
        <v>36</v>
      </c>
      <c r="AA114" s="61"/>
      <c r="AB114" s="61"/>
      <c r="AC114" s="61" t="s">
        <v>37</v>
      </c>
      <c r="AD114" s="61"/>
      <c r="AE114" s="61"/>
      <c r="AF114" s="61" t="s">
        <v>38</v>
      </c>
      <c r="AG114" s="61"/>
      <c r="AH114" s="61"/>
      <c r="AI114" s="61" t="s">
        <v>39</v>
      </c>
      <c r="AJ114" s="61"/>
      <c r="AK114" s="61"/>
      <c r="AL114" s="61" t="s">
        <v>40</v>
      </c>
      <c r="AM114" s="61"/>
      <c r="AN114" s="61"/>
      <c r="AO114" s="61" t="s">
        <v>41</v>
      </c>
      <c r="AP114" s="61"/>
      <c r="AQ114" s="61"/>
      <c r="AR114" s="61" t="s">
        <v>42</v>
      </c>
      <c r="AS114" s="61"/>
      <c r="AT114" s="61"/>
      <c r="AU114" s="61" t="s">
        <v>43</v>
      </c>
      <c r="AV114" s="61"/>
      <c r="AW114" s="61"/>
    </row>
    <row r="115" spans="1:49" x14ac:dyDescent="0.25">
      <c r="A115" s="15" t="s">
        <v>0</v>
      </c>
      <c r="B115" s="15" t="s">
        <v>52</v>
      </c>
      <c r="C115" s="15" t="s">
        <v>1</v>
      </c>
      <c r="D115" s="15" t="s">
        <v>20</v>
      </c>
      <c r="E115" s="15" t="s">
        <v>21</v>
      </c>
      <c r="F115" s="15" t="s">
        <v>19</v>
      </c>
      <c r="G115" s="15" t="s">
        <v>15</v>
      </c>
      <c r="H115" s="15" t="s">
        <v>18</v>
      </c>
      <c r="I115" s="15" t="s">
        <v>49</v>
      </c>
      <c r="J115" s="15" t="s">
        <v>47</v>
      </c>
      <c r="K115" s="15" t="s">
        <v>48</v>
      </c>
      <c r="L115" s="15" t="s">
        <v>54</v>
      </c>
      <c r="M115" s="15" t="s">
        <v>55</v>
      </c>
      <c r="N115" s="15" t="s">
        <v>44</v>
      </c>
      <c r="O115" s="15" t="s">
        <v>45</v>
      </c>
      <c r="P115" s="15" t="s">
        <v>46</v>
      </c>
      <c r="Q115" s="15" t="s">
        <v>30</v>
      </c>
      <c r="R115" s="15" t="s">
        <v>31</v>
      </c>
      <c r="S115" s="15" t="s">
        <v>32</v>
      </c>
      <c r="T115" s="15" t="s">
        <v>30</v>
      </c>
      <c r="U115" s="15" t="s">
        <v>31</v>
      </c>
      <c r="V115" s="15" t="s">
        <v>32</v>
      </c>
      <c r="W115" s="15" t="s">
        <v>30</v>
      </c>
      <c r="X115" s="15" t="s">
        <v>31</v>
      </c>
      <c r="Y115" s="15" t="s">
        <v>32</v>
      </c>
      <c r="Z115" s="15" t="s">
        <v>30</v>
      </c>
      <c r="AA115" s="15" t="s">
        <v>31</v>
      </c>
      <c r="AB115" s="15" t="s">
        <v>32</v>
      </c>
      <c r="AC115" s="15" t="s">
        <v>30</v>
      </c>
      <c r="AD115" s="15" t="s">
        <v>31</v>
      </c>
      <c r="AE115" s="15" t="s">
        <v>32</v>
      </c>
      <c r="AF115" s="15" t="s">
        <v>30</v>
      </c>
      <c r="AG115" s="15" t="s">
        <v>31</v>
      </c>
      <c r="AH115" s="15" t="s">
        <v>32</v>
      </c>
      <c r="AI115" s="15" t="s">
        <v>30</v>
      </c>
      <c r="AJ115" s="15" t="s">
        <v>31</v>
      </c>
      <c r="AK115" s="15" t="s">
        <v>32</v>
      </c>
      <c r="AL115" s="15" t="s">
        <v>30</v>
      </c>
      <c r="AM115" s="15" t="s">
        <v>31</v>
      </c>
      <c r="AN115" s="15" t="s">
        <v>32</v>
      </c>
      <c r="AO115" s="15" t="s">
        <v>30</v>
      </c>
      <c r="AP115" s="15" t="s">
        <v>31</v>
      </c>
      <c r="AQ115" s="15" t="s">
        <v>32</v>
      </c>
      <c r="AR115" s="15" t="s">
        <v>30</v>
      </c>
      <c r="AS115" s="15" t="s">
        <v>31</v>
      </c>
      <c r="AT115" s="15" t="s">
        <v>32</v>
      </c>
      <c r="AU115" s="15" t="s">
        <v>30</v>
      </c>
      <c r="AV115" s="15" t="s">
        <v>31</v>
      </c>
      <c r="AW115" s="15" t="s">
        <v>32</v>
      </c>
    </row>
    <row r="116" spans="1:49" x14ac:dyDescent="0.25">
      <c r="A116" s="13" t="s">
        <v>10</v>
      </c>
      <c r="B116" s="13">
        <v>1</v>
      </c>
      <c r="C116" s="14">
        <v>43706</v>
      </c>
      <c r="D116" s="13">
        <v>43706.431944444441</v>
      </c>
      <c r="E116" s="13">
        <v>43706.635416666664</v>
      </c>
      <c r="F116" s="13">
        <v>4.8833333333604969</v>
      </c>
      <c r="G116" s="13">
        <v>276.29999999999927</v>
      </c>
      <c r="H116" s="13">
        <v>4.3469788280935218</v>
      </c>
      <c r="I116" s="13">
        <v>187.97716479750258</v>
      </c>
      <c r="J116" s="5">
        <f t="shared" ref="J116:J127" si="7">I116/(CONVERT(11.2,"in","cm")^2*(PI()/4))*10</f>
        <v>2.9574113483162967</v>
      </c>
      <c r="K116" s="13">
        <v>4.0189042031394564</v>
      </c>
      <c r="L116" s="13">
        <f>J116-$H116</f>
        <v>-1.3895674797772251</v>
      </c>
      <c r="M116" s="13">
        <f>K116-$H116</f>
        <v>-0.32807462495406536</v>
      </c>
      <c r="N116" s="13">
        <v>90.51</v>
      </c>
      <c r="O116" s="13">
        <f>AVERAGE(O$4,O$5,O$7,O$6,O$3,O$9, O$13, O$10)</f>
        <v>0.66137500000000005</v>
      </c>
      <c r="P116" s="13">
        <f>AVERAGE(P$4,P$5,P$7,P$6,P$3,P$9, P$13, P$10)</f>
        <v>0.24400000000000002</v>
      </c>
      <c r="Q116" s="62" t="s">
        <v>57</v>
      </c>
      <c r="R116" s="63"/>
      <c r="S116" s="63"/>
      <c r="T116" s="63"/>
      <c r="U116" s="63"/>
      <c r="V116" s="63"/>
      <c r="W116" s="63"/>
      <c r="X116" s="63"/>
      <c r="Y116" s="63"/>
      <c r="Z116" s="63"/>
      <c r="AA116" s="63"/>
      <c r="AB116" s="64"/>
      <c r="AC116" s="13">
        <v>0.18460337215271622</v>
      </c>
      <c r="AD116" s="13">
        <v>0.22497804502753965</v>
      </c>
      <c r="AE116" s="13">
        <v>0.20763349144349907</v>
      </c>
      <c r="AF116" s="13">
        <v>0.61118534482758613</v>
      </c>
      <c r="AG116" s="13">
        <v>2.1803879310344829</v>
      </c>
      <c r="AH116" s="13">
        <v>1.9052914999548978</v>
      </c>
      <c r="AI116" s="13">
        <v>6.1118534482758613E-2</v>
      </c>
      <c r="AJ116" s="13">
        <v>0.21803879310344831</v>
      </c>
      <c r="AK116" s="13">
        <v>0.19052914999548978</v>
      </c>
      <c r="AL116" s="13">
        <v>24.58</v>
      </c>
      <c r="AM116" s="13">
        <v>28.435000000000002</v>
      </c>
      <c r="AN116" s="13">
        <v>26.828794843049373</v>
      </c>
      <c r="AO116" s="13">
        <v>0.10908431225390389</v>
      </c>
      <c r="AP116" s="13">
        <v>5.0178783636795785</v>
      </c>
      <c r="AQ116" s="13">
        <v>1.4089080810294228</v>
      </c>
      <c r="AR116" s="13">
        <v>3.0893871830889821</v>
      </c>
      <c r="AS116" s="13">
        <v>3.8767313197325102</v>
      </c>
      <c r="AT116" s="13">
        <v>3.5369713368147901</v>
      </c>
      <c r="AU116" s="13">
        <v>1.2719110422259892</v>
      </c>
      <c r="AV116" s="13">
        <v>1.9975926377804549</v>
      </c>
      <c r="AW116" s="13">
        <v>1.5380901200018802</v>
      </c>
    </row>
    <row r="117" spans="1:49" x14ac:dyDescent="0.25">
      <c r="A117" s="13" t="s">
        <v>10</v>
      </c>
      <c r="B117" s="13">
        <v>2</v>
      </c>
      <c r="C117" s="14">
        <v>43712</v>
      </c>
      <c r="D117" s="13">
        <v>43712.392361111109</v>
      </c>
      <c r="E117" s="13">
        <v>43712.59375</v>
      </c>
      <c r="F117" s="13">
        <v>4.8333333333721384</v>
      </c>
      <c r="G117" s="13">
        <v>219.40000000000146</v>
      </c>
      <c r="H117" s="13">
        <v>3.4517812337449421</v>
      </c>
      <c r="I117" s="13">
        <v>186.70807506964383</v>
      </c>
      <c r="J117" s="5">
        <f t="shared" si="7"/>
        <v>2.9374449850229452</v>
      </c>
      <c r="K117" s="13">
        <v>3.1403277293060596</v>
      </c>
      <c r="L117" s="13">
        <f t="shared" ref="L117:M127" si="8">J117-$H117</f>
        <v>-0.5143362487219969</v>
      </c>
      <c r="M117" s="13">
        <f t="shared" si="8"/>
        <v>-0.31145350443888242</v>
      </c>
      <c r="N117" s="12">
        <v>128.54830000000001</v>
      </c>
      <c r="O117" s="13">
        <f t="shared" ref="O117:P127" si="9">AVERAGE(O$4,O$5,O$7,O$6,O$3,O$9, O$13, O$10)</f>
        <v>0.66137500000000005</v>
      </c>
      <c r="P117" s="13">
        <f t="shared" si="9"/>
        <v>0.24400000000000002</v>
      </c>
      <c r="Q117" s="65"/>
      <c r="R117" s="66"/>
      <c r="S117" s="66"/>
      <c r="T117" s="66"/>
      <c r="U117" s="66"/>
      <c r="V117" s="66"/>
      <c r="W117" s="66"/>
      <c r="X117" s="66"/>
      <c r="Y117" s="66"/>
      <c r="Z117" s="66"/>
      <c r="AA117" s="66"/>
      <c r="AB117" s="67"/>
      <c r="AC117" s="13">
        <v>0.17970404546801561</v>
      </c>
      <c r="AD117" s="13">
        <v>0.27872031766779842</v>
      </c>
      <c r="AE117" s="13">
        <v>0.23092521951474621</v>
      </c>
      <c r="AF117" s="13">
        <v>0.23105603448275869</v>
      </c>
      <c r="AG117" s="13">
        <v>2.4739583333333335</v>
      </c>
      <c r="AH117" s="13">
        <v>1.5180549170744457</v>
      </c>
      <c r="AI117" s="13">
        <v>2.310560344827587E-2</v>
      </c>
      <c r="AJ117" s="13">
        <v>0.24739583333333337</v>
      </c>
      <c r="AK117" s="13">
        <v>0.15180549170744448</v>
      </c>
      <c r="AL117" s="13">
        <v>24.064999999999998</v>
      </c>
      <c r="AM117" s="13">
        <v>32.75</v>
      </c>
      <c r="AN117" s="13">
        <v>28.795332594235067</v>
      </c>
      <c r="AO117" s="13">
        <v>2.8706397961553654E-2</v>
      </c>
      <c r="AP117" s="13">
        <v>4.7193318248794212</v>
      </c>
      <c r="AQ117" s="13">
        <v>1.3706159316745434</v>
      </c>
      <c r="AR117" s="13">
        <v>2.9955788760813009</v>
      </c>
      <c r="AS117" s="13">
        <v>4.9600383853978354</v>
      </c>
      <c r="AT117" s="13">
        <v>4.0018621834125527</v>
      </c>
      <c r="AU117" s="13">
        <v>2.1757633747885143</v>
      </c>
      <c r="AV117" s="13">
        <v>2.8668024998910413</v>
      </c>
      <c r="AW117" s="13">
        <v>2.5455212644977006</v>
      </c>
    </row>
    <row r="118" spans="1:49" x14ac:dyDescent="0.25">
      <c r="A118" s="13" t="s">
        <v>10</v>
      </c>
      <c r="B118" s="13">
        <v>3</v>
      </c>
      <c r="C118" s="14">
        <v>43726</v>
      </c>
      <c r="D118" s="13">
        <v>43726.40902777778</v>
      </c>
      <c r="E118" s="13">
        <v>43726.618750000001</v>
      </c>
      <c r="F118" s="13">
        <v>5.0333333333255723</v>
      </c>
      <c r="G118" s="13">
        <v>113.5</v>
      </c>
      <c r="H118" s="13">
        <v>1.7856753419783424</v>
      </c>
      <c r="I118" s="13">
        <v>116.98398169810204</v>
      </c>
      <c r="J118" s="5">
        <f t="shared" si="7"/>
        <v>1.8404882072664894</v>
      </c>
      <c r="K118" s="13">
        <v>3.0828360292692127</v>
      </c>
      <c r="L118" s="13">
        <f t="shared" si="8"/>
        <v>5.4812865288146995E-2</v>
      </c>
      <c r="M118" s="13">
        <f t="shared" si="8"/>
        <v>1.2971606872908703</v>
      </c>
      <c r="N118" s="12">
        <v>80.429199999999994</v>
      </c>
      <c r="O118" s="13">
        <f t="shared" si="9"/>
        <v>0.66137500000000005</v>
      </c>
      <c r="P118" s="13">
        <f t="shared" si="9"/>
        <v>0.24400000000000002</v>
      </c>
      <c r="Q118" s="65"/>
      <c r="R118" s="66"/>
      <c r="S118" s="66"/>
      <c r="T118" s="66"/>
      <c r="U118" s="66"/>
      <c r="V118" s="66"/>
      <c r="W118" s="66"/>
      <c r="X118" s="66"/>
      <c r="Y118" s="66"/>
      <c r="Z118" s="66"/>
      <c r="AA118" s="66"/>
      <c r="AB118" s="67"/>
      <c r="AC118" s="13">
        <v>0.13081026292645145</v>
      </c>
      <c r="AD118" s="13">
        <v>0.1711342690469726</v>
      </c>
      <c r="AE118" s="13">
        <v>0.14991031758814241</v>
      </c>
      <c r="AF118" s="13">
        <v>0.13229885057471272</v>
      </c>
      <c r="AG118" s="13">
        <v>2.4763649425287362</v>
      </c>
      <c r="AH118" s="13">
        <v>1.4660336991318879</v>
      </c>
      <c r="AI118" s="13">
        <v>1.3229885057471273E-2</v>
      </c>
      <c r="AJ118" s="13">
        <v>0.24763649425287362</v>
      </c>
      <c r="AK118" s="13">
        <v>0.14660336991318856</v>
      </c>
      <c r="AL118" s="13">
        <v>18.145</v>
      </c>
      <c r="AM118" s="13">
        <v>23.134999999999998</v>
      </c>
      <c r="AN118" s="13">
        <v>20.618441306755258</v>
      </c>
      <c r="AO118" s="13">
        <v>0.10334303266159314</v>
      </c>
      <c r="AP118" s="13">
        <v>3.8466573268481898</v>
      </c>
      <c r="AQ118" s="13">
        <v>1.2356467135854146</v>
      </c>
      <c r="AR118" s="13">
        <v>2.0828820496988727</v>
      </c>
      <c r="AS118" s="13">
        <v>2.8324596247232394</v>
      </c>
      <c r="AT118" s="13">
        <v>2.4354109038900038</v>
      </c>
      <c r="AU118" s="13">
        <v>1.0627964739020981</v>
      </c>
      <c r="AV118" s="13">
        <v>1.6899993437000951</v>
      </c>
      <c r="AW118" s="13">
        <v>1.3302063523058223</v>
      </c>
    </row>
    <row r="119" spans="1:49" x14ac:dyDescent="0.25">
      <c r="A119" s="13" t="s">
        <v>10</v>
      </c>
      <c r="B119" s="13">
        <v>4</v>
      </c>
      <c r="C119" s="14">
        <v>43734</v>
      </c>
      <c r="D119" s="13">
        <v>43734.424305555556</v>
      </c>
      <c r="E119" s="13">
        <v>43734.640277777777</v>
      </c>
      <c r="F119" s="13">
        <v>5.1833333332906477</v>
      </c>
      <c r="G119" s="13">
        <v>110.29999999999927</v>
      </c>
      <c r="H119" s="13">
        <v>1.7353303103102191</v>
      </c>
      <c r="I119" s="13">
        <v>93.946266982631229</v>
      </c>
      <c r="J119" s="5">
        <f t="shared" si="7"/>
        <v>1.4780399332317065</v>
      </c>
      <c r="K119" s="13">
        <v>2.3190053494180072</v>
      </c>
      <c r="L119" s="13">
        <f t="shared" si="8"/>
        <v>-0.25729037707851266</v>
      </c>
      <c r="M119" s="13">
        <f t="shared" si="8"/>
        <v>0.58367503910778806</v>
      </c>
      <c r="N119" s="12">
        <v>85.352999999999994</v>
      </c>
      <c r="O119" s="13">
        <f t="shared" si="9"/>
        <v>0.66137500000000005</v>
      </c>
      <c r="P119" s="13">
        <f t="shared" si="9"/>
        <v>0.24400000000000002</v>
      </c>
      <c r="Q119" s="65"/>
      <c r="R119" s="66"/>
      <c r="S119" s="66"/>
      <c r="T119" s="66"/>
      <c r="U119" s="66"/>
      <c r="V119" s="66"/>
      <c r="W119" s="66"/>
      <c r="X119" s="66"/>
      <c r="Y119" s="66"/>
      <c r="Z119" s="66"/>
      <c r="AA119" s="66"/>
      <c r="AB119" s="67"/>
      <c r="AC119" s="13">
        <v>0.17322089508925267</v>
      </c>
      <c r="AD119" s="13">
        <v>0.23593400952971544</v>
      </c>
      <c r="AE119" s="13">
        <v>0.20471202627442672</v>
      </c>
      <c r="AF119" s="13">
        <v>-2.365549568965521E-2</v>
      </c>
      <c r="AG119" s="13">
        <v>2.3116379310344835</v>
      </c>
      <c r="AH119" s="13">
        <v>1.112386182817964</v>
      </c>
      <c r="AI119" s="13">
        <v>-2.3655495689655212E-3</v>
      </c>
      <c r="AJ119" s="13">
        <v>0.23116379310344837</v>
      </c>
      <c r="AK119" s="13">
        <v>0.11123861828179631</v>
      </c>
      <c r="AL119" s="13">
        <v>23.365000000000002</v>
      </c>
      <c r="AM119" s="13">
        <v>29.380000000000003</v>
      </c>
      <c r="AN119" s="13">
        <v>26.536159580342346</v>
      </c>
      <c r="AO119" s="13">
        <v>7.4636634700039506E-2</v>
      </c>
      <c r="AP119" s="13">
        <v>4.3978201677100195</v>
      </c>
      <c r="AQ119" s="13">
        <v>0.95982401542086371</v>
      </c>
      <c r="AR119" s="13">
        <v>2.8720617120950895</v>
      </c>
      <c r="AS119" s="13">
        <v>4.094486911043929</v>
      </c>
      <c r="AT119" s="13">
        <v>3.4805276090388366</v>
      </c>
      <c r="AU119" s="13">
        <v>1.8863690497720274</v>
      </c>
      <c r="AV119" s="13">
        <v>2.3759251245160176</v>
      </c>
      <c r="AW119" s="13">
        <v>2.1122916441975521</v>
      </c>
    </row>
    <row r="120" spans="1:49" x14ac:dyDescent="0.25">
      <c r="A120" s="13" t="s">
        <v>8</v>
      </c>
      <c r="B120" s="13">
        <v>5</v>
      </c>
      <c r="C120" s="14">
        <v>43707</v>
      </c>
      <c r="D120" s="13">
        <v>43707.365277777775</v>
      </c>
      <c r="E120" s="13">
        <v>43707.586805555555</v>
      </c>
      <c r="F120" s="13">
        <v>5.3166666667093523</v>
      </c>
      <c r="G120" s="13">
        <v>258.60000000000218</v>
      </c>
      <c r="H120" s="13">
        <v>4.0685078716793237</v>
      </c>
      <c r="I120" s="13">
        <v>248.11234045367223</v>
      </c>
      <c r="J120" s="5">
        <f t="shared" si="7"/>
        <v>3.9035073866842125</v>
      </c>
      <c r="K120" s="13">
        <v>3.7442243413109169</v>
      </c>
      <c r="L120" s="13">
        <f t="shared" si="8"/>
        <v>-0.16500048499511122</v>
      </c>
      <c r="M120" s="13">
        <f t="shared" si="8"/>
        <v>-0.32428353036840685</v>
      </c>
      <c r="N120" s="12">
        <v>114.4075</v>
      </c>
      <c r="O120" s="13">
        <f t="shared" si="9"/>
        <v>0.66137500000000005</v>
      </c>
      <c r="P120" s="13">
        <f t="shared" si="9"/>
        <v>0.24400000000000002</v>
      </c>
      <c r="Q120" s="65"/>
      <c r="R120" s="66"/>
      <c r="S120" s="66"/>
      <c r="T120" s="66"/>
      <c r="U120" s="66"/>
      <c r="V120" s="66"/>
      <c r="W120" s="66"/>
      <c r="X120" s="66"/>
      <c r="Y120" s="66"/>
      <c r="Z120" s="66"/>
      <c r="AA120" s="66"/>
      <c r="AB120" s="67"/>
      <c r="AC120" s="13">
        <v>0.16969524612753878</v>
      </c>
      <c r="AD120" s="13">
        <v>0.25817079870414877</v>
      </c>
      <c r="AE120" s="13">
        <v>0.22004960191108117</v>
      </c>
      <c r="AF120" s="13">
        <v>0.25370330459770113</v>
      </c>
      <c r="AG120" s="13">
        <v>2.0281250000000002</v>
      </c>
      <c r="AH120" s="13">
        <v>1.6728042128890011</v>
      </c>
      <c r="AI120" s="13">
        <v>2.5370330459770114E-2</v>
      </c>
      <c r="AJ120" s="13">
        <v>0.20281250000000003</v>
      </c>
      <c r="AK120" s="13">
        <v>0.16728042128890003</v>
      </c>
      <c r="AL120" s="13">
        <v>22.975000000000001</v>
      </c>
      <c r="AM120" s="13">
        <v>31.189999999999998</v>
      </c>
      <c r="AN120" s="13">
        <v>27.893495575221227</v>
      </c>
      <c r="AO120" s="13">
        <v>8.6119193884660952E-2</v>
      </c>
      <c r="AP120" s="13">
        <v>4.3863376085253982</v>
      </c>
      <c r="AQ120" s="13">
        <v>1.1644396920136084</v>
      </c>
      <c r="AR120" s="13">
        <v>2.8051922624745851</v>
      </c>
      <c r="AS120" s="13">
        <v>4.5414171331154733</v>
      </c>
      <c r="AT120" s="13">
        <v>3.7839292537321629</v>
      </c>
      <c r="AU120" s="13">
        <v>1.5375626462489598</v>
      </c>
      <c r="AV120" s="13">
        <v>2.0892908797941057</v>
      </c>
      <c r="AW120" s="13">
        <v>1.7560158459149324</v>
      </c>
    </row>
    <row r="121" spans="1:49" x14ac:dyDescent="0.25">
      <c r="A121" s="13" t="s">
        <v>8</v>
      </c>
      <c r="B121" s="13">
        <v>6</v>
      </c>
      <c r="C121" s="14">
        <v>43713</v>
      </c>
      <c r="D121" s="13">
        <v>43713.394444444442</v>
      </c>
      <c r="E121" s="13">
        <v>43713.612500000003</v>
      </c>
      <c r="F121" s="13">
        <v>5.2333333334536292</v>
      </c>
      <c r="G121" s="13">
        <v>188.70000000000073</v>
      </c>
      <c r="H121" s="13">
        <v>2.9687835861789829</v>
      </c>
      <c r="I121" s="13">
        <v>236.28378408824804</v>
      </c>
      <c r="J121" s="5">
        <f t="shared" si="7"/>
        <v>3.7174108101825478</v>
      </c>
      <c r="K121" s="13">
        <v>3.0076658471814031</v>
      </c>
      <c r="L121" s="13">
        <f t="shared" si="8"/>
        <v>0.74862722400356496</v>
      </c>
      <c r="M121" s="13">
        <f t="shared" si="8"/>
        <v>3.8882261002420204E-2</v>
      </c>
      <c r="N121" s="12">
        <v>163.90190000000001</v>
      </c>
      <c r="O121" s="13">
        <f t="shared" si="9"/>
        <v>0.66137500000000005</v>
      </c>
      <c r="P121" s="13">
        <f t="shared" si="9"/>
        <v>0.24400000000000002</v>
      </c>
      <c r="Q121" s="65"/>
      <c r="R121" s="66"/>
      <c r="S121" s="66"/>
      <c r="T121" s="66"/>
      <c r="U121" s="66"/>
      <c r="V121" s="66"/>
      <c r="W121" s="66"/>
      <c r="X121" s="66"/>
      <c r="Y121" s="66"/>
      <c r="Z121" s="66"/>
      <c r="AA121" s="66"/>
      <c r="AB121" s="67"/>
      <c r="AC121" s="13">
        <v>0.14067607467596333</v>
      </c>
      <c r="AD121" s="13">
        <v>0.19045282810230033</v>
      </c>
      <c r="AE121" s="13">
        <v>0.16596855153821563</v>
      </c>
      <c r="AF121" s="13">
        <v>0.7315840517241381</v>
      </c>
      <c r="AG121" s="13">
        <v>2.4587284482758629</v>
      </c>
      <c r="AH121" s="13">
        <v>1.4601986332938297</v>
      </c>
      <c r="AI121" s="13">
        <v>7.3158405172413815E-2</v>
      </c>
      <c r="AJ121" s="13">
        <v>0.24587284482758631</v>
      </c>
      <c r="AK121" s="13">
        <v>0.14601986332938263</v>
      </c>
      <c r="AL121" s="13">
        <v>19.475000000000001</v>
      </c>
      <c r="AM121" s="13">
        <v>25.18</v>
      </c>
      <c r="AN121" s="13">
        <v>22.49756955810145</v>
      </c>
      <c r="AO121" s="13">
        <v>5.1671516330796571E-2</v>
      </c>
      <c r="AP121" s="13">
        <v>3.4045787982402631</v>
      </c>
      <c r="AQ121" s="13">
        <v>1.028775912281958</v>
      </c>
      <c r="AR121" s="13">
        <v>2.2633606612890946</v>
      </c>
      <c r="AS121" s="13">
        <v>3.2019010512225941</v>
      </c>
      <c r="AT121" s="13">
        <v>2.7369565152166548</v>
      </c>
      <c r="AU121" s="13">
        <v>1.4795588642846811</v>
      </c>
      <c r="AV121" s="13">
        <v>2.0161795915184291</v>
      </c>
      <c r="AW121" s="13">
        <v>1.6635243376598754</v>
      </c>
    </row>
    <row r="122" spans="1:49" x14ac:dyDescent="0.25">
      <c r="A122" s="13" t="s">
        <v>8</v>
      </c>
      <c r="B122" s="13">
        <v>7</v>
      </c>
      <c r="C122" s="14">
        <v>43727</v>
      </c>
      <c r="D122" s="13">
        <v>43727.412499999999</v>
      </c>
      <c r="E122" s="13">
        <v>43727.618750000001</v>
      </c>
      <c r="F122" s="13">
        <v>4.9500000000698492</v>
      </c>
      <c r="G122" s="13">
        <v>176.90000000000146</v>
      </c>
      <c r="H122" s="13">
        <v>2.7831362819028316</v>
      </c>
      <c r="I122" s="13">
        <v>153.27858109259006</v>
      </c>
      <c r="J122" s="5">
        <f t="shared" si="7"/>
        <v>2.4115046934842805</v>
      </c>
      <c r="K122" s="13">
        <v>3.5553282005709907</v>
      </c>
      <c r="L122" s="13">
        <f t="shared" si="8"/>
        <v>-0.37163158841855104</v>
      </c>
      <c r="M122" s="13">
        <f t="shared" si="8"/>
        <v>0.77219191866815917</v>
      </c>
      <c r="N122" s="12">
        <v>88.245599999999996</v>
      </c>
      <c r="O122" s="13">
        <f t="shared" si="9"/>
        <v>0.66137500000000005</v>
      </c>
      <c r="P122" s="13">
        <f t="shared" si="9"/>
        <v>0.24400000000000002</v>
      </c>
      <c r="Q122" s="65"/>
      <c r="R122" s="66"/>
      <c r="S122" s="66"/>
      <c r="T122" s="66"/>
      <c r="U122" s="66"/>
      <c r="V122" s="66"/>
      <c r="W122" s="66"/>
      <c r="X122" s="66"/>
      <c r="Y122" s="66"/>
      <c r="Z122" s="66"/>
      <c r="AA122" s="66"/>
      <c r="AB122" s="67"/>
      <c r="AC122" s="13">
        <v>0.1121950928219371</v>
      </c>
      <c r="AD122" s="13">
        <v>0.16522012460155305</v>
      </c>
      <c r="AE122" s="13">
        <v>0.13824387450713846</v>
      </c>
      <c r="AF122" s="13">
        <v>1.3247772988505746</v>
      </c>
      <c r="AG122" s="13">
        <v>1.9175287356321842</v>
      </c>
      <c r="AH122" s="13">
        <v>1.7212348586543262</v>
      </c>
      <c r="AI122" s="13">
        <v>0.13247772988505746</v>
      </c>
      <c r="AJ122" s="13">
        <v>0.19175287356321843</v>
      </c>
      <c r="AK122" s="13">
        <v>0.17212348586543327</v>
      </c>
      <c r="AL122" s="13">
        <v>15.385</v>
      </c>
      <c r="AM122" s="13">
        <v>22.47</v>
      </c>
      <c r="AN122" s="13">
        <v>19.080872446162378</v>
      </c>
      <c r="AO122" s="13">
        <v>5.7412795923107308E-2</v>
      </c>
      <c r="AP122" s="13">
        <v>4.5930236738485846</v>
      </c>
      <c r="AQ122" s="13">
        <v>0.99349181733711844</v>
      </c>
      <c r="AR122" s="13">
        <v>1.7480780998420127</v>
      </c>
      <c r="AS122" s="13">
        <v>2.7206268512218719</v>
      </c>
      <c r="AT122" s="13">
        <v>2.2210079842219028</v>
      </c>
      <c r="AU122" s="13">
        <v>0.78348233358789532</v>
      </c>
      <c r="AV122" s="13">
        <v>1.259283218103076</v>
      </c>
      <c r="AW122" s="13">
        <v>0.95339821667682945</v>
      </c>
    </row>
    <row r="123" spans="1:49" x14ac:dyDescent="0.25">
      <c r="A123" s="13" t="s">
        <v>8</v>
      </c>
      <c r="B123" s="13">
        <v>8</v>
      </c>
      <c r="C123" s="14">
        <v>43739</v>
      </c>
      <c r="D123" s="13">
        <v>43739.423611111109</v>
      </c>
      <c r="E123" s="13">
        <v>43739.638888888891</v>
      </c>
      <c r="F123" s="13">
        <v>5.1666666667442769</v>
      </c>
      <c r="G123" s="13">
        <v>150.39999999999782</v>
      </c>
      <c r="H123" s="13">
        <v>2.3662164884012231</v>
      </c>
      <c r="I123" s="13">
        <v>140.4291487038474</v>
      </c>
      <c r="J123" s="5">
        <f t="shared" si="7"/>
        <v>2.2093468558191209</v>
      </c>
      <c r="K123" s="13">
        <v>2.8541719349139996</v>
      </c>
      <c r="L123" s="13">
        <f t="shared" si="8"/>
        <v>-0.15686963258210218</v>
      </c>
      <c r="M123" s="13">
        <f t="shared" si="8"/>
        <v>0.48795544651277645</v>
      </c>
      <c r="N123" s="12">
        <v>95.138000000000005</v>
      </c>
      <c r="O123" s="13">
        <f t="shared" si="9"/>
        <v>0.66137500000000005</v>
      </c>
      <c r="P123" s="13">
        <f>AVERAGE(P$4,P$5,P$7,P$6,P$3,P$9, P$13, P$10)</f>
        <v>0.24400000000000002</v>
      </c>
      <c r="Q123" s="65"/>
      <c r="R123" s="66"/>
      <c r="S123" s="66"/>
      <c r="T123" s="66"/>
      <c r="U123" s="66"/>
      <c r="V123" s="66"/>
      <c r="W123" s="66"/>
      <c r="X123" s="66"/>
      <c r="Y123" s="66"/>
      <c r="Z123" s="66"/>
      <c r="AA123" s="66"/>
      <c r="AB123" s="67"/>
      <c r="AC123" s="13">
        <v>0.15506725361094131</v>
      </c>
      <c r="AD123" s="13">
        <v>0.2321749976299976</v>
      </c>
      <c r="AE123" s="13">
        <v>0.19794590644045917</v>
      </c>
      <c r="AF123" s="13">
        <v>0.74881824712643708</v>
      </c>
      <c r="AG123" s="13">
        <v>2.0165589080459774</v>
      </c>
      <c r="AH123" s="13">
        <v>1.4052857131517116</v>
      </c>
      <c r="AI123" s="13">
        <v>7.4881824712643708E-2</v>
      </c>
      <c r="AJ123" s="13">
        <v>0.20165589080459775</v>
      </c>
      <c r="AK123" s="13">
        <v>0.14052857131517107</v>
      </c>
      <c r="AL123" s="13">
        <v>21.28</v>
      </c>
      <c r="AM123" s="13">
        <v>29.060000000000002</v>
      </c>
      <c r="AN123" s="13">
        <v>25.79893370165745</v>
      </c>
      <c r="AO123" s="13">
        <v>8.6119193884660952E-2</v>
      </c>
      <c r="AP123" s="13">
        <v>3.4505090349787491</v>
      </c>
      <c r="AQ123" s="13">
        <v>0.95072735268757891</v>
      </c>
      <c r="AR123" s="13">
        <v>2.5301018452033914</v>
      </c>
      <c r="AS123" s="13">
        <v>4.0195876958843098</v>
      </c>
      <c r="AT123" s="13">
        <v>3.3518760608908802</v>
      </c>
      <c r="AU123" s="13">
        <v>1.7199632343692657</v>
      </c>
      <c r="AV123" s="13">
        <v>2.3992429627717518</v>
      </c>
      <c r="AW123" s="13">
        <v>2.0313893506860978</v>
      </c>
    </row>
    <row r="124" spans="1:49" x14ac:dyDescent="0.25">
      <c r="A124" s="13" t="s">
        <v>9</v>
      </c>
      <c r="B124" s="13">
        <v>9</v>
      </c>
      <c r="C124" s="14">
        <v>43711</v>
      </c>
      <c r="D124" s="13">
        <v>43711.400694444441</v>
      </c>
      <c r="E124" s="13">
        <v>43711.620138888888</v>
      </c>
      <c r="F124" s="13">
        <v>5.2666666667209938</v>
      </c>
      <c r="G124" s="13">
        <v>319.39999999999782</v>
      </c>
      <c r="H124" s="13">
        <v>5.0250634733733808</v>
      </c>
      <c r="I124" s="13">
        <v>411.85233331671702</v>
      </c>
      <c r="J124" s="5">
        <f t="shared" si="7"/>
        <v>6.4795996135674629</v>
      </c>
      <c r="K124" s="13">
        <v>3.6713942693541672</v>
      </c>
      <c r="L124" s="13">
        <f t="shared" si="8"/>
        <v>1.4545361401940822</v>
      </c>
      <c r="M124" s="13">
        <f t="shared" si="8"/>
        <v>-1.3536692040192135</v>
      </c>
      <c r="N124" s="12">
        <v>191.97219999999999</v>
      </c>
      <c r="O124" s="13">
        <f t="shared" si="9"/>
        <v>0.66137500000000005</v>
      </c>
      <c r="P124" s="13">
        <f t="shared" si="9"/>
        <v>0.24400000000000002</v>
      </c>
      <c r="Q124" s="65"/>
      <c r="R124" s="66"/>
      <c r="S124" s="66"/>
      <c r="T124" s="66"/>
      <c r="U124" s="66"/>
      <c r="V124" s="66"/>
      <c r="W124" s="66"/>
      <c r="X124" s="66"/>
      <c r="Y124" s="66"/>
      <c r="Z124" s="66"/>
      <c r="AA124" s="66"/>
      <c r="AB124" s="67"/>
      <c r="AC124" s="13">
        <v>0.16822196248821952</v>
      </c>
      <c r="AD124" s="13">
        <v>0.24022381484263194</v>
      </c>
      <c r="AE124" s="13">
        <v>0.2025062623937508</v>
      </c>
      <c r="AF124" s="13">
        <v>1.274425287356322</v>
      </c>
      <c r="AG124" s="13">
        <v>2.0882902298850583</v>
      </c>
      <c r="AH124" s="13">
        <v>1.8219057382260224</v>
      </c>
      <c r="AI124" s="13">
        <v>0.12744252873563219</v>
      </c>
      <c r="AJ124" s="13">
        <v>0.20882902298850584</v>
      </c>
      <c r="AK124" s="13">
        <v>0.18219057382260184</v>
      </c>
      <c r="AL124" s="13">
        <v>22.810000000000002</v>
      </c>
      <c r="AM124" s="13">
        <v>29.740000000000002</v>
      </c>
      <c r="AN124" s="13">
        <v>26.301487831858349</v>
      </c>
      <c r="AO124" s="13">
        <v>6.8895355107728762E-2</v>
      </c>
      <c r="AP124" s="13">
        <v>3.3414247227248453</v>
      </c>
      <c r="AQ124" s="13">
        <v>0.91488306459151603</v>
      </c>
      <c r="AR124" s="13">
        <v>2.7773130785611793</v>
      </c>
      <c r="AS124" s="13">
        <v>4.1801969500633316</v>
      </c>
      <c r="AT124" s="13">
        <v>3.4384329465220933</v>
      </c>
      <c r="AU124" s="13">
        <v>1.3911422473132928</v>
      </c>
      <c r="AV124" s="13">
        <v>2.2655696189541121</v>
      </c>
      <c r="AW124" s="13">
        <v>1.7321167852788808</v>
      </c>
    </row>
    <row r="125" spans="1:49" x14ac:dyDescent="0.25">
      <c r="A125" s="13" t="s">
        <v>9</v>
      </c>
      <c r="B125" s="13">
        <v>10</v>
      </c>
      <c r="C125" s="14">
        <v>43725</v>
      </c>
      <c r="D125" s="13">
        <v>43725.433333333334</v>
      </c>
      <c r="E125" s="13">
        <v>43725.646527777775</v>
      </c>
      <c r="F125" s="13">
        <v>5.1166666665812954</v>
      </c>
      <c r="G125" s="13">
        <v>260.39999999999782</v>
      </c>
      <c r="H125" s="13">
        <v>4.0968269519925684</v>
      </c>
      <c r="I125" s="13">
        <v>485.68721906236789</v>
      </c>
      <c r="J125" s="5">
        <f t="shared" si="7"/>
        <v>7.6412307576537799</v>
      </c>
      <c r="K125" s="13">
        <v>3.6406010750616895</v>
      </c>
      <c r="L125" s="13">
        <f t="shared" si="8"/>
        <v>3.5444038056612115</v>
      </c>
      <c r="M125" s="13">
        <f t="shared" si="8"/>
        <v>-0.4562258769308789</v>
      </c>
      <c r="N125" s="12">
        <v>241.06829999999999</v>
      </c>
      <c r="O125" s="13">
        <f t="shared" si="9"/>
        <v>0.66137500000000005</v>
      </c>
      <c r="P125" s="13">
        <f t="shared" si="9"/>
        <v>0.24400000000000002</v>
      </c>
      <c r="Q125" s="65"/>
      <c r="R125" s="66"/>
      <c r="S125" s="66"/>
      <c r="T125" s="66"/>
      <c r="U125" s="66"/>
      <c r="V125" s="66"/>
      <c r="W125" s="66"/>
      <c r="X125" s="66"/>
      <c r="Y125" s="66"/>
      <c r="Z125" s="66"/>
      <c r="AA125" s="66"/>
      <c r="AB125" s="67"/>
      <c r="AC125" s="13">
        <v>0.15569118144555</v>
      </c>
      <c r="AD125" s="13">
        <v>0.20018792458170417</v>
      </c>
      <c r="AE125" s="13">
        <v>0.17674100793124439</v>
      </c>
      <c r="AF125" s="13">
        <v>1.1960272988505749</v>
      </c>
      <c r="AG125" s="13">
        <v>1.9424568965517244</v>
      </c>
      <c r="AH125" s="13">
        <v>1.7332869491400191</v>
      </c>
      <c r="AI125" s="13">
        <v>0.11960272988505749</v>
      </c>
      <c r="AJ125" s="13">
        <v>0.19424568965517244</v>
      </c>
      <c r="AK125" s="13">
        <v>0.17332869491400169</v>
      </c>
      <c r="AL125" s="13">
        <v>21.355</v>
      </c>
      <c r="AM125" s="13">
        <v>26.145</v>
      </c>
      <c r="AN125" s="13">
        <v>23.708817775293483</v>
      </c>
      <c r="AO125" s="13">
        <v>3.4447677553864381E-2</v>
      </c>
      <c r="AP125" s="13">
        <v>4.5470934371100986</v>
      </c>
      <c r="AQ125" s="13">
        <v>1.2137751829432033</v>
      </c>
      <c r="AR125" s="13">
        <v>2.5417557595548268</v>
      </c>
      <c r="AS125" s="13">
        <v>3.3903602208668864</v>
      </c>
      <c r="AT125" s="13">
        <v>2.9407736067214185</v>
      </c>
      <c r="AU125" s="13">
        <v>0.98381495290942045</v>
      </c>
      <c r="AV125" s="13">
        <v>1.6069455219193489</v>
      </c>
      <c r="AW125" s="13">
        <v>1.234668270766909</v>
      </c>
    </row>
    <row r="126" spans="1:49" x14ac:dyDescent="0.25">
      <c r="A126" s="13" t="s">
        <v>9</v>
      </c>
      <c r="B126" s="13">
        <v>11</v>
      </c>
      <c r="C126" s="14">
        <v>43732</v>
      </c>
      <c r="D126" s="13">
        <v>43732.412499999999</v>
      </c>
      <c r="E126" s="13">
        <v>43732.635416666664</v>
      </c>
      <c r="F126" s="13">
        <v>5.3499999999767169</v>
      </c>
      <c r="G126" s="13">
        <v>160.20000000000073</v>
      </c>
      <c r="H126" s="13">
        <v>2.5203981478848614</v>
      </c>
      <c r="I126" s="13">
        <v>227.09636313281152</v>
      </c>
      <c r="J126" s="5">
        <f t="shared" si="7"/>
        <v>3.5728667480107585</v>
      </c>
      <c r="K126" s="13">
        <v>2.7528894695179944</v>
      </c>
      <c r="L126" s="13">
        <f t="shared" si="8"/>
        <v>1.0524686001258972</v>
      </c>
      <c r="M126" s="13">
        <f t="shared" si="8"/>
        <v>0.23249132163313302</v>
      </c>
      <c r="N126" s="12">
        <v>148.53630000000001</v>
      </c>
      <c r="O126" s="13">
        <f t="shared" si="9"/>
        <v>0.66137500000000005</v>
      </c>
      <c r="P126" s="13">
        <f t="shared" si="9"/>
        <v>0.24400000000000002</v>
      </c>
      <c r="Q126" s="65"/>
      <c r="R126" s="66"/>
      <c r="S126" s="66"/>
      <c r="T126" s="66"/>
      <c r="U126" s="66"/>
      <c r="V126" s="66"/>
      <c r="W126" s="66"/>
      <c r="X126" s="66"/>
      <c r="Y126" s="66"/>
      <c r="Z126" s="66"/>
      <c r="AA126" s="66"/>
      <c r="AB126" s="67"/>
      <c r="AC126" s="13">
        <v>0.16110219612128551</v>
      </c>
      <c r="AD126" s="13">
        <v>0.20184181481649383</v>
      </c>
      <c r="AE126" s="13">
        <v>0.17884387088597561</v>
      </c>
      <c r="AF126" s="13">
        <v>-2.3635057471264376E-2</v>
      </c>
      <c r="AG126" s="13">
        <v>2.8401939655172415</v>
      </c>
      <c r="AH126" s="13">
        <v>1.2283039041762274</v>
      </c>
      <c r="AI126" s="13">
        <v>-2.3635057471264377E-3</v>
      </c>
      <c r="AJ126" s="13">
        <v>0.28401939655172415</v>
      </c>
      <c r="AK126" s="13">
        <v>0.12283039041762242</v>
      </c>
      <c r="AL126" s="13">
        <v>21.994999999999997</v>
      </c>
      <c r="AM126" s="13">
        <v>26.305</v>
      </c>
      <c r="AN126" s="13">
        <v>23.94911032990807</v>
      </c>
      <c r="AO126" s="13">
        <v>4.0188957146175118E-2</v>
      </c>
      <c r="AP126" s="13">
        <v>4.782485900394839</v>
      </c>
      <c r="AQ126" s="13">
        <v>1.2229111835989366</v>
      </c>
      <c r="AR126" s="13">
        <v>2.6431255403904017</v>
      </c>
      <c r="AS126" s="13">
        <v>3.4225237893902838</v>
      </c>
      <c r="AT126" s="13">
        <v>2.9804025475535658</v>
      </c>
      <c r="AU126" s="13">
        <v>1.2540746294286171</v>
      </c>
      <c r="AV126" s="13">
        <v>1.8859321856274702</v>
      </c>
      <c r="AW126" s="13">
        <v>1.476168459909968</v>
      </c>
    </row>
    <row r="127" spans="1:49" x14ac:dyDescent="0.25">
      <c r="A127" s="13" t="s">
        <v>9</v>
      </c>
      <c r="B127" s="13">
        <v>12</v>
      </c>
      <c r="C127" s="14">
        <f>INT(D127)</f>
        <v>43742</v>
      </c>
      <c r="D127" s="13">
        <v>43742.374305555553</v>
      </c>
      <c r="E127" s="13">
        <v>43742.57708333333</v>
      </c>
      <c r="F127" s="13">
        <f>(E127-D127)*24</f>
        <v>4.8666666666395031</v>
      </c>
      <c r="G127" s="13">
        <v>178.40000000000146</v>
      </c>
      <c r="H127" s="13">
        <f>G127/(CONVERT(11.2,"in","cm")^2*(PI()/4))*10</f>
        <v>2.8067355154972589</v>
      </c>
      <c r="I127" s="13">
        <v>433.33417559354262</v>
      </c>
      <c r="J127" s="5">
        <f t="shared" si="7"/>
        <v>6.8175696228537657</v>
      </c>
      <c r="K127" s="13">
        <v>3.2221700906484041</v>
      </c>
      <c r="L127" s="13">
        <f t="shared" si="8"/>
        <v>4.0108341073565068</v>
      </c>
      <c r="M127" s="13">
        <f t="shared" si="8"/>
        <v>0.41543457515114524</v>
      </c>
      <c r="N127" s="12">
        <v>235.14359999999999</v>
      </c>
      <c r="O127" s="13">
        <f t="shared" si="9"/>
        <v>0.66137500000000005</v>
      </c>
      <c r="P127" s="13">
        <f t="shared" si="9"/>
        <v>0.24400000000000002</v>
      </c>
      <c r="Q127" s="68"/>
      <c r="R127" s="69"/>
      <c r="S127" s="69"/>
      <c r="T127" s="69"/>
      <c r="U127" s="69"/>
      <c r="V127" s="69"/>
      <c r="W127" s="69"/>
      <c r="X127" s="69"/>
      <c r="Y127" s="69"/>
      <c r="Z127" s="69"/>
      <c r="AA127" s="69"/>
      <c r="AB127" s="70"/>
      <c r="AC127" s="13">
        <v>0.12551007970582312</v>
      </c>
      <c r="AD127" s="13">
        <v>0.1590971753538693</v>
      </c>
      <c r="AE127" s="13">
        <v>0.14000914904946699</v>
      </c>
      <c r="AF127" s="13">
        <v>-3.5628591954023126E-2</v>
      </c>
      <c r="AG127" s="13">
        <v>2.5129669540229891</v>
      </c>
      <c r="AH127" s="13">
        <v>1.4658586384257795</v>
      </c>
      <c r="AI127" s="13">
        <v>-3.5628591954023126E-3</v>
      </c>
      <c r="AJ127" s="13">
        <v>0.25129669540229893</v>
      </c>
      <c r="AK127" s="13">
        <v>0.1465858638425778</v>
      </c>
      <c r="AL127" s="13">
        <v>17.395</v>
      </c>
      <c r="AM127" s="13">
        <v>21.759999999999998</v>
      </c>
      <c r="AN127" s="13">
        <v>19.367106118029259</v>
      </c>
      <c r="AO127" s="13">
        <v>0.10908431225390389</v>
      </c>
      <c r="AP127" s="13">
        <v>7.4808873087808818</v>
      </c>
      <c r="AQ127" s="13">
        <v>1.5096363639645092</v>
      </c>
      <c r="AR127" s="13">
        <v>1.9867695255119751</v>
      </c>
      <c r="AS127" s="13">
        <v>2.6055009597054015</v>
      </c>
      <c r="AT127" s="13">
        <v>2.2520999410788929</v>
      </c>
      <c r="AU127" s="13">
        <v>0.93849589044972259</v>
      </c>
      <c r="AV127" s="13">
        <v>1.5707136075134336</v>
      </c>
      <c r="AW127" s="13">
        <v>1.2742624613962983</v>
      </c>
    </row>
    <row r="147" spans="2:3" x14ac:dyDescent="0.25">
      <c r="B147" s="11" t="s">
        <v>53</v>
      </c>
    </row>
    <row r="148" spans="2:3" x14ac:dyDescent="0.25">
      <c r="C148" s="13">
        <v>2</v>
      </c>
    </row>
    <row r="149" spans="2:3" x14ac:dyDescent="0.25">
      <c r="C149" s="13">
        <v>8</v>
      </c>
    </row>
    <row r="150" spans="2:3" x14ac:dyDescent="0.25">
      <c r="C150" s="13">
        <v>3</v>
      </c>
    </row>
    <row r="151" spans="2:3" x14ac:dyDescent="0.25">
      <c r="C151" s="13">
        <v>5</v>
      </c>
    </row>
    <row r="152" spans="2:3" x14ac:dyDescent="0.25">
      <c r="C152" s="13">
        <v>4</v>
      </c>
    </row>
    <row r="153" spans="2:3" x14ac:dyDescent="0.25">
      <c r="C153" s="13">
        <v>1</v>
      </c>
    </row>
    <row r="154" spans="2:3" x14ac:dyDescent="0.25">
      <c r="C154" s="13">
        <v>7</v>
      </c>
    </row>
    <row r="155" spans="2:3" x14ac:dyDescent="0.25">
      <c r="C155" s="13">
        <v>11</v>
      </c>
    </row>
    <row r="156" spans="2:3" x14ac:dyDescent="0.25">
      <c r="C156" s="13"/>
    </row>
    <row r="157" spans="2:3" x14ac:dyDescent="0.25">
      <c r="C157" s="13"/>
    </row>
    <row r="158" spans="2:3" x14ac:dyDescent="0.25">
      <c r="C158" s="13"/>
    </row>
    <row r="159" spans="2:3" x14ac:dyDescent="0.25">
      <c r="C159" s="13"/>
    </row>
  </sheetData>
  <mergeCells count="48">
    <mergeCell ref="AU114:AW114"/>
    <mergeCell ref="Q116:AB127"/>
    <mergeCell ref="AC114:AE114"/>
    <mergeCell ref="AF114:AH114"/>
    <mergeCell ref="AI114:AK114"/>
    <mergeCell ref="AL114:AN114"/>
    <mergeCell ref="AO114:AQ114"/>
    <mergeCell ref="AR114:AT114"/>
    <mergeCell ref="Q76:AB87"/>
    <mergeCell ref="C110:P113"/>
    <mergeCell ref="Q114:S114"/>
    <mergeCell ref="T114:V114"/>
    <mergeCell ref="W114:Y114"/>
    <mergeCell ref="Z114:AB114"/>
    <mergeCell ref="AU74:AW74"/>
    <mergeCell ref="Q38:AB49"/>
    <mergeCell ref="Q74:S74"/>
    <mergeCell ref="T74:V74"/>
    <mergeCell ref="W74:Y74"/>
    <mergeCell ref="Z74:AB74"/>
    <mergeCell ref="AC74:AE74"/>
    <mergeCell ref="AF74:AH74"/>
    <mergeCell ref="AI74:AK74"/>
    <mergeCell ref="AL74:AN74"/>
    <mergeCell ref="AO74:AQ74"/>
    <mergeCell ref="AR74:AT74"/>
    <mergeCell ref="AF36:AH36"/>
    <mergeCell ref="AI36:AK36"/>
    <mergeCell ref="AL36:AN36"/>
    <mergeCell ref="AO36:AQ36"/>
    <mergeCell ref="AR36:AT36"/>
    <mergeCell ref="AU36:AW36"/>
    <mergeCell ref="AI1:AK1"/>
    <mergeCell ref="AL1:AN1"/>
    <mergeCell ref="AO1:AQ1"/>
    <mergeCell ref="AR1:AT1"/>
    <mergeCell ref="AU1:AW1"/>
    <mergeCell ref="Q36:S36"/>
    <mergeCell ref="T36:V36"/>
    <mergeCell ref="W36:Y36"/>
    <mergeCell ref="Z36:AB36"/>
    <mergeCell ref="AC36:AE36"/>
    <mergeCell ref="AF1:AH1"/>
    <mergeCell ref="Q1:S1"/>
    <mergeCell ref="T1:V1"/>
    <mergeCell ref="W1:Y1"/>
    <mergeCell ref="Z1:AB1"/>
    <mergeCell ref="AC1:AE1"/>
  </mergeCells>
  <pageMargins left="0.7" right="0.7" top="0.75" bottom="0.75" header="0.3" footer="0.3"/>
  <pageSetup orientation="portrait" horizontalDpi="300"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0713C-18E4-42F9-B3BB-13687090600A}">
  <dimension ref="A1:BE159"/>
  <sheetViews>
    <sheetView topLeftCell="Q1" zoomScale="85" zoomScaleNormal="85" workbookViewId="0">
      <selection activeCell="AL20" sqref="AL20"/>
    </sheetView>
  </sheetViews>
  <sheetFormatPr defaultRowHeight="15" x14ac:dyDescent="0.25"/>
  <cols>
    <col min="1" max="1" width="8.7109375" style="11" bestFit="1" customWidth="1"/>
    <col min="2" max="2" width="8.7109375" style="11" customWidth="1"/>
    <col min="3" max="3" width="14" style="11" customWidth="1"/>
    <col min="4" max="4" width="17.5703125" style="11" bestFit="1" customWidth="1"/>
    <col min="5" max="5" width="16" style="11" bestFit="1" customWidth="1"/>
    <col min="6" max="6" width="16.7109375" style="11" bestFit="1" customWidth="1"/>
    <col min="7" max="7" width="11.5703125" style="11" bestFit="1" customWidth="1"/>
    <col min="8" max="8" width="16.7109375" style="11" bestFit="1" customWidth="1"/>
    <col min="9" max="13" width="16.7109375" style="11" customWidth="1"/>
    <col min="14" max="24" width="16" style="11" customWidth="1"/>
    <col min="25" max="25" width="14.28515625" style="11" customWidth="1"/>
    <col min="26" max="26" width="12.85546875" style="11" customWidth="1"/>
    <col min="27" max="29" width="9.140625" style="11"/>
    <col min="30" max="30" width="14.85546875" style="11" bestFit="1" customWidth="1"/>
    <col min="31" max="16384" width="9.140625" style="11"/>
  </cols>
  <sheetData>
    <row r="1" spans="1:57" x14ac:dyDescent="0.25">
      <c r="A1" s="15" t="s">
        <v>50</v>
      </c>
      <c r="B1" s="13"/>
      <c r="C1" s="13"/>
      <c r="D1" s="13"/>
      <c r="E1" s="13"/>
      <c r="F1" s="13"/>
      <c r="G1" s="13"/>
      <c r="H1" s="13"/>
      <c r="I1" s="13"/>
      <c r="J1" s="13"/>
      <c r="K1" s="13"/>
      <c r="L1" s="13"/>
      <c r="M1" s="13"/>
      <c r="N1" s="13"/>
      <c r="O1" s="13"/>
      <c r="P1" s="13"/>
      <c r="Q1" s="13"/>
      <c r="R1" s="13"/>
      <c r="S1" s="13"/>
      <c r="T1" s="13"/>
      <c r="W1" s="61"/>
      <c r="X1" s="61"/>
      <c r="Y1" s="61" t="s">
        <v>33</v>
      </c>
      <c r="Z1" s="61"/>
      <c r="AA1" s="61"/>
      <c r="AB1" s="61" t="s">
        <v>34</v>
      </c>
      <c r="AC1" s="61"/>
      <c r="AD1" s="61"/>
      <c r="AE1" s="61" t="s">
        <v>35</v>
      </c>
      <c r="AF1" s="61"/>
      <c r="AG1" s="61"/>
      <c r="AH1" s="61" t="s">
        <v>36</v>
      </c>
      <c r="AI1" s="61"/>
      <c r="AJ1" s="61"/>
      <c r="AK1" s="61" t="s">
        <v>37</v>
      </c>
      <c r="AL1" s="61"/>
      <c r="AM1" s="61"/>
      <c r="AN1" s="61" t="s">
        <v>38</v>
      </c>
      <c r="AO1" s="61"/>
      <c r="AP1" s="61"/>
      <c r="AQ1" s="61" t="s">
        <v>39</v>
      </c>
      <c r="AR1" s="61"/>
      <c r="AS1" s="61"/>
      <c r="AT1" s="61" t="s">
        <v>40</v>
      </c>
      <c r="AU1" s="61"/>
      <c r="AV1" s="61"/>
      <c r="AW1" s="61" t="s">
        <v>41</v>
      </c>
      <c r="AX1" s="61"/>
      <c r="AY1" s="61"/>
      <c r="AZ1" s="61" t="s">
        <v>42</v>
      </c>
      <c r="BA1" s="61"/>
      <c r="BB1" s="61"/>
      <c r="BC1" s="61" t="s">
        <v>43</v>
      </c>
      <c r="BD1" s="61"/>
      <c r="BE1" s="61"/>
    </row>
    <row r="2" spans="1:57" x14ac:dyDescent="0.25">
      <c r="A2" s="15" t="s">
        <v>0</v>
      </c>
      <c r="B2" s="15" t="s">
        <v>52</v>
      </c>
      <c r="C2" s="15" t="s">
        <v>1</v>
      </c>
      <c r="D2" s="15" t="s">
        <v>20</v>
      </c>
      <c r="E2" s="15" t="s">
        <v>21</v>
      </c>
      <c r="F2" s="15" t="s">
        <v>19</v>
      </c>
      <c r="G2" s="15" t="s">
        <v>15</v>
      </c>
      <c r="H2" s="15" t="s">
        <v>18</v>
      </c>
      <c r="I2" s="15" t="s">
        <v>49</v>
      </c>
      <c r="J2" s="15" t="s">
        <v>47</v>
      </c>
      <c r="K2" s="15" t="s">
        <v>48</v>
      </c>
      <c r="L2" s="15" t="s">
        <v>54</v>
      </c>
      <c r="M2" s="15" t="s">
        <v>55</v>
      </c>
      <c r="N2" s="15" t="s">
        <v>44</v>
      </c>
      <c r="O2" s="15" t="s">
        <v>45</v>
      </c>
      <c r="P2" s="15" t="s">
        <v>46</v>
      </c>
      <c r="Q2" s="15"/>
      <c r="R2" s="15"/>
      <c r="S2" s="15"/>
      <c r="T2" s="15"/>
      <c r="W2" s="15" t="s">
        <v>0</v>
      </c>
      <c r="X2" s="15" t="s">
        <v>1</v>
      </c>
      <c r="Y2" s="15" t="s">
        <v>30</v>
      </c>
      <c r="Z2" s="15" t="s">
        <v>31</v>
      </c>
      <c r="AA2" s="15" t="s">
        <v>32</v>
      </c>
      <c r="AB2" s="15" t="s">
        <v>30</v>
      </c>
      <c r="AC2" s="15" t="s">
        <v>31</v>
      </c>
      <c r="AD2" s="15" t="s">
        <v>32</v>
      </c>
      <c r="AE2" s="15" t="s">
        <v>30</v>
      </c>
      <c r="AF2" s="15" t="s">
        <v>31</v>
      </c>
      <c r="AG2" s="15" t="s">
        <v>32</v>
      </c>
      <c r="AH2" s="15" t="s">
        <v>30</v>
      </c>
      <c r="AI2" s="15" t="s">
        <v>31</v>
      </c>
      <c r="AJ2" s="15" t="s">
        <v>32</v>
      </c>
      <c r="AK2" s="15" t="s">
        <v>30</v>
      </c>
      <c r="AL2" s="15" t="s">
        <v>31</v>
      </c>
      <c r="AM2" s="15" t="s">
        <v>32</v>
      </c>
      <c r="AN2" s="15" t="s">
        <v>30</v>
      </c>
      <c r="AO2" s="15" t="s">
        <v>31</v>
      </c>
      <c r="AP2" s="15" t="s">
        <v>32</v>
      </c>
      <c r="AQ2" s="15" t="s">
        <v>30</v>
      </c>
      <c r="AR2" s="15" t="s">
        <v>31</v>
      </c>
      <c r="AS2" s="15" t="s">
        <v>32</v>
      </c>
      <c r="AT2" s="15" t="s">
        <v>30</v>
      </c>
      <c r="AU2" s="15" t="s">
        <v>31</v>
      </c>
      <c r="AV2" s="15" t="s">
        <v>32</v>
      </c>
      <c r="AW2" s="15" t="s">
        <v>30</v>
      </c>
      <c r="AX2" s="15" t="s">
        <v>31</v>
      </c>
      <c r="AY2" s="15" t="s">
        <v>32</v>
      </c>
      <c r="AZ2" s="15" t="s">
        <v>30</v>
      </c>
      <c r="BA2" s="15" t="s">
        <v>31</v>
      </c>
      <c r="BB2" s="15" t="s">
        <v>32</v>
      </c>
      <c r="BC2" s="15" t="s">
        <v>30</v>
      </c>
      <c r="BD2" s="15" t="s">
        <v>31</v>
      </c>
      <c r="BE2" s="15" t="s">
        <v>32</v>
      </c>
    </row>
    <row r="3" spans="1:57" x14ac:dyDescent="0.25">
      <c r="A3" s="13" t="s">
        <v>10</v>
      </c>
      <c r="B3" s="13">
        <v>1</v>
      </c>
      <c r="C3" s="14">
        <v>43706</v>
      </c>
      <c r="D3" s="13">
        <v>43706.431944444441</v>
      </c>
      <c r="E3" s="13">
        <v>43706.635416666664</v>
      </c>
      <c r="F3" s="13">
        <v>4.8833333333604969</v>
      </c>
      <c r="G3" s="13">
        <v>276.29999999999927</v>
      </c>
      <c r="H3" s="13">
        <v>4.3469788280935218</v>
      </c>
      <c r="I3" s="13">
        <v>276.06936515936087</v>
      </c>
      <c r="J3" s="5">
        <f t="shared" ref="J3:J14" si="0">I3/(CONVERT(11.2,"in","cm")^2*(PI()/4))*10</f>
        <v>4.3433502911073623</v>
      </c>
      <c r="K3" s="13">
        <v>4.0189042031394564</v>
      </c>
      <c r="L3" s="13">
        <f>J3-$H3</f>
        <v>-3.6285369861595029E-3</v>
      </c>
      <c r="M3" s="13">
        <f>K3-$H3</f>
        <v>-0.32807462495406536</v>
      </c>
      <c r="N3" s="13">
        <v>90.51</v>
      </c>
      <c r="O3" s="13">
        <v>0.71</v>
      </c>
      <c r="P3" s="13">
        <v>0.55000000000000004</v>
      </c>
      <c r="Q3" s="13"/>
      <c r="R3" s="13"/>
      <c r="S3" s="13"/>
      <c r="T3" s="13"/>
      <c r="W3" s="23" t="s">
        <v>10</v>
      </c>
      <c r="X3" s="24">
        <v>43706</v>
      </c>
      <c r="Y3" s="23">
        <v>302.45400000000001</v>
      </c>
      <c r="Z3" s="23">
        <v>740.34</v>
      </c>
      <c r="AA3" s="23">
        <v>670.2654946659153</v>
      </c>
      <c r="AB3" s="23">
        <v>495.90623999999997</v>
      </c>
      <c r="AC3" s="23">
        <v>531.14688000000001</v>
      </c>
      <c r="AD3" s="23">
        <v>517.90360777091496</v>
      </c>
      <c r="AE3" s="23">
        <v>423.88633461927361</v>
      </c>
      <c r="AF3" s="23">
        <v>470.0471714624581</v>
      </c>
      <c r="AG3" s="23">
        <v>449.52029133014412</v>
      </c>
      <c r="AH3" s="23">
        <v>-63.358953429216896</v>
      </c>
      <c r="AI3" s="23">
        <v>307.71495773531285</v>
      </c>
      <c r="AJ3" s="23">
        <v>92.13141236419483</v>
      </c>
      <c r="AK3" s="13">
        <v>0.18460337215271622</v>
      </c>
      <c r="AL3" s="13">
        <v>0.22497804502753965</v>
      </c>
      <c r="AM3" s="13">
        <v>0.20763349144349907</v>
      </c>
      <c r="AN3" s="13">
        <v>0.61118534482758613</v>
      </c>
      <c r="AO3" s="13">
        <v>2.1803879310344829</v>
      </c>
      <c r="AP3" s="13">
        <v>1.9052914999548978</v>
      </c>
      <c r="AQ3" s="13">
        <v>6.1118534482758613E-2</v>
      </c>
      <c r="AR3" s="13">
        <v>0.21803879310344831</v>
      </c>
      <c r="AS3" s="13">
        <v>0.19052914999548978</v>
      </c>
      <c r="AT3" s="13">
        <v>24.58</v>
      </c>
      <c r="AU3" s="13">
        <v>28.435000000000002</v>
      </c>
      <c r="AV3" s="13">
        <v>26.828794843049373</v>
      </c>
      <c r="AW3" s="13">
        <v>0.10908431225390389</v>
      </c>
      <c r="AX3" s="13">
        <v>5.0178783636795785</v>
      </c>
      <c r="AY3" s="13">
        <v>1.4089080810294228</v>
      </c>
      <c r="AZ3" s="13">
        <v>3.0893871830889821</v>
      </c>
      <c r="BA3" s="13">
        <v>3.8767313197325102</v>
      </c>
      <c r="BB3" s="13">
        <v>3.5369713368147901</v>
      </c>
      <c r="BC3" s="13">
        <v>1.2719110422259892</v>
      </c>
      <c r="BD3" s="13">
        <v>1.9975926377804549</v>
      </c>
      <c r="BE3" s="13">
        <v>1.5380901200018802</v>
      </c>
    </row>
    <row r="4" spans="1:57" x14ac:dyDescent="0.25">
      <c r="A4" s="13" t="s">
        <v>10</v>
      </c>
      <c r="B4" s="13">
        <v>2</v>
      </c>
      <c r="C4" s="14">
        <v>43712</v>
      </c>
      <c r="D4" s="13">
        <v>43712.392361111109</v>
      </c>
      <c r="E4" s="13">
        <v>43712.59375</v>
      </c>
      <c r="F4" s="13">
        <v>4.8333333333721384</v>
      </c>
      <c r="G4" s="13">
        <v>219.40000000000146</v>
      </c>
      <c r="H4" s="13">
        <v>3.4517812337449421</v>
      </c>
      <c r="I4" s="13">
        <v>219.49605028769943</v>
      </c>
      <c r="J4" s="5">
        <f t="shared" si="0"/>
        <v>3.4532923758624068</v>
      </c>
      <c r="K4" s="13">
        <v>3.1403277293060596</v>
      </c>
      <c r="L4" s="13">
        <f t="shared" ref="L4:M14" si="1">J4-$H4</f>
        <v>1.5111421174647255E-3</v>
      </c>
      <c r="M4" s="13">
        <f t="shared" si="1"/>
        <v>-0.31145350443888242</v>
      </c>
      <c r="N4" s="12">
        <v>128.54830000000001</v>
      </c>
      <c r="O4" s="12">
        <v>0.72</v>
      </c>
      <c r="P4" s="12">
        <v>0.21</v>
      </c>
      <c r="Q4" s="12"/>
      <c r="R4" s="12"/>
      <c r="S4" s="12"/>
      <c r="T4" s="12"/>
      <c r="W4" s="23" t="s">
        <v>10</v>
      </c>
      <c r="X4" s="24">
        <v>43712</v>
      </c>
      <c r="Y4" s="23">
        <v>141.102</v>
      </c>
      <c r="Z4" s="23">
        <v>749.25</v>
      </c>
      <c r="AA4" s="23">
        <v>499.47028650749667</v>
      </c>
      <c r="AB4" s="23">
        <v>373.43231999999995</v>
      </c>
      <c r="AC4" s="23">
        <v>422.04671999999999</v>
      </c>
      <c r="AD4" s="23">
        <v>394.60478152137642</v>
      </c>
      <c r="AE4" s="23">
        <v>424.60167947375874</v>
      </c>
      <c r="AF4" s="23">
        <v>495.38223757282344</v>
      </c>
      <c r="AG4" s="23">
        <v>459.36856289003259</v>
      </c>
      <c r="AH4" s="23">
        <v>-108.94220547424165</v>
      </c>
      <c r="AI4" s="23">
        <v>328.55096539966002</v>
      </c>
      <c r="AJ4" s="23">
        <v>77.489288175198979</v>
      </c>
      <c r="AK4" s="13">
        <v>0.17970404546801561</v>
      </c>
      <c r="AL4" s="13">
        <v>0.27872031766779842</v>
      </c>
      <c r="AM4" s="13">
        <v>0.23092521951474621</v>
      </c>
      <c r="AN4" s="13">
        <v>0.23105603448275869</v>
      </c>
      <c r="AO4" s="13">
        <v>2.4739583333333335</v>
      </c>
      <c r="AP4" s="13">
        <v>1.5180549170744457</v>
      </c>
      <c r="AQ4" s="13">
        <v>2.310560344827587E-2</v>
      </c>
      <c r="AR4" s="13">
        <v>0.24739583333333337</v>
      </c>
      <c r="AS4" s="13">
        <v>0.15180549170744448</v>
      </c>
      <c r="AT4" s="13">
        <v>24.064999999999998</v>
      </c>
      <c r="AU4" s="13">
        <v>32.75</v>
      </c>
      <c r="AV4" s="13">
        <v>28.795332594235067</v>
      </c>
      <c r="AW4" s="13">
        <v>2.8706397961553654E-2</v>
      </c>
      <c r="AX4" s="13">
        <v>4.7193318248794212</v>
      </c>
      <c r="AY4" s="13">
        <v>1.3706159316745434</v>
      </c>
      <c r="AZ4" s="13">
        <v>2.9955788760813009</v>
      </c>
      <c r="BA4" s="13">
        <v>4.9600383853978354</v>
      </c>
      <c r="BB4" s="13">
        <v>4.0018621834125527</v>
      </c>
      <c r="BC4" s="13">
        <v>2.1757633747885143</v>
      </c>
      <c r="BD4" s="13">
        <v>2.8668024998910413</v>
      </c>
      <c r="BE4" s="13">
        <v>2.5455212644977006</v>
      </c>
    </row>
    <row r="5" spans="1:57" x14ac:dyDescent="0.25">
      <c r="A5" s="13" t="s">
        <v>10</v>
      </c>
      <c r="B5" s="13">
        <v>3</v>
      </c>
      <c r="C5" s="14">
        <v>43726</v>
      </c>
      <c r="D5" s="13">
        <v>43726.40902777778</v>
      </c>
      <c r="E5" s="13">
        <v>43726.618750000001</v>
      </c>
      <c r="F5" s="13">
        <v>5.0333333333255723</v>
      </c>
      <c r="G5" s="13">
        <v>113.5</v>
      </c>
      <c r="H5" s="13">
        <v>1.7856753419783424</v>
      </c>
      <c r="I5" s="13">
        <v>113.45119530632377</v>
      </c>
      <c r="J5" s="5">
        <f t="shared" si="0"/>
        <v>1.7849075064006292</v>
      </c>
      <c r="K5" s="13">
        <v>3.0828360292692127</v>
      </c>
      <c r="L5" s="13">
        <f t="shared" si="1"/>
        <v>-7.678355777132051E-4</v>
      </c>
      <c r="M5" s="13">
        <f t="shared" si="1"/>
        <v>1.2971606872908703</v>
      </c>
      <c r="N5" s="12">
        <v>80.429199999999994</v>
      </c>
      <c r="O5" s="12">
        <v>0.61699999999999999</v>
      </c>
      <c r="P5" s="12">
        <v>0.16700000000000001</v>
      </c>
      <c r="Q5" s="12"/>
      <c r="R5" s="12"/>
      <c r="S5" s="12"/>
      <c r="T5" s="12"/>
      <c r="W5" s="23" t="s">
        <v>10</v>
      </c>
      <c r="X5" s="24">
        <v>43726</v>
      </c>
      <c r="Y5" s="23">
        <v>102.87</v>
      </c>
      <c r="Z5" s="23">
        <v>773.55000000000007</v>
      </c>
      <c r="AA5" s="23">
        <v>495.39698835274487</v>
      </c>
      <c r="AB5" s="23">
        <v>265.00799999999998</v>
      </c>
      <c r="AC5" s="23">
        <v>302.52431999999999</v>
      </c>
      <c r="AD5" s="23">
        <v>283.3145357737107</v>
      </c>
      <c r="AE5" s="23">
        <v>386.57184722932647</v>
      </c>
      <c r="AF5" s="23">
        <v>446.80312700457614</v>
      </c>
      <c r="AG5" s="23">
        <v>411.87191108822094</v>
      </c>
      <c r="AH5" s="23">
        <v>-127.12690951123869</v>
      </c>
      <c r="AI5" s="23">
        <v>302.81878974733996</v>
      </c>
      <c r="AJ5" s="23">
        <v>69.72163888874752</v>
      </c>
      <c r="AK5" s="13">
        <v>0.13081026292645145</v>
      </c>
      <c r="AL5" s="13">
        <v>0.1711342690469726</v>
      </c>
      <c r="AM5" s="13">
        <v>0.14991031758814241</v>
      </c>
      <c r="AN5" s="13">
        <v>0.13229885057471272</v>
      </c>
      <c r="AO5" s="13">
        <v>2.4763649425287362</v>
      </c>
      <c r="AP5" s="13">
        <v>1.4660336991318879</v>
      </c>
      <c r="AQ5" s="13">
        <v>1.3229885057471273E-2</v>
      </c>
      <c r="AR5" s="13">
        <v>0.24763649425287362</v>
      </c>
      <c r="AS5" s="13">
        <v>0.14660336991318856</v>
      </c>
      <c r="AT5" s="13">
        <v>18.145</v>
      </c>
      <c r="AU5" s="13">
        <v>23.134999999999998</v>
      </c>
      <c r="AV5" s="13">
        <v>20.618441306755258</v>
      </c>
      <c r="AW5" s="13">
        <v>0.10334303266159314</v>
      </c>
      <c r="AX5" s="13">
        <v>3.8466573268481898</v>
      </c>
      <c r="AY5" s="13">
        <v>1.2356467135854146</v>
      </c>
      <c r="AZ5" s="13">
        <v>2.0828820496988727</v>
      </c>
      <c r="BA5" s="13">
        <v>2.8324596247232394</v>
      </c>
      <c r="BB5" s="13">
        <v>2.4354109038900038</v>
      </c>
      <c r="BC5" s="13">
        <v>1.0627964739020981</v>
      </c>
      <c r="BD5" s="13">
        <v>1.6899993437000951</v>
      </c>
      <c r="BE5" s="13">
        <v>1.3302063523058223</v>
      </c>
    </row>
    <row r="6" spans="1:57" x14ac:dyDescent="0.25">
      <c r="A6" s="13" t="s">
        <v>10</v>
      </c>
      <c r="B6" s="13">
        <v>4</v>
      </c>
      <c r="C6" s="14">
        <v>43734</v>
      </c>
      <c r="D6" s="13">
        <v>43734.424305555556</v>
      </c>
      <c r="E6" s="13">
        <v>43734.640277777777</v>
      </c>
      <c r="F6" s="13">
        <v>5.1833333332906477</v>
      </c>
      <c r="G6" s="13">
        <v>110.29999999999927</v>
      </c>
      <c r="H6" s="13">
        <v>1.7353303103102191</v>
      </c>
      <c r="I6" s="13">
        <v>110.48125717312615</v>
      </c>
      <c r="J6" s="5">
        <f t="shared" si="0"/>
        <v>1.7381819972230772</v>
      </c>
      <c r="K6" s="13">
        <v>2.3190053494180072</v>
      </c>
      <c r="L6" s="13">
        <f t="shared" si="1"/>
        <v>2.8516869128580868E-3</v>
      </c>
      <c r="M6" s="13">
        <f t="shared" si="1"/>
        <v>0.58367503910778806</v>
      </c>
      <c r="N6" s="12">
        <v>85.352999999999994</v>
      </c>
      <c r="O6" s="12">
        <v>0.65</v>
      </c>
      <c r="P6" s="12">
        <v>0.25</v>
      </c>
      <c r="Q6" s="12"/>
      <c r="R6" s="12"/>
      <c r="S6" s="12"/>
      <c r="T6" s="12"/>
      <c r="W6" s="23" t="s">
        <v>10</v>
      </c>
      <c r="X6" s="24">
        <v>43734</v>
      </c>
      <c r="Y6" s="23">
        <v>1.9683000000000002</v>
      </c>
      <c r="Z6" s="23">
        <v>717.66000000000008</v>
      </c>
      <c r="AA6" s="23">
        <v>384.89681160398214</v>
      </c>
      <c r="AB6" s="23">
        <v>338.05919999999998</v>
      </c>
      <c r="AC6" s="23">
        <v>387.31200000000001</v>
      </c>
      <c r="AD6" s="23">
        <v>365.22083097345165</v>
      </c>
      <c r="AE6" s="23">
        <v>413.14952778642987</v>
      </c>
      <c r="AF6" s="23">
        <v>476.69404494392921</v>
      </c>
      <c r="AG6" s="23">
        <v>442.99052785644756</v>
      </c>
      <c r="AH6" s="23">
        <v>-244.46487949598762</v>
      </c>
      <c r="AI6" s="23">
        <v>275.68692996843896</v>
      </c>
      <c r="AJ6" s="23">
        <v>36.788129675608182</v>
      </c>
      <c r="AK6" s="13">
        <v>0.17322089508925267</v>
      </c>
      <c r="AL6" s="13">
        <v>0.23593400952971544</v>
      </c>
      <c r="AM6" s="13">
        <v>0.20471202627442672</v>
      </c>
      <c r="AN6" s="13">
        <v>-2.365549568965521E-2</v>
      </c>
      <c r="AO6" s="13">
        <v>2.3116379310344835</v>
      </c>
      <c r="AP6" s="13">
        <v>1.112386182817964</v>
      </c>
      <c r="AQ6" s="13">
        <v>-2.3655495689655212E-3</v>
      </c>
      <c r="AR6" s="13">
        <v>0.23116379310344837</v>
      </c>
      <c r="AS6" s="13">
        <v>0.11123861828179631</v>
      </c>
      <c r="AT6" s="13">
        <v>23.365000000000002</v>
      </c>
      <c r="AU6" s="13">
        <v>29.380000000000003</v>
      </c>
      <c r="AV6" s="13">
        <v>26.536159580342346</v>
      </c>
      <c r="AW6" s="13">
        <v>7.4636634700039506E-2</v>
      </c>
      <c r="AX6" s="13">
        <v>4.3978201677100195</v>
      </c>
      <c r="AY6" s="13">
        <v>0.95982401542086371</v>
      </c>
      <c r="AZ6" s="13">
        <v>2.8720617120950895</v>
      </c>
      <c r="BA6" s="13">
        <v>4.094486911043929</v>
      </c>
      <c r="BB6" s="13">
        <v>3.4805276090388366</v>
      </c>
      <c r="BC6" s="13">
        <v>1.8863690497720274</v>
      </c>
      <c r="BD6" s="13">
        <v>2.3759251245160176</v>
      </c>
      <c r="BE6" s="13">
        <v>2.1122916441975521</v>
      </c>
    </row>
    <row r="7" spans="1:57" x14ac:dyDescent="0.25">
      <c r="A7" s="13" t="s">
        <v>8</v>
      </c>
      <c r="B7" s="13">
        <v>5</v>
      </c>
      <c r="C7" s="14">
        <v>43707</v>
      </c>
      <c r="D7" s="13">
        <v>43707.365277777775</v>
      </c>
      <c r="E7" s="13">
        <v>43707.586805555555</v>
      </c>
      <c r="F7" s="13">
        <v>5.3166666667093523</v>
      </c>
      <c r="G7" s="13">
        <v>258.60000000000218</v>
      </c>
      <c r="H7" s="13">
        <v>4.0685078716793237</v>
      </c>
      <c r="I7" s="13">
        <v>258.52157906079742</v>
      </c>
      <c r="J7" s="5">
        <f t="shared" si="0"/>
        <v>4.0672740889706658</v>
      </c>
      <c r="K7" s="13">
        <v>3.7442243413109169</v>
      </c>
      <c r="L7" s="13">
        <f t="shared" si="1"/>
        <v>-1.2337827086579267E-3</v>
      </c>
      <c r="M7" s="13">
        <f t="shared" si="1"/>
        <v>-0.32428353036840685</v>
      </c>
      <c r="N7" s="12">
        <v>114.4075</v>
      </c>
      <c r="O7" s="12">
        <v>0.71399999999999997</v>
      </c>
      <c r="P7" s="12">
        <v>0.155</v>
      </c>
      <c r="Q7" s="12"/>
      <c r="R7" s="12"/>
      <c r="S7" s="12"/>
      <c r="T7" s="12"/>
      <c r="W7" s="26" t="s">
        <v>8</v>
      </c>
      <c r="X7" s="27">
        <v>43707</v>
      </c>
      <c r="Y7" s="26">
        <v>190.43100000000001</v>
      </c>
      <c r="Z7" s="26">
        <v>699.03000000000009</v>
      </c>
      <c r="AA7" s="26">
        <v>591.54405578727915</v>
      </c>
      <c r="AB7" s="26">
        <v>310.928832</v>
      </c>
      <c r="AC7" s="26">
        <v>357.06019199999992</v>
      </c>
      <c r="AD7" s="26">
        <v>340.83963298435879</v>
      </c>
      <c r="AE7" s="26">
        <v>409.55002585464706</v>
      </c>
      <c r="AF7" s="26">
        <v>483.19759863598495</v>
      </c>
      <c r="AG7" s="26">
        <v>450.73725102653077</v>
      </c>
      <c r="AH7" s="26">
        <v>-174.83860646026648</v>
      </c>
      <c r="AI7" s="26">
        <v>264.45671736996718</v>
      </c>
      <c r="AJ7" s="26">
        <v>37.311629651884402</v>
      </c>
      <c r="AK7" s="13">
        <v>0.16969524612753878</v>
      </c>
      <c r="AL7" s="13">
        <v>0.25817079870414877</v>
      </c>
      <c r="AM7" s="13">
        <v>0.22004960191108117</v>
      </c>
      <c r="AN7" s="13">
        <v>0.25370330459770113</v>
      </c>
      <c r="AO7" s="13">
        <v>2.0281250000000002</v>
      </c>
      <c r="AP7" s="13">
        <v>1.6728042128890011</v>
      </c>
      <c r="AQ7" s="13">
        <v>2.5370330459770114E-2</v>
      </c>
      <c r="AR7" s="13">
        <v>0.20281250000000003</v>
      </c>
      <c r="AS7" s="13">
        <v>0.16728042128890003</v>
      </c>
      <c r="AT7" s="13">
        <v>22.975000000000001</v>
      </c>
      <c r="AU7" s="13">
        <v>31.189999999999998</v>
      </c>
      <c r="AV7" s="13">
        <v>27.893495575221227</v>
      </c>
      <c r="AW7" s="13">
        <v>8.6119193884660952E-2</v>
      </c>
      <c r="AX7" s="13">
        <v>4.3863376085253982</v>
      </c>
      <c r="AY7" s="13">
        <v>1.1644396920136084</v>
      </c>
      <c r="AZ7" s="13">
        <v>2.8051922624745851</v>
      </c>
      <c r="BA7" s="13">
        <v>4.5414171331154733</v>
      </c>
      <c r="BB7" s="13">
        <v>3.7839292537321629</v>
      </c>
      <c r="BC7" s="13">
        <v>1.5375626462489598</v>
      </c>
      <c r="BD7" s="13">
        <v>2.0892908797941057</v>
      </c>
      <c r="BE7" s="13">
        <v>1.7560158459149324</v>
      </c>
    </row>
    <row r="8" spans="1:57" x14ac:dyDescent="0.25">
      <c r="A8" s="13" t="s">
        <v>8</v>
      </c>
      <c r="B8" s="13">
        <v>6</v>
      </c>
      <c r="C8" s="14">
        <v>43713</v>
      </c>
      <c r="D8" s="13">
        <v>43713.394444444442</v>
      </c>
      <c r="E8" s="13">
        <v>43713.612500000003</v>
      </c>
      <c r="F8" s="13">
        <v>5.2333333334536292</v>
      </c>
      <c r="G8" s="13">
        <v>188.70000000000073</v>
      </c>
      <c r="H8" s="13">
        <v>2.9687835861789829</v>
      </c>
      <c r="I8" s="13">
        <v>188.51396350037319</v>
      </c>
      <c r="J8" s="5">
        <f t="shared" si="0"/>
        <v>2.9658567069711159</v>
      </c>
      <c r="K8" s="13">
        <v>3.0076658471814031</v>
      </c>
      <c r="L8" s="13">
        <f t="shared" si="1"/>
        <v>-2.9268792078669392E-3</v>
      </c>
      <c r="M8" s="13">
        <f t="shared" si="1"/>
        <v>3.8882261002420204E-2</v>
      </c>
      <c r="N8" s="12">
        <v>163.90190000000001</v>
      </c>
      <c r="O8" s="12">
        <v>0.55700000000000005</v>
      </c>
      <c r="P8" s="12">
        <v>0.1</v>
      </c>
      <c r="Q8" s="12"/>
      <c r="R8" s="12"/>
      <c r="S8" s="12"/>
      <c r="T8" s="12"/>
      <c r="W8" s="26" t="s">
        <v>8</v>
      </c>
      <c r="X8" s="27">
        <v>43713</v>
      </c>
      <c r="Y8" s="26">
        <v>262.68300000000005</v>
      </c>
      <c r="Z8" s="26">
        <v>778.41000000000008</v>
      </c>
      <c r="AA8" s="26">
        <v>482.71113442622976</v>
      </c>
      <c r="AB8" s="26">
        <v>235.41484800000001</v>
      </c>
      <c r="AC8" s="26">
        <v>262.60704000000004</v>
      </c>
      <c r="AD8" s="26">
        <v>248.90825689180343</v>
      </c>
      <c r="AE8" s="26">
        <v>399.08383633922404</v>
      </c>
      <c r="AF8" s="26">
        <v>454.44658204976616</v>
      </c>
      <c r="AG8" s="26">
        <v>423.43818783288123</v>
      </c>
      <c r="AH8" s="26">
        <v>-147.63098685456967</v>
      </c>
      <c r="AI8" s="26">
        <v>294.28720627758986</v>
      </c>
      <c r="AJ8" s="26">
        <v>69.907972534999871</v>
      </c>
      <c r="AK8" s="13">
        <v>0.14067607467596333</v>
      </c>
      <c r="AL8" s="13">
        <v>0.19045282810230033</v>
      </c>
      <c r="AM8" s="13">
        <v>0.16596855153821563</v>
      </c>
      <c r="AN8" s="13">
        <v>0.7315840517241381</v>
      </c>
      <c r="AO8" s="13">
        <v>2.4587284482758629</v>
      </c>
      <c r="AP8" s="13">
        <v>1.4601986332938297</v>
      </c>
      <c r="AQ8" s="13">
        <v>7.3158405172413815E-2</v>
      </c>
      <c r="AR8" s="13">
        <v>0.24587284482758631</v>
      </c>
      <c r="AS8" s="13">
        <v>0.14601986332938263</v>
      </c>
      <c r="AT8" s="13">
        <v>19.475000000000001</v>
      </c>
      <c r="AU8" s="13">
        <v>25.18</v>
      </c>
      <c r="AV8" s="13">
        <v>22.49756955810145</v>
      </c>
      <c r="AW8" s="13">
        <v>5.1671516330796571E-2</v>
      </c>
      <c r="AX8" s="13">
        <v>3.4045787982402631</v>
      </c>
      <c r="AY8" s="13">
        <v>1.028775912281958</v>
      </c>
      <c r="AZ8" s="13">
        <v>2.2633606612890946</v>
      </c>
      <c r="BA8" s="13">
        <v>3.2019010512225941</v>
      </c>
      <c r="BB8" s="13">
        <v>2.7369565152166548</v>
      </c>
      <c r="BC8" s="13">
        <v>1.4795588642846811</v>
      </c>
      <c r="BD8" s="13">
        <v>2.0161795915184291</v>
      </c>
      <c r="BE8" s="13">
        <v>1.6635243376598754</v>
      </c>
    </row>
    <row r="9" spans="1:57" x14ac:dyDescent="0.25">
      <c r="A9" s="13" t="s">
        <v>8</v>
      </c>
      <c r="B9" s="13">
        <v>7</v>
      </c>
      <c r="C9" s="14">
        <v>43727</v>
      </c>
      <c r="D9" s="13">
        <v>43727.412499999999</v>
      </c>
      <c r="E9" s="13">
        <v>43727.618750000001</v>
      </c>
      <c r="F9" s="13">
        <v>4.9500000000698492</v>
      </c>
      <c r="G9" s="13">
        <v>176.90000000000146</v>
      </c>
      <c r="H9" s="13">
        <v>2.7831362819028316</v>
      </c>
      <c r="I9" s="13">
        <v>176.87493793767527</v>
      </c>
      <c r="J9" s="5">
        <f t="shared" si="0"/>
        <v>2.7827419849273696</v>
      </c>
      <c r="K9" s="13">
        <v>3.5553282005709907</v>
      </c>
      <c r="L9" s="13">
        <f t="shared" si="1"/>
        <v>-3.9429697546200515E-4</v>
      </c>
      <c r="M9" s="13">
        <f t="shared" si="1"/>
        <v>0.77219191866815917</v>
      </c>
      <c r="N9" s="12">
        <v>88.245599999999996</v>
      </c>
      <c r="O9" s="12">
        <v>0.71</v>
      </c>
      <c r="P9" s="12">
        <v>0.26</v>
      </c>
      <c r="Q9" s="12"/>
      <c r="R9" s="12"/>
      <c r="S9" s="12"/>
      <c r="T9" s="12"/>
      <c r="W9" s="26" t="s">
        <v>8</v>
      </c>
      <c r="X9" s="27">
        <v>43727</v>
      </c>
      <c r="Y9" s="26">
        <v>484.13700000000006</v>
      </c>
      <c r="Z9" s="26">
        <v>662.58</v>
      </c>
      <c r="AA9" s="26">
        <v>606.19907190265565</v>
      </c>
      <c r="AB9" s="26">
        <v>309.23615999999998</v>
      </c>
      <c r="AC9" s="26">
        <v>336.09983999999997</v>
      </c>
      <c r="AD9" s="26">
        <v>325.48955628318589</v>
      </c>
      <c r="AE9" s="26">
        <v>378.34792173329106</v>
      </c>
      <c r="AF9" s="26">
        <v>432.94872587871305</v>
      </c>
      <c r="AG9" s="26">
        <v>404.92621514748987</v>
      </c>
      <c r="AH9" s="26">
        <v>-115.61169481066533</v>
      </c>
      <c r="AI9" s="26">
        <v>408.20292092440991</v>
      </c>
      <c r="AJ9" s="26">
        <v>105.0766422744162</v>
      </c>
      <c r="AK9" s="13">
        <v>0.1121950928219371</v>
      </c>
      <c r="AL9" s="13">
        <v>0.16522012460155305</v>
      </c>
      <c r="AM9" s="13">
        <v>0.13824387450713846</v>
      </c>
      <c r="AN9" s="13">
        <v>1.3247772988505746</v>
      </c>
      <c r="AO9" s="13">
        <v>1.9175287356321842</v>
      </c>
      <c r="AP9" s="13">
        <v>1.7212348586543262</v>
      </c>
      <c r="AQ9" s="13">
        <v>0.13247772988505746</v>
      </c>
      <c r="AR9" s="13">
        <v>0.19175287356321843</v>
      </c>
      <c r="AS9" s="13">
        <v>0.17212348586543327</v>
      </c>
      <c r="AT9" s="13">
        <v>15.385</v>
      </c>
      <c r="AU9" s="13">
        <v>22.47</v>
      </c>
      <c r="AV9" s="13">
        <v>19.080872446162378</v>
      </c>
      <c r="AW9" s="13">
        <v>5.7412795923107308E-2</v>
      </c>
      <c r="AX9" s="13">
        <v>4.5930236738485846</v>
      </c>
      <c r="AY9" s="13">
        <v>0.99349181733711844</v>
      </c>
      <c r="AZ9" s="13">
        <v>1.7480780998420127</v>
      </c>
      <c r="BA9" s="13">
        <v>2.7206268512218719</v>
      </c>
      <c r="BB9" s="13">
        <v>2.2210079842219028</v>
      </c>
      <c r="BC9" s="13">
        <v>0.78348233358789532</v>
      </c>
      <c r="BD9" s="13">
        <v>1.259283218103076</v>
      </c>
      <c r="BE9" s="13">
        <v>0.95339821667682945</v>
      </c>
    </row>
    <row r="10" spans="1:57" x14ac:dyDescent="0.25">
      <c r="A10" s="13" t="s">
        <v>8</v>
      </c>
      <c r="B10" s="13">
        <v>8</v>
      </c>
      <c r="C10" s="14">
        <v>43739</v>
      </c>
      <c r="D10" s="13">
        <v>43739.423611111109</v>
      </c>
      <c r="E10" s="13">
        <v>43739.638888888891</v>
      </c>
      <c r="F10" s="13">
        <v>5.1666666667442769</v>
      </c>
      <c r="G10" s="13">
        <v>150.39999999999782</v>
      </c>
      <c r="H10" s="13">
        <v>2.3662164884012231</v>
      </c>
      <c r="I10" s="13">
        <v>150.59024002029068</v>
      </c>
      <c r="J10" s="5">
        <f t="shared" si="0"/>
        <v>2.3692095008531564</v>
      </c>
      <c r="K10" s="13">
        <v>2.8541719349139996</v>
      </c>
      <c r="L10" s="13">
        <f t="shared" si="1"/>
        <v>2.9930124519332857E-3</v>
      </c>
      <c r="M10" s="13">
        <f t="shared" si="1"/>
        <v>0.48795544651277645</v>
      </c>
      <c r="N10" s="12">
        <v>95.138000000000005</v>
      </c>
      <c r="O10" s="12">
        <v>0.6</v>
      </c>
      <c r="P10" s="12">
        <v>0.25</v>
      </c>
      <c r="Q10" s="12"/>
      <c r="R10" s="12"/>
      <c r="S10" s="12"/>
      <c r="T10" s="12"/>
      <c r="W10" s="26" t="s">
        <v>8</v>
      </c>
      <c r="X10" s="27">
        <v>43739</v>
      </c>
      <c r="Y10" s="26">
        <v>234.17100000000002</v>
      </c>
      <c r="Z10" s="26">
        <v>636.90300000000002</v>
      </c>
      <c r="AA10" s="26">
        <v>459.85461649142252</v>
      </c>
      <c r="AB10" s="26">
        <v>332.33280000000002</v>
      </c>
      <c r="AC10" s="26">
        <v>351.54719999999992</v>
      </c>
      <c r="AD10" s="26">
        <v>343.77521903707753</v>
      </c>
      <c r="AE10" s="26">
        <v>407.25868635158184</v>
      </c>
      <c r="AF10" s="26">
        <v>467.58749232703718</v>
      </c>
      <c r="AG10" s="26">
        <v>438.45863591244006</v>
      </c>
      <c r="AH10" s="26">
        <v>-105.66357985734687</v>
      </c>
      <c r="AI10" s="26">
        <v>260.71246432538368</v>
      </c>
      <c r="AJ10" s="26">
        <v>34.155943273155081</v>
      </c>
      <c r="AK10" s="13">
        <v>0.15506725361094131</v>
      </c>
      <c r="AL10" s="13">
        <v>0.2321749976299976</v>
      </c>
      <c r="AM10" s="13">
        <v>0.19794590644045917</v>
      </c>
      <c r="AN10" s="13">
        <v>0.74881824712643708</v>
      </c>
      <c r="AO10" s="13">
        <v>2.0165589080459774</v>
      </c>
      <c r="AP10" s="13">
        <v>1.4052857131517116</v>
      </c>
      <c r="AQ10" s="13">
        <v>7.4881824712643708E-2</v>
      </c>
      <c r="AR10" s="13">
        <v>0.20165589080459775</v>
      </c>
      <c r="AS10" s="13">
        <v>0.14052857131517107</v>
      </c>
      <c r="AT10" s="13">
        <v>21.28</v>
      </c>
      <c r="AU10" s="13">
        <v>29.060000000000002</v>
      </c>
      <c r="AV10" s="13">
        <v>25.79893370165745</v>
      </c>
      <c r="AW10" s="13">
        <v>8.6119193884660952E-2</v>
      </c>
      <c r="AX10" s="13">
        <v>3.4505090349787491</v>
      </c>
      <c r="AY10" s="13">
        <v>0.95072735268757891</v>
      </c>
      <c r="AZ10" s="13">
        <v>2.5301018452033914</v>
      </c>
      <c r="BA10" s="13">
        <v>4.0195876958843098</v>
      </c>
      <c r="BB10" s="13">
        <v>3.3518760608908802</v>
      </c>
      <c r="BC10" s="13">
        <v>1.7199632343692657</v>
      </c>
      <c r="BD10" s="13">
        <v>2.3992429627717518</v>
      </c>
      <c r="BE10" s="13">
        <v>2.0313893506860978</v>
      </c>
    </row>
    <row r="11" spans="1:57" x14ac:dyDescent="0.25">
      <c r="A11" s="13" t="s">
        <v>9</v>
      </c>
      <c r="B11" s="13">
        <v>9</v>
      </c>
      <c r="C11" s="14">
        <v>43711</v>
      </c>
      <c r="D11" s="13">
        <v>43711.400694444441</v>
      </c>
      <c r="E11" s="13">
        <v>43711.620138888888</v>
      </c>
      <c r="F11" s="13">
        <v>5.2666666667209938</v>
      </c>
      <c r="G11" s="13">
        <v>319.39999999999782</v>
      </c>
      <c r="H11" s="13">
        <v>5.0250634733733808</v>
      </c>
      <c r="I11" s="13">
        <v>319.60209831169988</v>
      </c>
      <c r="J11" s="5">
        <f t="shared" si="0"/>
        <v>5.0282430502179789</v>
      </c>
      <c r="K11" s="13">
        <v>3.6713942693541672</v>
      </c>
      <c r="L11" s="13">
        <f t="shared" si="1"/>
        <v>3.1795768445981309E-3</v>
      </c>
      <c r="M11" s="13">
        <f t="shared" si="1"/>
        <v>-1.3536692040192135</v>
      </c>
      <c r="N11" s="12">
        <v>191.97219999999999</v>
      </c>
      <c r="O11" s="12">
        <v>0.56899999999999995</v>
      </c>
      <c r="P11" s="12">
        <v>0.1</v>
      </c>
      <c r="Q11" s="12"/>
      <c r="R11" s="12"/>
      <c r="S11" s="12"/>
      <c r="T11" s="12"/>
      <c r="W11" s="6" t="s">
        <v>9</v>
      </c>
      <c r="X11" s="2">
        <v>43711</v>
      </c>
      <c r="Y11" s="6">
        <v>453.6</v>
      </c>
      <c r="Z11" s="6">
        <v>697.41000000000008</v>
      </c>
      <c r="AA11" s="6">
        <v>624.00030581717499</v>
      </c>
      <c r="AB11" s="6">
        <v>238.65590399999999</v>
      </c>
      <c r="AC11" s="6">
        <v>259.31308799999999</v>
      </c>
      <c r="AD11" s="6">
        <v>250.33744040775676</v>
      </c>
      <c r="AE11" s="6">
        <v>416.87784158122577</v>
      </c>
      <c r="AF11" s="6">
        <v>474.25664253391085</v>
      </c>
      <c r="AG11" s="6">
        <v>447.13042315574882</v>
      </c>
      <c r="AH11" s="6">
        <v>-64.491717721753204</v>
      </c>
      <c r="AI11" s="6">
        <v>356.4440558427695</v>
      </c>
      <c r="AJ11" s="6">
        <v>78.835197568556097</v>
      </c>
      <c r="AK11" s="13">
        <v>0.16822196248821952</v>
      </c>
      <c r="AL11" s="13">
        <v>0.24022381484263194</v>
      </c>
      <c r="AM11" s="13">
        <v>0.2025062623937508</v>
      </c>
      <c r="AN11" s="13">
        <v>1.274425287356322</v>
      </c>
      <c r="AO11" s="13">
        <v>2.0882902298850583</v>
      </c>
      <c r="AP11" s="13">
        <v>1.8219057382260224</v>
      </c>
      <c r="AQ11" s="13">
        <v>0.12744252873563219</v>
      </c>
      <c r="AR11" s="13">
        <v>0.20882902298850584</v>
      </c>
      <c r="AS11" s="13">
        <v>0.18219057382260184</v>
      </c>
      <c r="AT11" s="13">
        <v>22.810000000000002</v>
      </c>
      <c r="AU11" s="13">
        <v>29.740000000000002</v>
      </c>
      <c r="AV11" s="13">
        <v>26.301487831858349</v>
      </c>
      <c r="AW11" s="13">
        <v>6.8895355107728762E-2</v>
      </c>
      <c r="AX11" s="13">
        <v>3.3414247227248453</v>
      </c>
      <c r="AY11" s="13">
        <v>0.91488306459151603</v>
      </c>
      <c r="AZ11" s="13">
        <v>2.7773130785611793</v>
      </c>
      <c r="BA11" s="13">
        <v>4.1801969500633316</v>
      </c>
      <c r="BB11" s="13">
        <v>3.4384329465220933</v>
      </c>
      <c r="BC11" s="13">
        <v>1.3911422473132928</v>
      </c>
      <c r="BD11" s="13">
        <v>2.2655696189541121</v>
      </c>
      <c r="BE11" s="13">
        <v>1.7321167852788808</v>
      </c>
    </row>
    <row r="12" spans="1:57" x14ac:dyDescent="0.25">
      <c r="A12" s="13" t="s">
        <v>9</v>
      </c>
      <c r="B12" s="13">
        <v>10</v>
      </c>
      <c r="C12" s="14">
        <v>43725</v>
      </c>
      <c r="D12" s="13">
        <v>43725.433333333334</v>
      </c>
      <c r="E12" s="13">
        <v>43725.646527777775</v>
      </c>
      <c r="F12" s="13">
        <v>5.1166666665812954</v>
      </c>
      <c r="G12" s="13">
        <v>260.39999999999782</v>
      </c>
      <c r="H12" s="13">
        <v>4.0968269519925684</v>
      </c>
      <c r="I12" s="13">
        <v>259.87861796503984</v>
      </c>
      <c r="J12" s="5">
        <f t="shared" si="0"/>
        <v>4.0886241410359609</v>
      </c>
      <c r="K12" s="13">
        <v>3.6406010750616895</v>
      </c>
      <c r="L12" s="13">
        <f t="shared" si="1"/>
        <v>-8.2028109566074647E-3</v>
      </c>
      <c r="M12" s="13">
        <f t="shared" si="1"/>
        <v>-0.4562258769308789</v>
      </c>
      <c r="N12" s="12">
        <v>241.06829999999999</v>
      </c>
      <c r="O12" s="12">
        <v>0.25600000000000001</v>
      </c>
      <c r="P12" s="12">
        <v>0.105</v>
      </c>
      <c r="Q12" s="12"/>
      <c r="R12" s="12"/>
      <c r="S12" s="12"/>
      <c r="T12" s="12"/>
      <c r="W12" s="6" t="s">
        <v>9</v>
      </c>
      <c r="X12" s="2">
        <v>43725</v>
      </c>
      <c r="Y12" s="6">
        <v>441.04500000000002</v>
      </c>
      <c r="Z12" s="6">
        <v>654.48</v>
      </c>
      <c r="AA12" s="6">
        <v>597.10959574468041</v>
      </c>
      <c r="AB12" s="6">
        <v>129.617952</v>
      </c>
      <c r="AC12" s="6">
        <v>135.23068799999999</v>
      </c>
      <c r="AD12" s="6">
        <v>133.0929430683089</v>
      </c>
      <c r="AE12" s="6">
        <v>411.23875817660183</v>
      </c>
      <c r="AF12" s="6">
        <v>454.59169679218496</v>
      </c>
      <c r="AG12" s="6">
        <v>430.07543022292987</v>
      </c>
      <c r="AH12" s="6">
        <v>-108.74135735597281</v>
      </c>
      <c r="AI12" s="6">
        <v>256.79720459179276</v>
      </c>
      <c r="AJ12" s="6">
        <v>71.566658320846017</v>
      </c>
      <c r="AK12" s="13">
        <v>0.15569118144555</v>
      </c>
      <c r="AL12" s="13">
        <v>0.20018792458170417</v>
      </c>
      <c r="AM12" s="13">
        <v>0.17674100793124439</v>
      </c>
      <c r="AN12" s="13">
        <v>1.1960272988505749</v>
      </c>
      <c r="AO12" s="13">
        <v>1.9424568965517244</v>
      </c>
      <c r="AP12" s="13">
        <v>1.7332869491400191</v>
      </c>
      <c r="AQ12" s="13">
        <v>0.11960272988505749</v>
      </c>
      <c r="AR12" s="13">
        <v>0.19424568965517244</v>
      </c>
      <c r="AS12" s="13">
        <v>0.17332869491400169</v>
      </c>
      <c r="AT12" s="13">
        <v>21.355</v>
      </c>
      <c r="AU12" s="13">
        <v>26.145</v>
      </c>
      <c r="AV12" s="13">
        <v>23.708817775293483</v>
      </c>
      <c r="AW12" s="13">
        <v>3.4447677553864381E-2</v>
      </c>
      <c r="AX12" s="13">
        <v>4.5470934371100986</v>
      </c>
      <c r="AY12" s="13">
        <v>1.2137751829432033</v>
      </c>
      <c r="AZ12" s="13">
        <v>2.5417557595548268</v>
      </c>
      <c r="BA12" s="13">
        <v>3.3903602208668864</v>
      </c>
      <c r="BB12" s="13">
        <v>2.9407736067214185</v>
      </c>
      <c r="BC12" s="13">
        <v>0.98381495290942045</v>
      </c>
      <c r="BD12" s="13">
        <v>1.6069455219193489</v>
      </c>
      <c r="BE12" s="13">
        <v>1.234668270766909</v>
      </c>
    </row>
    <row r="13" spans="1:57" x14ac:dyDescent="0.25">
      <c r="A13" s="13" t="s">
        <v>9</v>
      </c>
      <c r="B13" s="13">
        <v>11</v>
      </c>
      <c r="C13" s="14">
        <v>43732</v>
      </c>
      <c r="D13" s="13">
        <v>43732.412499999999</v>
      </c>
      <c r="E13" s="13">
        <v>43732.635416666664</v>
      </c>
      <c r="F13" s="13">
        <v>5.3499999999767169</v>
      </c>
      <c r="G13" s="13">
        <v>160.20000000000073</v>
      </c>
      <c r="H13" s="13">
        <v>2.5203981478848614</v>
      </c>
      <c r="I13" s="13">
        <v>160.03243976449156</v>
      </c>
      <c r="J13" s="5">
        <f t="shared" si="0"/>
        <v>2.5177619524589163</v>
      </c>
      <c r="K13" s="13">
        <v>2.7528894695179944</v>
      </c>
      <c r="L13" s="13">
        <f t="shared" si="1"/>
        <v>-2.6361954259450648E-3</v>
      </c>
      <c r="M13" s="13">
        <f t="shared" si="1"/>
        <v>0.23249132163313302</v>
      </c>
      <c r="N13" s="12">
        <v>148.53630000000001</v>
      </c>
      <c r="O13" s="12">
        <v>0.56999999999999995</v>
      </c>
      <c r="P13" s="12">
        <v>0.11</v>
      </c>
      <c r="Q13" s="12"/>
      <c r="R13" s="12"/>
      <c r="S13" s="12"/>
      <c r="T13" s="12"/>
      <c r="W13" s="6" t="s">
        <v>9</v>
      </c>
      <c r="X13" s="2">
        <v>43732</v>
      </c>
      <c r="Y13" s="6">
        <v>90.558000000000007</v>
      </c>
      <c r="Z13" s="6">
        <v>859.41000000000008</v>
      </c>
      <c r="AA13" s="6">
        <v>421.00004496208027</v>
      </c>
      <c r="AB13" s="6">
        <v>238.43423999999996</v>
      </c>
      <c r="AC13" s="6">
        <v>277.92575999999997</v>
      </c>
      <c r="AD13" s="6">
        <v>259.37949191765955</v>
      </c>
      <c r="AE13" s="6">
        <v>405.85258260916635</v>
      </c>
      <c r="AF13" s="6">
        <v>458.32080455780618</v>
      </c>
      <c r="AG13" s="6">
        <v>427.53051825973535</v>
      </c>
      <c r="AH13" s="6">
        <v>-219.72953245052452</v>
      </c>
      <c r="AI13" s="6">
        <v>318.15609334094057</v>
      </c>
      <c r="AJ13" s="6">
        <v>32.632217655756101</v>
      </c>
      <c r="AK13" s="13">
        <v>0.16110219612128551</v>
      </c>
      <c r="AL13" s="13">
        <v>0.20184181481649383</v>
      </c>
      <c r="AM13" s="13">
        <v>0.17884387088597561</v>
      </c>
      <c r="AN13" s="13">
        <v>-2.3635057471264376E-2</v>
      </c>
      <c r="AO13" s="13">
        <v>2.8401939655172415</v>
      </c>
      <c r="AP13" s="13">
        <v>1.2283039041762274</v>
      </c>
      <c r="AQ13" s="13">
        <v>-2.3635057471264377E-3</v>
      </c>
      <c r="AR13" s="13">
        <v>0.28401939655172415</v>
      </c>
      <c r="AS13" s="13">
        <v>0.12283039041762242</v>
      </c>
      <c r="AT13" s="13">
        <v>21.994999999999997</v>
      </c>
      <c r="AU13" s="13">
        <v>26.305</v>
      </c>
      <c r="AV13" s="13">
        <v>23.94911032990807</v>
      </c>
      <c r="AW13" s="13">
        <v>4.0188957146175118E-2</v>
      </c>
      <c r="AX13" s="13">
        <v>4.782485900394839</v>
      </c>
      <c r="AY13" s="13">
        <v>1.2229111835989366</v>
      </c>
      <c r="AZ13" s="13">
        <v>2.6431255403904017</v>
      </c>
      <c r="BA13" s="13">
        <v>3.4225237893902838</v>
      </c>
      <c r="BB13" s="13">
        <v>2.9804025475535658</v>
      </c>
      <c r="BC13" s="13">
        <v>1.2540746294286171</v>
      </c>
      <c r="BD13" s="13">
        <v>1.8859321856274702</v>
      </c>
      <c r="BE13" s="13">
        <v>1.476168459909968</v>
      </c>
    </row>
    <row r="14" spans="1:57" x14ac:dyDescent="0.25">
      <c r="A14" s="13" t="s">
        <v>9</v>
      </c>
      <c r="B14" s="13">
        <v>12</v>
      </c>
      <c r="C14" s="14">
        <f>INT(D14)</f>
        <v>43742</v>
      </c>
      <c r="D14" s="13">
        <v>43742.374305555553</v>
      </c>
      <c r="E14" s="13">
        <v>43742.57708333333</v>
      </c>
      <c r="F14" s="13">
        <f>(E14-D14)*24</f>
        <v>4.8666666666395031</v>
      </c>
      <c r="G14" s="13">
        <v>178.40000000000146</v>
      </c>
      <c r="H14" s="13">
        <f>G14/(CONVERT(11.2,"in","cm")^2*(PI()/4))*10</f>
        <v>2.8067355154972589</v>
      </c>
      <c r="I14" s="13">
        <v>178.03738027091563</v>
      </c>
      <c r="J14" s="5">
        <f t="shared" si="0"/>
        <v>2.8010304837021627</v>
      </c>
      <c r="K14" s="13">
        <v>3.2221700906484041</v>
      </c>
      <c r="L14" s="13">
        <f t="shared" si="1"/>
        <v>-5.7050317950961826E-3</v>
      </c>
      <c r="M14" s="13">
        <f t="shared" si="1"/>
        <v>0.41543457515114524</v>
      </c>
      <c r="N14" s="12">
        <v>235.14359999999999</v>
      </c>
      <c r="O14" s="12">
        <v>0.12</v>
      </c>
      <c r="P14" s="12">
        <v>0.1</v>
      </c>
      <c r="Q14" s="12"/>
      <c r="R14" s="12"/>
      <c r="S14" s="12"/>
      <c r="T14" s="12"/>
      <c r="W14" s="6" t="s">
        <v>9</v>
      </c>
      <c r="X14" s="2">
        <v>43742</v>
      </c>
      <c r="Y14" s="6">
        <v>89.180999999999997</v>
      </c>
      <c r="Z14" s="6">
        <v>762.21</v>
      </c>
      <c r="AA14" s="6">
        <v>500.61461388286364</v>
      </c>
      <c r="AB14" s="6">
        <v>75.550080000000008</v>
      </c>
      <c r="AC14" s="6">
        <v>86.257919999999999</v>
      </c>
      <c r="AD14" s="6">
        <v>79.25753336225597</v>
      </c>
      <c r="AE14" s="6">
        <v>382.92965259025175</v>
      </c>
      <c r="AF14" s="6">
        <v>427.0810697093267</v>
      </c>
      <c r="AG14" s="6">
        <v>401.09461848955999</v>
      </c>
      <c r="AH14" s="6">
        <v>-224.20595589147879</v>
      </c>
      <c r="AI14" s="6">
        <v>362.3246052599589</v>
      </c>
      <c r="AJ14" s="6">
        <v>31.029106097262169</v>
      </c>
      <c r="AK14" s="13">
        <v>0.12551007970582312</v>
      </c>
      <c r="AL14" s="13">
        <v>0.1590971753538693</v>
      </c>
      <c r="AM14" s="13">
        <v>0.14000914904946699</v>
      </c>
      <c r="AN14" s="13">
        <v>-3.5628591954023126E-2</v>
      </c>
      <c r="AO14" s="13">
        <v>2.5129669540229891</v>
      </c>
      <c r="AP14" s="13">
        <v>1.4658586384257795</v>
      </c>
      <c r="AQ14" s="13">
        <v>-3.5628591954023126E-3</v>
      </c>
      <c r="AR14" s="13">
        <v>0.25129669540229893</v>
      </c>
      <c r="AS14" s="13">
        <v>0.1465858638425778</v>
      </c>
      <c r="AT14" s="13">
        <v>17.395</v>
      </c>
      <c r="AU14" s="13">
        <v>21.759999999999998</v>
      </c>
      <c r="AV14" s="13">
        <v>19.367106118029259</v>
      </c>
      <c r="AW14" s="13">
        <v>0.10908431225390389</v>
      </c>
      <c r="AX14" s="13">
        <v>7.4808873087808818</v>
      </c>
      <c r="AY14" s="13">
        <v>1.5096363639645092</v>
      </c>
      <c r="AZ14" s="13">
        <v>1.9867695255119751</v>
      </c>
      <c r="BA14" s="13">
        <v>2.6055009597054015</v>
      </c>
      <c r="BB14" s="13">
        <v>2.2520999410788929</v>
      </c>
      <c r="BC14" s="13">
        <v>0.93849589044972259</v>
      </c>
      <c r="BD14" s="13">
        <v>1.5707136075134336</v>
      </c>
      <c r="BE14" s="13">
        <v>1.2742624613962983</v>
      </c>
    </row>
    <row r="15" spans="1:57" x14ac:dyDescent="0.25">
      <c r="C15" s="10"/>
      <c r="U15" s="61"/>
      <c r="V15" s="61"/>
      <c r="W15" s="61" t="s">
        <v>85</v>
      </c>
      <c r="X15" s="61"/>
      <c r="Y15" s="61" t="s">
        <v>86</v>
      </c>
      <c r="Z15" s="61"/>
      <c r="AA15"/>
      <c r="AB15"/>
      <c r="AC15" s="61"/>
      <c r="AD15" s="61"/>
      <c r="AE15" s="61" t="s">
        <v>86</v>
      </c>
      <c r="AF15" s="61"/>
      <c r="AG15" s="15"/>
      <c r="AI15" s="61" t="s">
        <v>86</v>
      </c>
      <c r="AJ15" s="61"/>
    </row>
    <row r="16" spans="1:57" ht="48" customHeight="1" x14ac:dyDescent="0.25">
      <c r="C16" s="10"/>
      <c r="N16" s="11" t="s">
        <v>29</v>
      </c>
      <c r="U16" s="15" t="s">
        <v>0</v>
      </c>
      <c r="V16" s="15" t="s">
        <v>1</v>
      </c>
      <c r="W16" s="15" t="s">
        <v>45</v>
      </c>
      <c r="X16" s="15" t="s">
        <v>103</v>
      </c>
      <c r="Y16" s="30" t="s">
        <v>87</v>
      </c>
      <c r="Z16" s="30" t="s">
        <v>88</v>
      </c>
      <c r="AA16"/>
      <c r="AB16"/>
      <c r="AC16" s="15" t="s">
        <v>0</v>
      </c>
      <c r="AD16" s="15" t="s">
        <v>1</v>
      </c>
      <c r="AE16" s="30" t="s">
        <v>91</v>
      </c>
      <c r="AF16" s="30" t="s">
        <v>92</v>
      </c>
      <c r="AG16" s="30" t="s">
        <v>105</v>
      </c>
      <c r="AI16" s="30" t="s">
        <v>91</v>
      </c>
      <c r="AJ16" s="30" t="s">
        <v>92</v>
      </c>
    </row>
    <row r="17" spans="3:36" x14ac:dyDescent="0.25">
      <c r="C17" s="10"/>
      <c r="U17" s="23" t="s">
        <v>10</v>
      </c>
      <c r="V17" s="24">
        <v>43706</v>
      </c>
      <c r="W17" s="25">
        <v>0.71</v>
      </c>
      <c r="X17" s="25">
        <v>0.55000000000000004</v>
      </c>
      <c r="Y17" s="25">
        <v>4.3469788280935218</v>
      </c>
      <c r="Z17" s="25">
        <v>4.3433502911073623</v>
      </c>
      <c r="AA17"/>
      <c r="AB17"/>
      <c r="AC17" s="23" t="s">
        <v>10</v>
      </c>
      <c r="AD17" s="24">
        <v>43706</v>
      </c>
      <c r="AE17" s="25">
        <v>4.3469788280935218</v>
      </c>
      <c r="AF17" s="25">
        <v>4.0189042031394564</v>
      </c>
      <c r="AG17" s="25">
        <f>(ABS(AE17-AF17)/AVERAGE(AE17:AF17))*100</f>
        <v>7.8431559162192386</v>
      </c>
      <c r="AI17" s="25">
        <v>4.3469788280935218</v>
      </c>
      <c r="AJ17" s="25">
        <v>4.0189042031394564</v>
      </c>
    </row>
    <row r="18" spans="3:36" x14ac:dyDescent="0.25">
      <c r="C18" s="10"/>
      <c r="U18" s="23" t="s">
        <v>10</v>
      </c>
      <c r="V18" s="24">
        <v>43712</v>
      </c>
      <c r="W18" s="25">
        <v>0.72</v>
      </c>
      <c r="X18" s="25">
        <v>0.21</v>
      </c>
      <c r="Y18" s="25">
        <v>3.4517812337449421</v>
      </c>
      <c r="Z18" s="25">
        <v>3.4532923758624068</v>
      </c>
      <c r="AA18"/>
      <c r="AB18"/>
      <c r="AC18" s="23" t="s">
        <v>10</v>
      </c>
      <c r="AD18" s="24">
        <v>43712</v>
      </c>
      <c r="AE18" s="25">
        <v>3.4517812337449421</v>
      </c>
      <c r="AF18" s="25">
        <v>3.1403277293060596</v>
      </c>
      <c r="AG18" s="25">
        <f t="shared" ref="AG18:AG28" si="2">(ABS(AE18-AF18)/AVERAGE(AE18:AF18))*100</f>
        <v>9.4492826555079734</v>
      </c>
      <c r="AI18" s="25">
        <v>3.4517812337449421</v>
      </c>
      <c r="AJ18" s="25">
        <v>3.1403277293060596</v>
      </c>
    </row>
    <row r="19" spans="3:36" ht="17.25" x14ac:dyDescent="0.25">
      <c r="C19" s="15" t="s">
        <v>0</v>
      </c>
      <c r="D19" s="15" t="s">
        <v>1</v>
      </c>
      <c r="E19" s="15" t="s">
        <v>102</v>
      </c>
      <c r="U19" s="23" t="s">
        <v>10</v>
      </c>
      <c r="V19" s="24">
        <v>43726</v>
      </c>
      <c r="W19" s="25">
        <v>0.61699999999999999</v>
      </c>
      <c r="X19" s="25">
        <v>0.16700000000000001</v>
      </c>
      <c r="Y19" s="25">
        <v>1.7856753419783424</v>
      </c>
      <c r="Z19" s="25">
        <v>1.7849075064006292</v>
      </c>
      <c r="AA19"/>
      <c r="AB19"/>
      <c r="AC19" s="23" t="s">
        <v>10</v>
      </c>
      <c r="AD19" s="24">
        <v>43726</v>
      </c>
      <c r="AE19" s="25">
        <v>1.7856753419783424</v>
      </c>
      <c r="AF19" s="25">
        <v>3.0828360292692127</v>
      </c>
      <c r="AG19" s="25">
        <f t="shared" si="2"/>
        <v>53.287774778616694</v>
      </c>
      <c r="AI19" s="25">
        <v>1.7856753419783424</v>
      </c>
      <c r="AJ19" s="25">
        <v>3.0828360292692127</v>
      </c>
    </row>
    <row r="20" spans="3:36" x14ac:dyDescent="0.25">
      <c r="C20" s="23" t="s">
        <v>10</v>
      </c>
      <c r="D20" s="24">
        <v>43706</v>
      </c>
      <c r="E20" s="53">
        <f>CONVERT(F20,"in^2","m^2")</f>
        <v>5.8393431599999997E-2</v>
      </c>
      <c r="F20" s="25">
        <v>90.51</v>
      </c>
      <c r="U20" s="23" t="s">
        <v>10</v>
      </c>
      <c r="V20" s="24">
        <v>43734</v>
      </c>
      <c r="W20" s="25">
        <v>0.65</v>
      </c>
      <c r="X20" s="25">
        <v>0.25</v>
      </c>
      <c r="Y20" s="25">
        <v>1.7353303103102191</v>
      </c>
      <c r="Z20" s="25">
        <v>1.7381819972230772</v>
      </c>
      <c r="AA20"/>
      <c r="AB20"/>
      <c r="AC20" s="23" t="s">
        <v>10</v>
      </c>
      <c r="AD20" s="24">
        <v>43734</v>
      </c>
      <c r="AE20" s="25">
        <v>1.7353303103102191</v>
      </c>
      <c r="AF20" s="25">
        <v>2.3190053494180072</v>
      </c>
      <c r="AG20" s="25">
        <f t="shared" si="2"/>
        <v>28.792635247517396</v>
      </c>
      <c r="AI20" s="25">
        <v>1.7353303103102191</v>
      </c>
      <c r="AJ20" s="25">
        <v>2.3190053494180072</v>
      </c>
    </row>
    <row r="21" spans="3:36" x14ac:dyDescent="0.25">
      <c r="C21" s="23" t="s">
        <v>10</v>
      </c>
      <c r="D21" s="24">
        <v>43712</v>
      </c>
      <c r="E21" s="53">
        <f t="shared" ref="E21:E31" si="3">CONVERT(F21,"in^2","m^2")</f>
        <v>8.293422122800001E-2</v>
      </c>
      <c r="F21" s="25">
        <v>128.54830000000001</v>
      </c>
      <c r="U21" s="26" t="s">
        <v>8</v>
      </c>
      <c r="V21" s="27">
        <v>43707</v>
      </c>
      <c r="W21" s="28">
        <v>0.71399999999999997</v>
      </c>
      <c r="X21" s="28">
        <v>0.155</v>
      </c>
      <c r="Y21" s="28">
        <v>4.0685078716793237</v>
      </c>
      <c r="Z21" s="28">
        <v>4.0672740889706658</v>
      </c>
      <c r="AA21"/>
      <c r="AB21"/>
      <c r="AC21" s="26" t="s">
        <v>8</v>
      </c>
      <c r="AD21" s="27">
        <v>43707</v>
      </c>
      <c r="AE21" s="28">
        <v>4.0685078716793237</v>
      </c>
      <c r="AF21" s="28">
        <v>3.7442243413109169</v>
      </c>
      <c r="AG21" s="28">
        <f t="shared" si="2"/>
        <v>8.3014116323920621</v>
      </c>
      <c r="AI21" s="28">
        <v>4.0685078716793237</v>
      </c>
      <c r="AJ21" s="28">
        <v>3.7442243413109169</v>
      </c>
    </row>
    <row r="22" spans="3:36" x14ac:dyDescent="0.25">
      <c r="C22" s="23" t="s">
        <v>10</v>
      </c>
      <c r="D22" s="24">
        <v>43726</v>
      </c>
      <c r="E22" s="53">
        <f t="shared" si="3"/>
        <v>5.1889702672E-2</v>
      </c>
      <c r="F22" s="25">
        <v>80.429199999999994</v>
      </c>
      <c r="U22" s="26" t="s">
        <v>8</v>
      </c>
      <c r="V22" s="27">
        <v>43713</v>
      </c>
      <c r="W22" s="28">
        <v>0.55700000000000005</v>
      </c>
      <c r="X22" s="28">
        <v>0.1</v>
      </c>
      <c r="Y22" s="28">
        <v>2.9687835861789829</v>
      </c>
      <c r="Z22" s="28">
        <v>2.9658567069711159</v>
      </c>
      <c r="AA22"/>
      <c r="AB22"/>
      <c r="AC22" s="26" t="s">
        <v>8</v>
      </c>
      <c r="AD22" s="27">
        <v>43713</v>
      </c>
      <c r="AE22" s="28">
        <v>2.9687835861789829</v>
      </c>
      <c r="AF22" s="28">
        <v>3.0076658471814031</v>
      </c>
      <c r="AG22" s="28">
        <f t="shared" si="2"/>
        <v>1.3011826314594224</v>
      </c>
      <c r="AI22" s="28">
        <v>2.9687835861789829</v>
      </c>
      <c r="AJ22" s="28">
        <v>3.0076658471814031</v>
      </c>
    </row>
    <row r="23" spans="3:36" x14ac:dyDescent="0.25">
      <c r="C23" s="23" t="s">
        <v>10</v>
      </c>
      <c r="D23" s="24">
        <v>43734</v>
      </c>
      <c r="E23" s="53">
        <f t="shared" si="3"/>
        <v>5.5066341480000003E-2</v>
      </c>
      <c r="F23" s="25">
        <v>85.352999999999994</v>
      </c>
      <c r="U23" s="26" t="s">
        <v>8</v>
      </c>
      <c r="V23" s="27">
        <v>43727</v>
      </c>
      <c r="W23" s="28">
        <v>0.71</v>
      </c>
      <c r="X23" s="28">
        <v>0.26</v>
      </c>
      <c r="Y23" s="28">
        <v>2.7831362819028316</v>
      </c>
      <c r="Z23" s="28">
        <v>2.7827419849273696</v>
      </c>
      <c r="AA23"/>
      <c r="AB23"/>
      <c r="AC23" s="26" t="s">
        <v>8</v>
      </c>
      <c r="AD23" s="27">
        <v>43727</v>
      </c>
      <c r="AE23" s="28">
        <v>2.7831362819028316</v>
      </c>
      <c r="AF23" s="28">
        <v>3.5553282005709907</v>
      </c>
      <c r="AG23" s="28">
        <f t="shared" si="2"/>
        <v>24.365267670215999</v>
      </c>
      <c r="AI23" s="28">
        <v>2.7831362819028316</v>
      </c>
      <c r="AJ23" s="28">
        <v>3.5553282005709907</v>
      </c>
    </row>
    <row r="24" spans="3:36" x14ac:dyDescent="0.25">
      <c r="C24" s="26" t="s">
        <v>8</v>
      </c>
      <c r="D24" s="27">
        <v>43707</v>
      </c>
      <c r="E24" s="54">
        <f t="shared" si="3"/>
        <v>7.3811142699999999E-2</v>
      </c>
      <c r="F24" s="28">
        <v>114.4075</v>
      </c>
      <c r="U24" s="26" t="s">
        <v>8</v>
      </c>
      <c r="V24" s="27">
        <v>43739</v>
      </c>
      <c r="W24" s="28">
        <v>0.6</v>
      </c>
      <c r="X24" s="28">
        <v>0.25</v>
      </c>
      <c r="Y24" s="28">
        <v>2.3662164884012231</v>
      </c>
      <c r="Z24" s="28">
        <v>2.3692095008531564</v>
      </c>
      <c r="AA24"/>
      <c r="AB24"/>
      <c r="AC24" s="26" t="s">
        <v>8</v>
      </c>
      <c r="AD24" s="27">
        <v>43739</v>
      </c>
      <c r="AE24" s="28">
        <v>2.3662164884012231</v>
      </c>
      <c r="AF24" s="28">
        <v>2.8541719349139996</v>
      </c>
      <c r="AG24" s="28">
        <f t="shared" si="2"/>
        <v>18.694219929439615</v>
      </c>
      <c r="AI24" s="28">
        <v>2.3662164884012231</v>
      </c>
      <c r="AJ24" s="28">
        <v>2.8541719349139996</v>
      </c>
    </row>
    <row r="25" spans="3:36" x14ac:dyDescent="0.25">
      <c r="C25" s="26" t="s">
        <v>8</v>
      </c>
      <c r="D25" s="27">
        <v>43713</v>
      </c>
      <c r="E25" s="54">
        <f t="shared" si="3"/>
        <v>0.10574294980400001</v>
      </c>
      <c r="F25" s="28">
        <v>163.90190000000001</v>
      </c>
      <c r="U25" s="6" t="s">
        <v>9</v>
      </c>
      <c r="V25" s="2">
        <v>43711</v>
      </c>
      <c r="W25" s="29">
        <v>0.56899999999999995</v>
      </c>
      <c r="X25" s="29">
        <v>0.1</v>
      </c>
      <c r="Y25" s="29">
        <v>5.0250634733733808</v>
      </c>
      <c r="Z25" s="29">
        <v>5.0282430502179789</v>
      </c>
      <c r="AA25"/>
      <c r="AB25"/>
      <c r="AC25" s="6" t="s">
        <v>9</v>
      </c>
      <c r="AD25" s="2">
        <v>43711</v>
      </c>
      <c r="AE25" s="29">
        <v>5.0250634733733808</v>
      </c>
      <c r="AF25" s="29">
        <v>3.6713942693541672</v>
      </c>
      <c r="AG25" s="29">
        <f t="shared" si="2"/>
        <v>31.131507656694485</v>
      </c>
      <c r="AI25" s="29">
        <v>5.0250634733733808</v>
      </c>
      <c r="AJ25" s="29">
        <v>3.6713942693541672</v>
      </c>
    </row>
    <row r="26" spans="3:36" x14ac:dyDescent="0.25">
      <c r="C26" s="26" t="s">
        <v>8</v>
      </c>
      <c r="D26" s="27">
        <v>43727</v>
      </c>
      <c r="E26" s="54">
        <f t="shared" si="3"/>
        <v>5.6932531295999997E-2</v>
      </c>
      <c r="F26" s="28">
        <v>88.245599999999996</v>
      </c>
      <c r="U26" s="6" t="s">
        <v>9</v>
      </c>
      <c r="V26" s="2">
        <v>43725</v>
      </c>
      <c r="W26" s="29">
        <v>0.25600000000000001</v>
      </c>
      <c r="X26" s="29">
        <v>0.105</v>
      </c>
      <c r="Y26" s="29">
        <v>4.0968269519925684</v>
      </c>
      <c r="Z26" s="29">
        <v>4.0886241410359609</v>
      </c>
      <c r="AA26"/>
      <c r="AB26"/>
      <c r="AC26" s="6" t="s">
        <v>9</v>
      </c>
      <c r="AD26" s="2">
        <v>43725</v>
      </c>
      <c r="AE26" s="29">
        <v>4.0968269519925684</v>
      </c>
      <c r="AF26" s="29">
        <v>3.6406010750616895</v>
      </c>
      <c r="AG26" s="29">
        <f t="shared" si="2"/>
        <v>11.792701019916827</v>
      </c>
      <c r="AI26" s="29">
        <v>4.0968269519925684</v>
      </c>
      <c r="AJ26" s="29">
        <v>3.6406010750616895</v>
      </c>
    </row>
    <row r="27" spans="3:36" x14ac:dyDescent="0.25">
      <c r="C27" s="26" t="s">
        <v>8</v>
      </c>
      <c r="D27" s="27">
        <v>43739</v>
      </c>
      <c r="E27" s="54">
        <f t="shared" si="3"/>
        <v>6.1379232079999999E-2</v>
      </c>
      <c r="F27" s="28">
        <v>95.138000000000005</v>
      </c>
      <c r="U27" s="6" t="s">
        <v>9</v>
      </c>
      <c r="V27" s="2">
        <v>43732</v>
      </c>
      <c r="W27" s="29">
        <v>0.56999999999999995</v>
      </c>
      <c r="X27" s="29">
        <v>0.11</v>
      </c>
      <c r="Y27" s="29">
        <v>2.5203981478848614</v>
      </c>
      <c r="Z27" s="29">
        <v>2.5177619524589163</v>
      </c>
      <c r="AA27"/>
      <c r="AB27"/>
      <c r="AC27" s="6" t="s">
        <v>9</v>
      </c>
      <c r="AD27" s="2">
        <v>43732</v>
      </c>
      <c r="AE27" s="29">
        <v>2.5203981478848614</v>
      </c>
      <c r="AF27" s="29">
        <v>2.7528894695179944</v>
      </c>
      <c r="AG27" s="29">
        <f t="shared" si="2"/>
        <v>8.8176992609266094</v>
      </c>
      <c r="AI27" s="29">
        <v>2.5203981478848614</v>
      </c>
      <c r="AJ27" s="29">
        <v>2.7528894695179944</v>
      </c>
    </row>
    <row r="28" spans="3:36" x14ac:dyDescent="0.25">
      <c r="C28" s="6" t="s">
        <v>9</v>
      </c>
      <c r="D28" s="2">
        <v>43711</v>
      </c>
      <c r="E28" s="55">
        <f t="shared" si="3"/>
        <v>0.12385278455199999</v>
      </c>
      <c r="F28" s="29">
        <v>191.97219999999999</v>
      </c>
      <c r="U28" s="6" t="s">
        <v>9</v>
      </c>
      <c r="V28" s="2">
        <v>43742</v>
      </c>
      <c r="W28" s="29">
        <v>0.12</v>
      </c>
      <c r="X28" s="29">
        <v>0.1</v>
      </c>
      <c r="Y28" s="29">
        <v>2.8067355154972589</v>
      </c>
      <c r="Z28" s="29">
        <v>2.8010304837021627</v>
      </c>
      <c r="AA28"/>
      <c r="AB28"/>
      <c r="AC28" s="6" t="s">
        <v>9</v>
      </c>
      <c r="AD28" s="2">
        <v>43742</v>
      </c>
      <c r="AE28" s="29">
        <v>2.8067355154972589</v>
      </c>
      <c r="AF28" s="29">
        <v>3.2221700906484041</v>
      </c>
      <c r="AG28" s="29">
        <f t="shared" si="2"/>
        <v>13.781425760843401</v>
      </c>
      <c r="AI28" s="29">
        <v>2.8067355154972589</v>
      </c>
      <c r="AJ28" s="29">
        <v>3.2221700906484041</v>
      </c>
    </row>
    <row r="29" spans="3:36" x14ac:dyDescent="0.25">
      <c r="C29" s="6" t="s">
        <v>9</v>
      </c>
      <c r="D29" s="2">
        <v>43725</v>
      </c>
      <c r="E29" s="55">
        <f t="shared" si="3"/>
        <v>0.155527624428</v>
      </c>
      <c r="F29" s="29">
        <v>241.06829999999999</v>
      </c>
      <c r="U29" s="31"/>
      <c r="V29" s="31" t="s">
        <v>89</v>
      </c>
      <c r="W29" s="32">
        <f>AVERAGE(W17:W28)</f>
        <v>0.56608333333333327</v>
      </c>
      <c r="X29" s="32">
        <f>AVERAGE(X17:X28)</f>
        <v>0.19641666666666668</v>
      </c>
      <c r="Y29" s="32">
        <f>AVERAGE(Y17:Y28)</f>
        <v>3.1629528359197878</v>
      </c>
      <c r="Z29" s="32">
        <f>AVERAGE(Z17:Z28)</f>
        <v>3.1617061733109</v>
      </c>
      <c r="AC29" s="31"/>
      <c r="AD29" s="31" t="s">
        <v>89</v>
      </c>
      <c r="AE29" s="32">
        <f>AVERAGE(AE17:AE28)</f>
        <v>3.1629528359197878</v>
      </c>
      <c r="AF29" s="32">
        <f>AVERAGE(AF17:AF28)</f>
        <v>3.2507932116410259</v>
      </c>
      <c r="AG29" s="32">
        <f>AVERAGE(AG17:AG28)</f>
        <v>18.129855346645808</v>
      </c>
      <c r="AI29" s="32">
        <f>AVERAGE(AI17:AI28)</f>
        <v>3.1629528359197878</v>
      </c>
      <c r="AJ29" s="32">
        <f>AVERAGE(AJ17:AJ28)</f>
        <v>3.2507932116410259</v>
      </c>
    </row>
    <row r="30" spans="3:36" x14ac:dyDescent="0.25">
      <c r="C30" s="6" t="s">
        <v>9</v>
      </c>
      <c r="D30" s="2">
        <v>43732</v>
      </c>
      <c r="E30" s="55">
        <f t="shared" si="3"/>
        <v>9.5829679308000015E-2</v>
      </c>
      <c r="F30" s="29">
        <v>148.53630000000001</v>
      </c>
    </row>
    <row r="31" spans="3:36" x14ac:dyDescent="0.25">
      <c r="C31" s="6" t="s">
        <v>9</v>
      </c>
      <c r="D31" s="2">
        <v>43742</v>
      </c>
      <c r="E31" s="55">
        <f t="shared" si="3"/>
        <v>0.15170524497599999</v>
      </c>
      <c r="F31" s="29">
        <v>235.14359999999999</v>
      </c>
    </row>
    <row r="32" spans="3:36" x14ac:dyDescent="0.25">
      <c r="C32" s="10"/>
    </row>
    <row r="33" spans="1:49" x14ac:dyDescent="0.25">
      <c r="C33" s="10"/>
    </row>
    <row r="34" spans="1:49" x14ac:dyDescent="0.25">
      <c r="C34" s="10"/>
    </row>
    <row r="35" spans="1:49" x14ac:dyDescent="0.25">
      <c r="C35" s="10"/>
    </row>
    <row r="36" spans="1:49" x14ac:dyDescent="0.25">
      <c r="C36" s="10"/>
    </row>
    <row r="37" spans="1:49" x14ac:dyDescent="0.25">
      <c r="A37" s="15" t="s">
        <v>51</v>
      </c>
      <c r="B37" s="13"/>
      <c r="C37" s="13"/>
      <c r="D37" s="13"/>
      <c r="E37" s="13"/>
      <c r="F37" s="13"/>
      <c r="G37" s="13"/>
      <c r="H37" s="13"/>
      <c r="I37" s="13"/>
      <c r="J37" s="13"/>
      <c r="K37" s="13"/>
      <c r="L37" s="13"/>
      <c r="M37" s="13"/>
      <c r="N37" s="13"/>
      <c r="O37" s="13"/>
      <c r="P37" s="13"/>
      <c r="Q37" s="61" t="s">
        <v>33</v>
      </c>
      <c r="R37" s="61"/>
      <c r="S37" s="61"/>
      <c r="T37" s="61" t="s">
        <v>34</v>
      </c>
      <c r="U37" s="61"/>
      <c r="V37" s="61"/>
      <c r="W37" s="61" t="s">
        <v>35</v>
      </c>
      <c r="X37" s="61"/>
      <c r="Y37" s="61"/>
      <c r="Z37" s="61" t="s">
        <v>36</v>
      </c>
      <c r="AA37" s="61"/>
      <c r="AB37" s="61"/>
      <c r="AC37" s="61" t="s">
        <v>37</v>
      </c>
      <c r="AD37" s="61"/>
      <c r="AE37" s="61"/>
      <c r="AF37" s="61" t="s">
        <v>38</v>
      </c>
      <c r="AG37" s="61"/>
      <c r="AH37" s="61"/>
      <c r="AI37" s="61" t="s">
        <v>39</v>
      </c>
      <c r="AJ37" s="61"/>
      <c r="AK37" s="61"/>
      <c r="AL37" s="61" t="s">
        <v>40</v>
      </c>
      <c r="AM37" s="61"/>
      <c r="AN37" s="61"/>
      <c r="AO37" s="61" t="s">
        <v>41</v>
      </c>
      <c r="AP37" s="61"/>
      <c r="AQ37" s="61"/>
      <c r="AR37" s="61" t="s">
        <v>42</v>
      </c>
      <c r="AS37" s="61"/>
      <c r="AT37" s="61"/>
      <c r="AU37" s="61" t="s">
        <v>43</v>
      </c>
      <c r="AV37" s="61"/>
      <c r="AW37" s="61"/>
    </row>
    <row r="38" spans="1:49" x14ac:dyDescent="0.25">
      <c r="A38" s="15" t="s">
        <v>0</v>
      </c>
      <c r="B38" s="15" t="s">
        <v>52</v>
      </c>
      <c r="C38" s="15" t="s">
        <v>1</v>
      </c>
      <c r="D38" s="15" t="s">
        <v>20</v>
      </c>
      <c r="E38" s="15" t="s">
        <v>21</v>
      </c>
      <c r="F38" s="15" t="s">
        <v>19</v>
      </c>
      <c r="G38" s="15" t="s">
        <v>15</v>
      </c>
      <c r="H38" s="15" t="s">
        <v>18</v>
      </c>
      <c r="I38" s="15" t="s">
        <v>49</v>
      </c>
      <c r="J38" s="15" t="s">
        <v>47</v>
      </c>
      <c r="K38" s="15" t="s">
        <v>48</v>
      </c>
      <c r="L38" s="15" t="s">
        <v>54</v>
      </c>
      <c r="M38" s="15" t="s">
        <v>55</v>
      </c>
      <c r="N38" s="15" t="s">
        <v>44</v>
      </c>
      <c r="O38" s="15" t="s">
        <v>45</v>
      </c>
      <c r="P38" s="15" t="s">
        <v>46</v>
      </c>
      <c r="Q38" s="15" t="s">
        <v>30</v>
      </c>
      <c r="R38" s="15" t="s">
        <v>31</v>
      </c>
      <c r="S38" s="15" t="s">
        <v>32</v>
      </c>
      <c r="T38" s="15" t="s">
        <v>30</v>
      </c>
      <c r="U38" s="15" t="s">
        <v>31</v>
      </c>
      <c r="V38" s="15" t="s">
        <v>32</v>
      </c>
      <c r="W38" s="15" t="s">
        <v>30</v>
      </c>
      <c r="X38" s="15" t="s">
        <v>31</v>
      </c>
      <c r="Y38" s="15" t="s">
        <v>32</v>
      </c>
      <c r="Z38" s="15" t="s">
        <v>30</v>
      </c>
      <c r="AA38" s="15" t="s">
        <v>31</v>
      </c>
      <c r="AB38" s="15" t="s">
        <v>32</v>
      </c>
      <c r="AC38" s="15" t="s">
        <v>30</v>
      </c>
      <c r="AD38" s="15" t="s">
        <v>31</v>
      </c>
      <c r="AE38" s="15" t="s">
        <v>32</v>
      </c>
      <c r="AF38" s="15" t="s">
        <v>30</v>
      </c>
      <c r="AG38" s="15" t="s">
        <v>31</v>
      </c>
      <c r="AH38" s="15" t="s">
        <v>32</v>
      </c>
      <c r="AI38" s="15" t="s">
        <v>30</v>
      </c>
      <c r="AJ38" s="15" t="s">
        <v>31</v>
      </c>
      <c r="AK38" s="15" t="s">
        <v>32</v>
      </c>
      <c r="AL38" s="15" t="s">
        <v>30</v>
      </c>
      <c r="AM38" s="15" t="s">
        <v>31</v>
      </c>
      <c r="AN38" s="15" t="s">
        <v>32</v>
      </c>
      <c r="AO38" s="15" t="s">
        <v>30</v>
      </c>
      <c r="AP38" s="15" t="s">
        <v>31</v>
      </c>
      <c r="AQ38" s="15" t="s">
        <v>32</v>
      </c>
      <c r="AR38" s="15" t="s">
        <v>30</v>
      </c>
      <c r="AS38" s="15" t="s">
        <v>31</v>
      </c>
      <c r="AT38" s="15" t="s">
        <v>32</v>
      </c>
      <c r="AU38" s="15" t="s">
        <v>30</v>
      </c>
      <c r="AV38" s="15" t="s">
        <v>31</v>
      </c>
      <c r="AW38" s="15" t="s">
        <v>32</v>
      </c>
    </row>
    <row r="39" spans="1:49" x14ac:dyDescent="0.25">
      <c r="A39" s="13" t="s">
        <v>10</v>
      </c>
      <c r="B39" s="13">
        <v>1</v>
      </c>
      <c r="C39" s="14">
        <v>43706</v>
      </c>
      <c r="D39" s="13">
        <v>43706.431944444441</v>
      </c>
      <c r="E39" s="13">
        <v>43706.635416666664</v>
      </c>
      <c r="F39" s="13">
        <v>4.8833333333604969</v>
      </c>
      <c r="G39" s="13">
        <v>276.29999999999927</v>
      </c>
      <c r="H39" s="13">
        <v>4.3469788280935218</v>
      </c>
      <c r="I39" s="13">
        <v>182.31436109515121</v>
      </c>
      <c r="J39" s="5">
        <f t="shared" ref="J39:J50" si="4">I39/(CONVERT(11.2,"in","cm")^2*(PI()/4))*10</f>
        <v>2.8683194634021776</v>
      </c>
      <c r="K39" s="13">
        <v>4.0189042031394564</v>
      </c>
      <c r="L39" s="13">
        <f>J39-$H39</f>
        <v>-1.4786593646913442</v>
      </c>
      <c r="M39" s="13">
        <f>K39-$H39</f>
        <v>-0.32807462495406536</v>
      </c>
      <c r="N39" s="13">
        <v>90.51</v>
      </c>
      <c r="O39" s="13">
        <v>0.56999999999999995</v>
      </c>
      <c r="P39" s="13">
        <v>0.2</v>
      </c>
      <c r="Q39" s="62" t="s">
        <v>57</v>
      </c>
      <c r="R39" s="63"/>
      <c r="S39" s="63"/>
      <c r="T39" s="63"/>
      <c r="U39" s="63"/>
      <c r="V39" s="63"/>
      <c r="W39" s="63"/>
      <c r="X39" s="63"/>
      <c r="Y39" s="63"/>
      <c r="Z39" s="63"/>
      <c r="AA39" s="63"/>
      <c r="AB39" s="64"/>
      <c r="AC39" s="13">
        <v>0.18460337215271622</v>
      </c>
      <c r="AD39" s="13">
        <v>0.22497804502753965</v>
      </c>
      <c r="AE39" s="13">
        <v>0.20763349144349907</v>
      </c>
      <c r="AF39" s="13">
        <v>0.61118534482758613</v>
      </c>
      <c r="AG39" s="13">
        <v>2.1803879310344829</v>
      </c>
      <c r="AH39" s="13">
        <v>1.9052914999548978</v>
      </c>
      <c r="AI39" s="13">
        <v>6.1118534482758613E-2</v>
      </c>
      <c r="AJ39" s="13">
        <v>0.21803879310344831</v>
      </c>
      <c r="AK39" s="13">
        <v>0.19052914999548978</v>
      </c>
      <c r="AL39" s="13">
        <v>24.58</v>
      </c>
      <c r="AM39" s="13">
        <v>28.435000000000002</v>
      </c>
      <c r="AN39" s="13">
        <v>26.828794843049373</v>
      </c>
      <c r="AO39" s="13">
        <v>0.10908431225390389</v>
      </c>
      <c r="AP39" s="13">
        <v>5.0178783636795785</v>
      </c>
      <c r="AQ39" s="13">
        <v>1.4089080810294228</v>
      </c>
      <c r="AR39" s="13">
        <v>3.0893871830889821</v>
      </c>
      <c r="AS39" s="13">
        <v>3.8767313197325102</v>
      </c>
      <c r="AT39" s="13">
        <v>3.5369713368147901</v>
      </c>
      <c r="AU39" s="13">
        <v>1.2719110422259892</v>
      </c>
      <c r="AV39" s="13">
        <v>1.9975926377804549</v>
      </c>
      <c r="AW39" s="13">
        <v>1.5380901200018802</v>
      </c>
    </row>
    <row r="40" spans="1:49" x14ac:dyDescent="0.25">
      <c r="A40" s="13" t="s">
        <v>10</v>
      </c>
      <c r="B40" s="13">
        <v>2</v>
      </c>
      <c r="C40" s="14">
        <v>43712</v>
      </c>
      <c r="D40" s="13">
        <v>43712.392361111109</v>
      </c>
      <c r="E40" s="13">
        <v>43712.59375</v>
      </c>
      <c r="F40" s="13">
        <v>4.8333333333721384</v>
      </c>
      <c r="G40" s="13">
        <v>219.40000000000146</v>
      </c>
      <c r="H40" s="13">
        <v>3.4517812337449421</v>
      </c>
      <c r="I40" s="13">
        <v>178.99545952904293</v>
      </c>
      <c r="J40" s="5">
        <f t="shared" si="4"/>
        <v>2.816103774511844</v>
      </c>
      <c r="K40" s="13">
        <v>3.1403277293060596</v>
      </c>
      <c r="L40" s="13">
        <f t="shared" ref="L40:M50" si="5">J40-$H40</f>
        <v>-0.63567745923309804</v>
      </c>
      <c r="M40" s="13">
        <f t="shared" si="5"/>
        <v>-0.31145350443888242</v>
      </c>
      <c r="N40" s="12">
        <v>128.54830000000001</v>
      </c>
      <c r="O40" s="13">
        <v>0.56999999999999995</v>
      </c>
      <c r="P40" s="13">
        <v>0.2</v>
      </c>
      <c r="Q40" s="65"/>
      <c r="R40" s="66"/>
      <c r="S40" s="66"/>
      <c r="T40" s="66"/>
      <c r="U40" s="66"/>
      <c r="V40" s="66"/>
      <c r="W40" s="66"/>
      <c r="X40" s="66"/>
      <c r="Y40" s="66"/>
      <c r="Z40" s="66"/>
      <c r="AA40" s="66"/>
      <c r="AB40" s="67"/>
      <c r="AC40" s="13">
        <v>0.17970404546801561</v>
      </c>
      <c r="AD40" s="13">
        <v>0.27872031766779842</v>
      </c>
      <c r="AE40" s="13">
        <v>0.23092521951474621</v>
      </c>
      <c r="AF40" s="13">
        <v>0.23105603448275869</v>
      </c>
      <c r="AG40" s="13">
        <v>2.4739583333333335</v>
      </c>
      <c r="AH40" s="13">
        <v>1.5180549170744457</v>
      </c>
      <c r="AI40" s="13">
        <v>2.310560344827587E-2</v>
      </c>
      <c r="AJ40" s="13">
        <v>0.24739583333333337</v>
      </c>
      <c r="AK40" s="13">
        <v>0.15180549170744448</v>
      </c>
      <c r="AL40" s="13">
        <v>24.064999999999998</v>
      </c>
      <c r="AM40" s="13">
        <v>32.75</v>
      </c>
      <c r="AN40" s="13">
        <v>28.795332594235067</v>
      </c>
      <c r="AO40" s="13">
        <v>2.8706397961553654E-2</v>
      </c>
      <c r="AP40" s="13">
        <v>4.7193318248794212</v>
      </c>
      <c r="AQ40" s="13">
        <v>1.3706159316745434</v>
      </c>
      <c r="AR40" s="13">
        <v>2.9955788760813009</v>
      </c>
      <c r="AS40" s="13">
        <v>4.9600383853978354</v>
      </c>
      <c r="AT40" s="13">
        <v>4.0018621834125527</v>
      </c>
      <c r="AU40" s="13">
        <v>2.1757633747885143</v>
      </c>
      <c r="AV40" s="13">
        <v>2.8668024998910413</v>
      </c>
      <c r="AW40" s="13">
        <v>2.5455212644977006</v>
      </c>
    </row>
    <row r="41" spans="1:49" x14ac:dyDescent="0.25">
      <c r="A41" s="13" t="s">
        <v>10</v>
      </c>
      <c r="B41" s="13">
        <v>3</v>
      </c>
      <c r="C41" s="14">
        <v>43726</v>
      </c>
      <c r="D41" s="13">
        <v>43726.40902777778</v>
      </c>
      <c r="E41" s="13">
        <v>43726.618750000001</v>
      </c>
      <c r="F41" s="13">
        <v>5.0333333333255723</v>
      </c>
      <c r="G41" s="13">
        <v>113.5</v>
      </c>
      <c r="H41" s="13">
        <v>1.7856753419783424</v>
      </c>
      <c r="I41" s="13">
        <v>112.66240590151133</v>
      </c>
      <c r="J41" s="5">
        <f t="shared" si="4"/>
        <v>1.772497622786644</v>
      </c>
      <c r="K41" s="13">
        <v>3.0828360292692127</v>
      </c>
      <c r="L41" s="13">
        <f t="shared" si="5"/>
        <v>-1.3177719191698412E-2</v>
      </c>
      <c r="M41" s="13">
        <f t="shared" si="5"/>
        <v>1.2971606872908703</v>
      </c>
      <c r="N41" s="12">
        <v>80.429199999999994</v>
      </c>
      <c r="O41" s="13">
        <v>0.56999999999999995</v>
      </c>
      <c r="P41" s="13">
        <v>0.2</v>
      </c>
      <c r="Q41" s="65"/>
      <c r="R41" s="66"/>
      <c r="S41" s="66"/>
      <c r="T41" s="66"/>
      <c r="U41" s="66"/>
      <c r="V41" s="66"/>
      <c r="W41" s="66"/>
      <c r="X41" s="66"/>
      <c r="Y41" s="66"/>
      <c r="Z41" s="66"/>
      <c r="AA41" s="66"/>
      <c r="AB41" s="67"/>
      <c r="AC41" s="13">
        <v>0.13081026292645145</v>
      </c>
      <c r="AD41" s="13">
        <v>0.1711342690469726</v>
      </c>
      <c r="AE41" s="13">
        <v>0.14991031758814241</v>
      </c>
      <c r="AF41" s="13">
        <v>0.13229885057471272</v>
      </c>
      <c r="AG41" s="13">
        <v>2.4763649425287362</v>
      </c>
      <c r="AH41" s="13">
        <v>1.4660336991318879</v>
      </c>
      <c r="AI41" s="13">
        <v>1.3229885057471273E-2</v>
      </c>
      <c r="AJ41" s="13">
        <v>0.24763649425287362</v>
      </c>
      <c r="AK41" s="13">
        <v>0.14660336991318856</v>
      </c>
      <c r="AL41" s="13">
        <v>18.145</v>
      </c>
      <c r="AM41" s="13">
        <v>23.134999999999998</v>
      </c>
      <c r="AN41" s="13">
        <v>20.618441306755258</v>
      </c>
      <c r="AO41" s="13">
        <v>0.10334303266159314</v>
      </c>
      <c r="AP41" s="13">
        <v>3.8466573268481898</v>
      </c>
      <c r="AQ41" s="13">
        <v>1.2356467135854146</v>
      </c>
      <c r="AR41" s="13">
        <v>2.0828820496988727</v>
      </c>
      <c r="AS41" s="13">
        <v>2.8324596247232394</v>
      </c>
      <c r="AT41" s="13">
        <v>2.4354109038900038</v>
      </c>
      <c r="AU41" s="13">
        <v>1.0627964739020981</v>
      </c>
      <c r="AV41" s="13">
        <v>1.6899993437000951</v>
      </c>
      <c r="AW41" s="13">
        <v>1.3302063523058223</v>
      </c>
    </row>
    <row r="42" spans="1:49" x14ac:dyDescent="0.25">
      <c r="A42" s="13" t="s">
        <v>10</v>
      </c>
      <c r="B42" s="13">
        <v>4</v>
      </c>
      <c r="C42" s="14">
        <v>43734</v>
      </c>
      <c r="D42" s="13">
        <v>43734.424305555556</v>
      </c>
      <c r="E42" s="13">
        <v>43734.640277777777</v>
      </c>
      <c r="F42" s="13">
        <v>5.1833333332906477</v>
      </c>
      <c r="G42" s="13">
        <v>110.29999999999927</v>
      </c>
      <c r="H42" s="13">
        <v>1.7353303103102191</v>
      </c>
      <c r="I42" s="13">
        <v>89.342253073103393</v>
      </c>
      <c r="J42" s="5">
        <f t="shared" si="4"/>
        <v>1.4056058000830796</v>
      </c>
      <c r="K42" s="13">
        <v>2.3190053494180072</v>
      </c>
      <c r="L42" s="13">
        <f t="shared" si="5"/>
        <v>-0.32972451022713956</v>
      </c>
      <c r="M42" s="13">
        <f t="shared" si="5"/>
        <v>0.58367503910778806</v>
      </c>
      <c r="N42" s="12">
        <v>85.352999999999994</v>
      </c>
      <c r="O42" s="13">
        <v>0.56999999999999995</v>
      </c>
      <c r="P42" s="13">
        <v>0.2</v>
      </c>
      <c r="Q42" s="65"/>
      <c r="R42" s="66"/>
      <c r="S42" s="66"/>
      <c r="T42" s="66"/>
      <c r="U42" s="66"/>
      <c r="V42" s="66"/>
      <c r="W42" s="66"/>
      <c r="X42" s="66"/>
      <c r="Y42" s="66"/>
      <c r="Z42" s="66"/>
      <c r="AA42" s="66"/>
      <c r="AB42" s="67"/>
      <c r="AC42" s="13">
        <v>0.17322089508925267</v>
      </c>
      <c r="AD42" s="13">
        <v>0.23593400952971544</v>
      </c>
      <c r="AE42" s="13">
        <v>0.20471202627442672</v>
      </c>
      <c r="AF42" s="13">
        <v>-2.365549568965521E-2</v>
      </c>
      <c r="AG42" s="13">
        <v>2.3116379310344835</v>
      </c>
      <c r="AH42" s="13">
        <v>1.112386182817964</v>
      </c>
      <c r="AI42" s="13">
        <v>-2.3655495689655212E-3</v>
      </c>
      <c r="AJ42" s="13">
        <v>0.23116379310344837</v>
      </c>
      <c r="AK42" s="13">
        <v>0.11123861828179631</v>
      </c>
      <c r="AL42" s="13">
        <v>23.365000000000002</v>
      </c>
      <c r="AM42" s="13">
        <v>29.380000000000003</v>
      </c>
      <c r="AN42" s="13">
        <v>26.536159580342346</v>
      </c>
      <c r="AO42" s="13">
        <v>7.4636634700039506E-2</v>
      </c>
      <c r="AP42" s="13">
        <v>4.3978201677100195</v>
      </c>
      <c r="AQ42" s="13">
        <v>0.95982401542086371</v>
      </c>
      <c r="AR42" s="13">
        <v>2.8720617120950895</v>
      </c>
      <c r="AS42" s="13">
        <v>4.094486911043929</v>
      </c>
      <c r="AT42" s="13">
        <v>3.4805276090388366</v>
      </c>
      <c r="AU42" s="13">
        <v>1.8863690497720274</v>
      </c>
      <c r="AV42" s="13">
        <v>2.3759251245160176</v>
      </c>
      <c r="AW42" s="13">
        <v>2.1122916441975521</v>
      </c>
    </row>
    <row r="43" spans="1:49" x14ac:dyDescent="0.25">
      <c r="A43" s="13" t="s">
        <v>8</v>
      </c>
      <c r="B43" s="13">
        <v>5</v>
      </c>
      <c r="C43" s="14">
        <v>43707</v>
      </c>
      <c r="D43" s="13">
        <v>43707.365277777775</v>
      </c>
      <c r="E43" s="13">
        <v>43707.586805555555</v>
      </c>
      <c r="F43" s="13">
        <v>5.3166666667093523</v>
      </c>
      <c r="G43" s="13">
        <v>258.60000000000218</v>
      </c>
      <c r="H43" s="13">
        <v>4.0685078716793237</v>
      </c>
      <c r="I43" s="13">
        <v>240.30813760921717</v>
      </c>
      <c r="J43" s="5">
        <f t="shared" si="4"/>
        <v>3.7807252493878192</v>
      </c>
      <c r="K43" s="13">
        <v>3.7442243413109169</v>
      </c>
      <c r="L43" s="13">
        <f t="shared" si="5"/>
        <v>-0.28778262229150453</v>
      </c>
      <c r="M43" s="13">
        <f t="shared" si="5"/>
        <v>-0.32428353036840685</v>
      </c>
      <c r="N43" s="12">
        <v>114.4075</v>
      </c>
      <c r="O43" s="13">
        <v>0.56999999999999995</v>
      </c>
      <c r="P43" s="13">
        <v>0.2</v>
      </c>
      <c r="Q43" s="65"/>
      <c r="R43" s="66"/>
      <c r="S43" s="66"/>
      <c r="T43" s="66"/>
      <c r="U43" s="66"/>
      <c r="V43" s="66"/>
      <c r="W43" s="66"/>
      <c r="X43" s="66"/>
      <c r="Y43" s="66"/>
      <c r="Z43" s="66"/>
      <c r="AA43" s="66"/>
      <c r="AB43" s="67"/>
      <c r="AC43" s="13">
        <v>0.16969524612753878</v>
      </c>
      <c r="AD43" s="13">
        <v>0.25817079870414877</v>
      </c>
      <c r="AE43" s="13">
        <v>0.22004960191108117</v>
      </c>
      <c r="AF43" s="13">
        <v>0.25370330459770113</v>
      </c>
      <c r="AG43" s="13">
        <v>2.0281250000000002</v>
      </c>
      <c r="AH43" s="13">
        <v>1.6728042128890011</v>
      </c>
      <c r="AI43" s="13">
        <v>2.5370330459770114E-2</v>
      </c>
      <c r="AJ43" s="13">
        <v>0.20281250000000003</v>
      </c>
      <c r="AK43" s="13">
        <v>0.16728042128890003</v>
      </c>
      <c r="AL43" s="13">
        <v>22.975000000000001</v>
      </c>
      <c r="AM43" s="13">
        <v>31.189999999999998</v>
      </c>
      <c r="AN43" s="13">
        <v>27.893495575221227</v>
      </c>
      <c r="AO43" s="13">
        <v>8.6119193884660952E-2</v>
      </c>
      <c r="AP43" s="13">
        <v>4.3863376085253982</v>
      </c>
      <c r="AQ43" s="13">
        <v>1.1644396920136084</v>
      </c>
      <c r="AR43" s="13">
        <v>2.8051922624745851</v>
      </c>
      <c r="AS43" s="13">
        <v>4.5414171331154733</v>
      </c>
      <c r="AT43" s="13">
        <v>3.7839292537321629</v>
      </c>
      <c r="AU43" s="13">
        <v>1.5375626462489598</v>
      </c>
      <c r="AV43" s="13">
        <v>2.0892908797941057</v>
      </c>
      <c r="AW43" s="13">
        <v>1.7560158459149324</v>
      </c>
    </row>
    <row r="44" spans="1:49" x14ac:dyDescent="0.25">
      <c r="A44" s="13" t="s">
        <v>8</v>
      </c>
      <c r="B44" s="13">
        <v>6</v>
      </c>
      <c r="C44" s="14">
        <v>43713</v>
      </c>
      <c r="D44" s="13">
        <v>43713.394444444442</v>
      </c>
      <c r="E44" s="13">
        <v>43713.612500000003</v>
      </c>
      <c r="F44" s="13">
        <v>5.2333333334536292</v>
      </c>
      <c r="G44" s="13">
        <v>188.70000000000073</v>
      </c>
      <c r="H44" s="13">
        <v>2.9687835861789829</v>
      </c>
      <c r="I44" s="13">
        <v>227.13408805123643</v>
      </c>
      <c r="J44" s="5">
        <f t="shared" si="4"/>
        <v>3.5734602674522522</v>
      </c>
      <c r="K44" s="13">
        <v>3.0076658471814031</v>
      </c>
      <c r="L44" s="13">
        <f t="shared" si="5"/>
        <v>0.60467668127326935</v>
      </c>
      <c r="M44" s="13">
        <f t="shared" si="5"/>
        <v>3.8882261002420204E-2</v>
      </c>
      <c r="N44" s="12">
        <v>163.90190000000001</v>
      </c>
      <c r="O44" s="13">
        <v>0.56999999999999995</v>
      </c>
      <c r="P44" s="13">
        <v>0.2</v>
      </c>
      <c r="Q44" s="65"/>
      <c r="R44" s="66"/>
      <c r="S44" s="66"/>
      <c r="T44" s="66"/>
      <c r="U44" s="66"/>
      <c r="V44" s="66"/>
      <c r="W44" s="66"/>
      <c r="X44" s="66"/>
      <c r="Y44" s="66"/>
      <c r="Z44" s="66"/>
      <c r="AA44" s="66"/>
      <c r="AB44" s="67"/>
      <c r="AC44" s="13">
        <v>0.14067607467596333</v>
      </c>
      <c r="AD44" s="13">
        <v>0.19045282810230033</v>
      </c>
      <c r="AE44" s="13">
        <v>0.16596855153821563</v>
      </c>
      <c r="AF44" s="13">
        <v>0.7315840517241381</v>
      </c>
      <c r="AG44" s="13">
        <v>2.4587284482758629</v>
      </c>
      <c r="AH44" s="13">
        <v>1.4601986332938297</v>
      </c>
      <c r="AI44" s="13">
        <v>7.3158405172413815E-2</v>
      </c>
      <c r="AJ44" s="13">
        <v>0.24587284482758631</v>
      </c>
      <c r="AK44" s="13">
        <v>0.14601986332938263</v>
      </c>
      <c r="AL44" s="13">
        <v>19.475000000000001</v>
      </c>
      <c r="AM44" s="13">
        <v>25.18</v>
      </c>
      <c r="AN44" s="13">
        <v>22.49756955810145</v>
      </c>
      <c r="AO44" s="13">
        <v>5.1671516330796571E-2</v>
      </c>
      <c r="AP44" s="13">
        <v>3.4045787982402631</v>
      </c>
      <c r="AQ44" s="13">
        <v>1.028775912281958</v>
      </c>
      <c r="AR44" s="13">
        <v>2.2633606612890946</v>
      </c>
      <c r="AS44" s="13">
        <v>3.2019010512225941</v>
      </c>
      <c r="AT44" s="13">
        <v>2.7369565152166548</v>
      </c>
      <c r="AU44" s="13">
        <v>1.4795588642846811</v>
      </c>
      <c r="AV44" s="13">
        <v>2.0161795915184291</v>
      </c>
      <c r="AW44" s="13">
        <v>1.6635243376598754</v>
      </c>
    </row>
    <row r="45" spans="1:49" x14ac:dyDescent="0.25">
      <c r="A45" s="13" t="s">
        <v>8</v>
      </c>
      <c r="B45" s="13">
        <v>7</v>
      </c>
      <c r="C45" s="14">
        <v>43727</v>
      </c>
      <c r="D45" s="13">
        <v>43727.412499999999</v>
      </c>
      <c r="E45" s="13">
        <v>43727.618750000001</v>
      </c>
      <c r="F45" s="13">
        <v>4.9500000000698492</v>
      </c>
      <c r="G45" s="13">
        <v>176.90000000000146</v>
      </c>
      <c r="H45" s="13">
        <v>2.7831362819028316</v>
      </c>
      <c r="I45" s="13">
        <v>148.40046885513303</v>
      </c>
      <c r="J45" s="5">
        <f t="shared" si="4"/>
        <v>2.3347582200232249</v>
      </c>
      <c r="K45" s="13">
        <v>3.5553282005709907</v>
      </c>
      <c r="L45" s="13">
        <f t="shared" si="5"/>
        <v>-0.44837806187960672</v>
      </c>
      <c r="M45" s="13">
        <f t="shared" si="5"/>
        <v>0.77219191866815917</v>
      </c>
      <c r="N45" s="12">
        <v>88.245599999999996</v>
      </c>
      <c r="O45" s="13">
        <v>0.56999999999999995</v>
      </c>
      <c r="P45" s="13">
        <v>0.2</v>
      </c>
      <c r="Q45" s="65"/>
      <c r="R45" s="66"/>
      <c r="S45" s="66"/>
      <c r="T45" s="66"/>
      <c r="U45" s="66"/>
      <c r="V45" s="66"/>
      <c r="W45" s="66"/>
      <c r="X45" s="66"/>
      <c r="Y45" s="66"/>
      <c r="Z45" s="66"/>
      <c r="AA45" s="66"/>
      <c r="AB45" s="67"/>
      <c r="AC45" s="13">
        <v>0.1121950928219371</v>
      </c>
      <c r="AD45" s="13">
        <v>0.16522012460155305</v>
      </c>
      <c r="AE45" s="13">
        <v>0.13824387450713846</v>
      </c>
      <c r="AF45" s="13">
        <v>1.3247772988505746</v>
      </c>
      <c r="AG45" s="13">
        <v>1.9175287356321842</v>
      </c>
      <c r="AH45" s="13">
        <v>1.7212348586543262</v>
      </c>
      <c r="AI45" s="13">
        <v>0.13247772988505746</v>
      </c>
      <c r="AJ45" s="13">
        <v>0.19175287356321843</v>
      </c>
      <c r="AK45" s="13">
        <v>0.17212348586543327</v>
      </c>
      <c r="AL45" s="13">
        <v>15.385</v>
      </c>
      <c r="AM45" s="13">
        <v>22.47</v>
      </c>
      <c r="AN45" s="13">
        <v>19.080872446162378</v>
      </c>
      <c r="AO45" s="13">
        <v>5.7412795923107308E-2</v>
      </c>
      <c r="AP45" s="13">
        <v>4.5930236738485846</v>
      </c>
      <c r="AQ45" s="13">
        <v>0.99349181733711844</v>
      </c>
      <c r="AR45" s="13">
        <v>1.7480780998420127</v>
      </c>
      <c r="AS45" s="13">
        <v>2.7206268512218719</v>
      </c>
      <c r="AT45" s="13">
        <v>2.2210079842219028</v>
      </c>
      <c r="AU45" s="13">
        <v>0.78348233358789532</v>
      </c>
      <c r="AV45" s="13">
        <v>1.259283218103076</v>
      </c>
      <c r="AW45" s="13">
        <v>0.95339821667682945</v>
      </c>
    </row>
    <row r="46" spans="1:49" x14ac:dyDescent="0.25">
      <c r="A46" s="13" t="s">
        <v>8</v>
      </c>
      <c r="B46" s="13">
        <v>8</v>
      </c>
      <c r="C46" s="14">
        <v>43739</v>
      </c>
      <c r="D46" s="13">
        <v>43739.423611111109</v>
      </c>
      <c r="E46" s="13">
        <v>43739.638888888891</v>
      </c>
      <c r="F46" s="13">
        <v>5.1666666667442769</v>
      </c>
      <c r="G46" s="13">
        <v>150.39999999999782</v>
      </c>
      <c r="H46" s="13">
        <v>2.3662164884012231</v>
      </c>
      <c r="I46" s="13">
        <v>135.08487215644323</v>
      </c>
      <c r="J46" s="5">
        <f t="shared" si="4"/>
        <v>2.12526630206218</v>
      </c>
      <c r="K46" s="13">
        <v>2.8541719349139996</v>
      </c>
      <c r="L46" s="13">
        <f t="shared" si="5"/>
        <v>-0.24095018633904308</v>
      </c>
      <c r="M46" s="13">
        <f t="shared" si="5"/>
        <v>0.48795544651277645</v>
      </c>
      <c r="N46" s="12">
        <v>95.138000000000005</v>
      </c>
      <c r="O46" s="13">
        <v>0.56999999999999995</v>
      </c>
      <c r="P46" s="13">
        <v>0.2</v>
      </c>
      <c r="Q46" s="65"/>
      <c r="R46" s="66"/>
      <c r="S46" s="66"/>
      <c r="T46" s="66"/>
      <c r="U46" s="66"/>
      <c r="V46" s="66"/>
      <c r="W46" s="66"/>
      <c r="X46" s="66"/>
      <c r="Y46" s="66"/>
      <c r="Z46" s="66"/>
      <c r="AA46" s="66"/>
      <c r="AB46" s="67"/>
      <c r="AC46" s="13">
        <v>0.15506725361094131</v>
      </c>
      <c r="AD46" s="13">
        <v>0.2321749976299976</v>
      </c>
      <c r="AE46" s="13">
        <v>0.19794590644045917</v>
      </c>
      <c r="AF46" s="13">
        <v>0.74881824712643708</v>
      </c>
      <c r="AG46" s="13">
        <v>2.0165589080459774</v>
      </c>
      <c r="AH46" s="13">
        <v>1.4052857131517116</v>
      </c>
      <c r="AI46" s="13">
        <v>7.4881824712643708E-2</v>
      </c>
      <c r="AJ46" s="13">
        <v>0.20165589080459775</v>
      </c>
      <c r="AK46" s="13">
        <v>0.14052857131517107</v>
      </c>
      <c r="AL46" s="13">
        <v>21.28</v>
      </c>
      <c r="AM46" s="13">
        <v>29.060000000000002</v>
      </c>
      <c r="AN46" s="13">
        <v>25.79893370165745</v>
      </c>
      <c r="AO46" s="13">
        <v>8.6119193884660952E-2</v>
      </c>
      <c r="AP46" s="13">
        <v>3.4505090349787491</v>
      </c>
      <c r="AQ46" s="13">
        <v>0.95072735268757891</v>
      </c>
      <c r="AR46" s="13">
        <v>2.5301018452033914</v>
      </c>
      <c r="AS46" s="13">
        <v>4.0195876958843098</v>
      </c>
      <c r="AT46" s="13">
        <v>3.3518760608908802</v>
      </c>
      <c r="AU46" s="13">
        <v>1.7199632343692657</v>
      </c>
      <c r="AV46" s="13">
        <v>2.3992429627717518</v>
      </c>
      <c r="AW46" s="13">
        <v>2.0313893506860978</v>
      </c>
    </row>
    <row r="47" spans="1:49" x14ac:dyDescent="0.25">
      <c r="A47" s="13" t="s">
        <v>9</v>
      </c>
      <c r="B47" s="13">
        <v>9</v>
      </c>
      <c r="C47" s="14">
        <v>43711</v>
      </c>
      <c r="D47" s="13">
        <v>43711.400694444441</v>
      </c>
      <c r="E47" s="13">
        <v>43711.620138888888</v>
      </c>
      <c r="F47" s="13">
        <v>5.2666666667209938</v>
      </c>
      <c r="G47" s="13">
        <v>319.39999999999782</v>
      </c>
      <c r="H47" s="13">
        <v>5.0250634733733808</v>
      </c>
      <c r="I47" s="13">
        <v>362.94415154364299</v>
      </c>
      <c r="J47" s="5">
        <f t="shared" si="4"/>
        <v>5.7101358760064684</v>
      </c>
      <c r="K47" s="13">
        <v>3.6713942693541672</v>
      </c>
      <c r="L47" s="13">
        <f t="shared" si="5"/>
        <v>0.68507240263308766</v>
      </c>
      <c r="M47" s="13">
        <f t="shared" si="5"/>
        <v>-1.3536692040192135</v>
      </c>
      <c r="N47" s="12">
        <v>191.97219999999999</v>
      </c>
      <c r="O47" s="13">
        <v>0.56999999999999995</v>
      </c>
      <c r="P47" s="13">
        <v>0.2</v>
      </c>
      <c r="Q47" s="65"/>
      <c r="R47" s="66"/>
      <c r="S47" s="66"/>
      <c r="T47" s="66"/>
      <c r="U47" s="66"/>
      <c r="V47" s="66"/>
      <c r="W47" s="66"/>
      <c r="X47" s="66"/>
      <c r="Y47" s="66"/>
      <c r="Z47" s="66"/>
      <c r="AA47" s="66"/>
      <c r="AB47" s="67"/>
      <c r="AC47" s="13">
        <v>0.16822196248821952</v>
      </c>
      <c r="AD47" s="13">
        <v>0.24022381484263194</v>
      </c>
      <c r="AE47" s="13">
        <v>0.2025062623937508</v>
      </c>
      <c r="AF47" s="13">
        <v>1.274425287356322</v>
      </c>
      <c r="AG47" s="13">
        <v>2.0882902298850583</v>
      </c>
      <c r="AH47" s="13">
        <v>1.8219057382260224</v>
      </c>
      <c r="AI47" s="13">
        <v>0.12744252873563219</v>
      </c>
      <c r="AJ47" s="13">
        <v>0.20882902298850584</v>
      </c>
      <c r="AK47" s="13">
        <v>0.18219057382260184</v>
      </c>
      <c r="AL47" s="13">
        <v>22.810000000000002</v>
      </c>
      <c r="AM47" s="13">
        <v>29.740000000000002</v>
      </c>
      <c r="AN47" s="13">
        <v>26.301487831858349</v>
      </c>
      <c r="AO47" s="13">
        <v>6.8895355107728762E-2</v>
      </c>
      <c r="AP47" s="13">
        <v>3.3414247227248453</v>
      </c>
      <c r="AQ47" s="13">
        <v>0.91488306459151603</v>
      </c>
      <c r="AR47" s="13">
        <v>2.7773130785611793</v>
      </c>
      <c r="AS47" s="13">
        <v>4.1801969500633316</v>
      </c>
      <c r="AT47" s="13">
        <v>3.4384329465220933</v>
      </c>
      <c r="AU47" s="13">
        <v>1.3911422473132928</v>
      </c>
      <c r="AV47" s="13">
        <v>2.2655696189541121</v>
      </c>
      <c r="AW47" s="13">
        <v>1.7321167852788808</v>
      </c>
    </row>
    <row r="48" spans="1:49" x14ac:dyDescent="0.25">
      <c r="A48" s="13" t="s">
        <v>9</v>
      </c>
      <c r="B48" s="13">
        <v>10</v>
      </c>
      <c r="C48" s="14">
        <v>43725</v>
      </c>
      <c r="D48" s="13">
        <v>43725.433333333334</v>
      </c>
      <c r="E48" s="13">
        <v>43725.646527777775</v>
      </c>
      <c r="F48" s="13">
        <v>5.1166666665812954</v>
      </c>
      <c r="G48" s="13">
        <v>260.39999999999782</v>
      </c>
      <c r="H48" s="13">
        <v>4.0968269519925684</v>
      </c>
      <c r="I48" s="13">
        <v>428.35469865388734</v>
      </c>
      <c r="J48" s="5">
        <f t="shared" si="4"/>
        <v>6.739228396535772</v>
      </c>
      <c r="K48" s="13">
        <v>3.6406010750616895</v>
      </c>
      <c r="L48" s="13">
        <f t="shared" si="5"/>
        <v>2.6424014445432036</v>
      </c>
      <c r="M48" s="13">
        <f t="shared" si="5"/>
        <v>-0.4562258769308789</v>
      </c>
      <c r="N48" s="12">
        <v>241.06829999999999</v>
      </c>
      <c r="O48" s="13">
        <v>0.56999999999999995</v>
      </c>
      <c r="P48" s="13">
        <v>0.2</v>
      </c>
      <c r="Q48" s="65"/>
      <c r="R48" s="66"/>
      <c r="S48" s="66"/>
      <c r="T48" s="66"/>
      <c r="U48" s="66"/>
      <c r="V48" s="66"/>
      <c r="W48" s="66"/>
      <c r="X48" s="66"/>
      <c r="Y48" s="66"/>
      <c r="Z48" s="66"/>
      <c r="AA48" s="66"/>
      <c r="AB48" s="67"/>
      <c r="AC48" s="13">
        <v>0.15569118144555</v>
      </c>
      <c r="AD48" s="13">
        <v>0.20018792458170417</v>
      </c>
      <c r="AE48" s="13">
        <v>0.17674100793124439</v>
      </c>
      <c r="AF48" s="13">
        <v>1.1960272988505749</v>
      </c>
      <c r="AG48" s="13">
        <v>1.9424568965517244</v>
      </c>
      <c r="AH48" s="13">
        <v>1.7332869491400191</v>
      </c>
      <c r="AI48" s="13">
        <v>0.11960272988505749</v>
      </c>
      <c r="AJ48" s="13">
        <v>0.19424568965517244</v>
      </c>
      <c r="AK48" s="13">
        <v>0.17332869491400169</v>
      </c>
      <c r="AL48" s="13">
        <v>21.355</v>
      </c>
      <c r="AM48" s="13">
        <v>26.145</v>
      </c>
      <c r="AN48" s="13">
        <v>23.708817775293483</v>
      </c>
      <c r="AO48" s="13">
        <v>3.4447677553864381E-2</v>
      </c>
      <c r="AP48" s="13">
        <v>4.5470934371100986</v>
      </c>
      <c r="AQ48" s="13">
        <v>1.2137751829432033</v>
      </c>
      <c r="AR48" s="13">
        <v>2.5417557595548268</v>
      </c>
      <c r="AS48" s="13">
        <v>3.3903602208668864</v>
      </c>
      <c r="AT48" s="13">
        <v>2.9407736067214185</v>
      </c>
      <c r="AU48" s="13">
        <v>0.98381495290942045</v>
      </c>
      <c r="AV48" s="13">
        <v>1.6069455219193489</v>
      </c>
      <c r="AW48" s="13">
        <v>1.234668270766909</v>
      </c>
    </row>
    <row r="49" spans="1:49" x14ac:dyDescent="0.25">
      <c r="A49" s="13" t="s">
        <v>9</v>
      </c>
      <c r="B49" s="13">
        <v>11</v>
      </c>
      <c r="C49" s="14">
        <v>43732</v>
      </c>
      <c r="D49" s="13">
        <v>43732.412499999999</v>
      </c>
      <c r="E49" s="13">
        <v>43732.635416666664</v>
      </c>
      <c r="F49" s="13">
        <v>5.3499999999767169</v>
      </c>
      <c r="G49" s="13">
        <v>160.20000000000073</v>
      </c>
      <c r="H49" s="13">
        <v>2.5203981478848614</v>
      </c>
      <c r="I49" s="13">
        <v>188.58872631422116</v>
      </c>
      <c r="J49" s="5">
        <f t="shared" si="4"/>
        <v>2.9670329370432329</v>
      </c>
      <c r="K49" s="13">
        <v>2.7528894695179944</v>
      </c>
      <c r="L49" s="13">
        <f t="shared" si="5"/>
        <v>0.44663478915837151</v>
      </c>
      <c r="M49" s="13">
        <f t="shared" si="5"/>
        <v>0.23249132163313302</v>
      </c>
      <c r="N49" s="12">
        <v>148.53630000000001</v>
      </c>
      <c r="O49" s="13">
        <v>0.56999999999999995</v>
      </c>
      <c r="P49" s="13">
        <v>0.2</v>
      </c>
      <c r="Q49" s="65"/>
      <c r="R49" s="66"/>
      <c r="S49" s="66"/>
      <c r="T49" s="66"/>
      <c r="U49" s="66"/>
      <c r="V49" s="66"/>
      <c r="W49" s="66"/>
      <c r="X49" s="66"/>
      <c r="Y49" s="66"/>
      <c r="Z49" s="66"/>
      <c r="AA49" s="66"/>
      <c r="AB49" s="67"/>
      <c r="AC49" s="13">
        <v>0.16110219612128551</v>
      </c>
      <c r="AD49" s="13">
        <v>0.20184181481649383</v>
      </c>
      <c r="AE49" s="13">
        <v>0.17884387088597561</v>
      </c>
      <c r="AF49" s="13">
        <v>-2.3635057471264376E-2</v>
      </c>
      <c r="AG49" s="13">
        <v>2.8401939655172415</v>
      </c>
      <c r="AH49" s="13">
        <v>1.2283039041762274</v>
      </c>
      <c r="AI49" s="13">
        <v>-2.3635057471264377E-3</v>
      </c>
      <c r="AJ49" s="13">
        <v>0.28401939655172415</v>
      </c>
      <c r="AK49" s="13">
        <v>0.12283039041762242</v>
      </c>
      <c r="AL49" s="13">
        <v>21.994999999999997</v>
      </c>
      <c r="AM49" s="13">
        <v>26.305</v>
      </c>
      <c r="AN49" s="13">
        <v>23.94911032990807</v>
      </c>
      <c r="AO49" s="13">
        <v>4.0188957146175118E-2</v>
      </c>
      <c r="AP49" s="13">
        <v>4.782485900394839</v>
      </c>
      <c r="AQ49" s="13">
        <v>1.2229111835989366</v>
      </c>
      <c r="AR49" s="13">
        <v>2.6431255403904017</v>
      </c>
      <c r="AS49" s="13">
        <v>3.4225237893902838</v>
      </c>
      <c r="AT49" s="13">
        <v>2.9804025475535658</v>
      </c>
      <c r="AU49" s="13">
        <v>1.2540746294286171</v>
      </c>
      <c r="AV49" s="13">
        <v>1.8859321856274702</v>
      </c>
      <c r="AW49" s="13">
        <v>1.476168459909968</v>
      </c>
    </row>
    <row r="50" spans="1:49" x14ac:dyDescent="0.25">
      <c r="A50" s="13" t="s">
        <v>9</v>
      </c>
      <c r="B50" s="13">
        <v>12</v>
      </c>
      <c r="C50" s="14">
        <f>INT(D50)</f>
        <v>43742</v>
      </c>
      <c r="D50" s="13">
        <v>43742.374305555553</v>
      </c>
      <c r="E50" s="13">
        <v>43742.57708333333</v>
      </c>
      <c r="F50" s="13">
        <f>(E50-D50)*24</f>
        <v>4.8666666666395031</v>
      </c>
      <c r="G50" s="13">
        <v>178.40000000000146</v>
      </c>
      <c r="H50" s="13">
        <f>G50/(CONVERT(11.2,"in","cm")^2*(PI()/4))*10</f>
        <v>2.8067355154972589</v>
      </c>
      <c r="I50" s="13">
        <v>379.75897428646465</v>
      </c>
      <c r="J50" s="5">
        <f t="shared" si="4"/>
        <v>5.9746804958442929</v>
      </c>
      <c r="K50" s="13">
        <v>3.2221700906484041</v>
      </c>
      <c r="L50" s="13">
        <f t="shared" si="5"/>
        <v>3.1679449803470341</v>
      </c>
      <c r="M50" s="13">
        <f t="shared" si="5"/>
        <v>0.41543457515114524</v>
      </c>
      <c r="N50" s="12">
        <v>235.14359999999999</v>
      </c>
      <c r="O50" s="13">
        <v>0.56999999999999995</v>
      </c>
      <c r="P50" s="13">
        <v>0.2</v>
      </c>
      <c r="Q50" s="68"/>
      <c r="R50" s="69"/>
      <c r="S50" s="69"/>
      <c r="T50" s="69"/>
      <c r="U50" s="69"/>
      <c r="V50" s="69"/>
      <c r="W50" s="69"/>
      <c r="X50" s="69"/>
      <c r="Y50" s="69"/>
      <c r="Z50" s="69"/>
      <c r="AA50" s="69"/>
      <c r="AB50" s="70"/>
      <c r="AC50" s="13">
        <v>0.12551007970582312</v>
      </c>
      <c r="AD50" s="13">
        <v>0.1590971753538693</v>
      </c>
      <c r="AE50" s="13">
        <v>0.14000914904946699</v>
      </c>
      <c r="AF50" s="13">
        <v>-3.5628591954023126E-2</v>
      </c>
      <c r="AG50" s="13">
        <v>2.5129669540229891</v>
      </c>
      <c r="AH50" s="13">
        <v>1.4658586384257795</v>
      </c>
      <c r="AI50" s="13">
        <v>-3.5628591954023126E-3</v>
      </c>
      <c r="AJ50" s="13">
        <v>0.25129669540229893</v>
      </c>
      <c r="AK50" s="13">
        <v>0.1465858638425778</v>
      </c>
      <c r="AL50" s="13">
        <v>17.395</v>
      </c>
      <c r="AM50" s="13">
        <v>21.759999999999998</v>
      </c>
      <c r="AN50" s="13">
        <v>19.367106118029259</v>
      </c>
      <c r="AO50" s="13">
        <v>0.10908431225390389</v>
      </c>
      <c r="AP50" s="13">
        <v>7.4808873087808818</v>
      </c>
      <c r="AQ50" s="13">
        <v>1.5096363639645092</v>
      </c>
      <c r="AR50" s="13">
        <v>1.9867695255119751</v>
      </c>
      <c r="AS50" s="13">
        <v>2.6055009597054015</v>
      </c>
      <c r="AT50" s="13">
        <v>2.2520999410788929</v>
      </c>
      <c r="AU50" s="13">
        <v>0.93849589044972259</v>
      </c>
      <c r="AV50" s="13">
        <v>1.5707136075134336</v>
      </c>
      <c r="AW50" s="13">
        <v>1.2742624613962983</v>
      </c>
    </row>
    <row r="51" spans="1:49" x14ac:dyDescent="0.25">
      <c r="U51" s="61"/>
      <c r="V51" s="61"/>
      <c r="W51" s="61" t="s">
        <v>85</v>
      </c>
      <c r="X51" s="61"/>
      <c r="Y51" s="61" t="s">
        <v>86</v>
      </c>
      <c r="Z51" s="61"/>
      <c r="AA51" s="31"/>
    </row>
    <row r="52" spans="1:49" ht="45" x14ac:dyDescent="0.25">
      <c r="U52" s="15" t="s">
        <v>0</v>
      </c>
      <c r="V52" s="15" t="s">
        <v>1</v>
      </c>
      <c r="W52" s="15" t="s">
        <v>45</v>
      </c>
      <c r="X52" s="15" t="s">
        <v>103</v>
      </c>
      <c r="Y52" s="30" t="s">
        <v>87</v>
      </c>
      <c r="Z52" s="30" t="s">
        <v>88</v>
      </c>
      <c r="AA52" s="30" t="s">
        <v>105</v>
      </c>
    </row>
    <row r="53" spans="1:49" x14ac:dyDescent="0.25">
      <c r="U53" s="23" t="s">
        <v>10</v>
      </c>
      <c r="V53" s="24">
        <v>43706</v>
      </c>
      <c r="W53" s="23">
        <v>0.56999999999999995</v>
      </c>
      <c r="X53" s="23">
        <v>0.2</v>
      </c>
      <c r="Y53" s="25">
        <v>4.3469788280935218</v>
      </c>
      <c r="Z53" s="25">
        <v>2.8683194634021776</v>
      </c>
      <c r="AA53" s="25">
        <f>(ABS(Y53-Z53)/AVERAGE(Y53:Z53))*100</f>
        <v>40.986784051164285</v>
      </c>
    </row>
    <row r="54" spans="1:49" x14ac:dyDescent="0.25">
      <c r="U54" s="23" t="s">
        <v>10</v>
      </c>
      <c r="V54" s="24">
        <v>43712</v>
      </c>
      <c r="W54" s="23">
        <v>0.56999999999999995</v>
      </c>
      <c r="X54" s="23">
        <v>0.2</v>
      </c>
      <c r="Y54" s="25">
        <v>3.4517812337449421</v>
      </c>
      <c r="Z54" s="25">
        <v>2.816103774511844</v>
      </c>
      <c r="AA54" s="25">
        <f t="shared" ref="AA54:AA64" si="6">(ABS(Y54-Z54)/AVERAGE(Y54:Z54))*100</f>
        <v>20.283635018693221</v>
      </c>
    </row>
    <row r="55" spans="1:49" x14ac:dyDescent="0.25">
      <c r="U55" s="23" t="s">
        <v>10</v>
      </c>
      <c r="V55" s="24">
        <v>43726</v>
      </c>
      <c r="W55" s="23">
        <v>0.56999999999999995</v>
      </c>
      <c r="X55" s="23">
        <v>0.2</v>
      </c>
      <c r="Y55" s="25">
        <v>1.7856753419783424</v>
      </c>
      <c r="Z55" s="25">
        <v>1.772497622786644</v>
      </c>
      <c r="AA55" s="25">
        <f t="shared" si="6"/>
        <v>0.74070143987892312</v>
      </c>
    </row>
    <row r="56" spans="1:49" x14ac:dyDescent="0.25">
      <c r="U56" s="23" t="s">
        <v>10</v>
      </c>
      <c r="V56" s="24">
        <v>43734</v>
      </c>
      <c r="W56" s="23">
        <v>0.56999999999999995</v>
      </c>
      <c r="X56" s="23">
        <v>0.2</v>
      </c>
      <c r="Y56" s="25">
        <v>1.7353303103102191</v>
      </c>
      <c r="Z56" s="25">
        <v>1.4056058000830796</v>
      </c>
      <c r="AA56" s="25">
        <f t="shared" si="6"/>
        <v>20.995301950656515</v>
      </c>
    </row>
    <row r="57" spans="1:49" x14ac:dyDescent="0.25">
      <c r="U57" s="26" t="s">
        <v>8</v>
      </c>
      <c r="V57" s="27">
        <v>43707</v>
      </c>
      <c r="W57" s="26">
        <v>0.56999999999999995</v>
      </c>
      <c r="X57" s="26">
        <v>0.2</v>
      </c>
      <c r="Y57" s="28">
        <v>4.0685078716793237</v>
      </c>
      <c r="Z57" s="28">
        <v>3.7807252493878192</v>
      </c>
      <c r="AA57" s="28">
        <f t="shared" si="6"/>
        <v>7.3327576809791335</v>
      </c>
    </row>
    <row r="58" spans="1:49" x14ac:dyDescent="0.25">
      <c r="G58" s="13">
        <v>2</v>
      </c>
      <c r="U58" s="26" t="s">
        <v>8</v>
      </c>
      <c r="V58" s="27">
        <v>43713</v>
      </c>
      <c r="W58" s="26">
        <v>0.56999999999999995</v>
      </c>
      <c r="X58" s="26">
        <v>0.2</v>
      </c>
      <c r="Y58" s="28">
        <v>2.9687835861789829</v>
      </c>
      <c r="Z58" s="28">
        <v>3.5734602674522522</v>
      </c>
      <c r="AA58" s="28">
        <f t="shared" si="6"/>
        <v>18.485299380506799</v>
      </c>
    </row>
    <row r="59" spans="1:49" x14ac:dyDescent="0.25">
      <c r="G59" s="13">
        <v>8</v>
      </c>
      <c r="U59" s="26" t="s">
        <v>8</v>
      </c>
      <c r="V59" s="27">
        <v>43727</v>
      </c>
      <c r="W59" s="26">
        <v>0.56999999999999995</v>
      </c>
      <c r="X59" s="26">
        <v>0.2</v>
      </c>
      <c r="Y59" s="28">
        <v>2.7831362819028316</v>
      </c>
      <c r="Z59" s="28">
        <v>2.3347582200232249</v>
      </c>
      <c r="AA59" s="28">
        <f t="shared" si="6"/>
        <v>17.52197360499968</v>
      </c>
    </row>
    <row r="60" spans="1:49" x14ac:dyDescent="0.25">
      <c r="G60" s="13">
        <v>3</v>
      </c>
      <c r="U60" s="26" t="s">
        <v>8</v>
      </c>
      <c r="V60" s="27">
        <v>43739</v>
      </c>
      <c r="W60" s="26">
        <v>0.56999999999999995</v>
      </c>
      <c r="X60" s="26">
        <v>0.2</v>
      </c>
      <c r="Y60" s="28">
        <v>2.3662164884012231</v>
      </c>
      <c r="Z60" s="28">
        <v>2.12526630206218</v>
      </c>
      <c r="AA60" s="28">
        <f t="shared" si="6"/>
        <v>10.729204477890624</v>
      </c>
    </row>
    <row r="61" spans="1:49" x14ac:dyDescent="0.25">
      <c r="G61" s="13">
        <v>5</v>
      </c>
      <c r="U61" s="6" t="s">
        <v>9</v>
      </c>
      <c r="V61" s="2">
        <v>43711</v>
      </c>
      <c r="W61" s="6">
        <v>0.56999999999999995</v>
      </c>
      <c r="X61" s="6">
        <v>0.2</v>
      </c>
      <c r="Y61" s="29">
        <v>5.0250634733733808</v>
      </c>
      <c r="Z61" s="29">
        <v>5.7101358760064684</v>
      </c>
      <c r="AA61" s="29">
        <f t="shared" si="6"/>
        <v>12.763105375824491</v>
      </c>
    </row>
    <row r="62" spans="1:49" x14ac:dyDescent="0.25">
      <c r="G62" s="13">
        <v>4</v>
      </c>
      <c r="U62" s="6" t="s">
        <v>9</v>
      </c>
      <c r="V62" s="2">
        <v>43725</v>
      </c>
      <c r="W62" s="6">
        <v>0.56999999999999995</v>
      </c>
      <c r="X62" s="6">
        <v>0.2</v>
      </c>
      <c r="Y62" s="29">
        <v>4.0968269519925684</v>
      </c>
      <c r="Z62" s="29">
        <v>6.739228396535772</v>
      </c>
      <c r="AA62" s="29">
        <f t="shared" si="6"/>
        <v>48.770541669521315</v>
      </c>
    </row>
    <row r="63" spans="1:49" x14ac:dyDescent="0.25">
      <c r="G63" s="13">
        <v>1</v>
      </c>
      <c r="U63" s="6" t="s">
        <v>9</v>
      </c>
      <c r="V63" s="2">
        <v>43732</v>
      </c>
      <c r="W63" s="6">
        <v>0.56999999999999995</v>
      </c>
      <c r="X63" s="6">
        <v>0.2</v>
      </c>
      <c r="Y63" s="29">
        <v>2.5203981478848614</v>
      </c>
      <c r="Z63" s="29">
        <v>2.9670329370432329</v>
      </c>
      <c r="AA63" s="29">
        <f t="shared" si="6"/>
        <v>16.27846554228659</v>
      </c>
    </row>
    <row r="64" spans="1:49" x14ac:dyDescent="0.25">
      <c r="G64" s="13">
        <v>7</v>
      </c>
      <c r="U64" s="6" t="s">
        <v>9</v>
      </c>
      <c r="V64" s="2">
        <v>43742</v>
      </c>
      <c r="W64" s="6">
        <v>0.56999999999999995</v>
      </c>
      <c r="X64" s="6">
        <v>0.2</v>
      </c>
      <c r="Y64" s="29">
        <v>2.8067355154972589</v>
      </c>
      <c r="Z64" s="29">
        <v>5.9746804958442929</v>
      </c>
      <c r="AA64" s="29">
        <f t="shared" si="6"/>
        <v>72.151119506364481</v>
      </c>
    </row>
    <row r="65" spans="1:57" x14ac:dyDescent="0.25">
      <c r="G65" s="13">
        <v>11</v>
      </c>
      <c r="U65" s="31"/>
      <c r="V65" s="31" t="s">
        <v>89</v>
      </c>
      <c r="W65" s="32">
        <f>AVERAGE(W53:W64)</f>
        <v>0.57000000000000006</v>
      </c>
      <c r="X65" s="32">
        <f>AVERAGE(X53:X64)</f>
        <v>0.19999999999999998</v>
      </c>
      <c r="Y65" s="32">
        <f>AVERAGE(Y53:Y64)</f>
        <v>3.1629528359197878</v>
      </c>
      <c r="Z65" s="32">
        <f>AVERAGE(Z53:Z64)</f>
        <v>3.505651200428249</v>
      </c>
      <c r="AA65" s="32">
        <f>AVERAGE(AA53:AA64)</f>
        <v>23.919907474897173</v>
      </c>
    </row>
    <row r="68" spans="1:57" x14ac:dyDescent="0.25">
      <c r="N68" s="34"/>
    </row>
    <row r="69" spans="1:57" x14ac:dyDescent="0.25">
      <c r="N69" s="34"/>
    </row>
    <row r="70" spans="1:57" ht="14.25" customHeight="1" x14ac:dyDescent="0.25">
      <c r="C70" s="10"/>
    </row>
    <row r="71" spans="1:57" ht="14.25" customHeight="1" x14ac:dyDescent="0.25">
      <c r="C71" s="10"/>
    </row>
    <row r="72" spans="1:57" ht="14.25" customHeight="1" x14ac:dyDescent="0.25">
      <c r="C72" s="10"/>
    </row>
    <row r="73" spans="1:57" ht="14.25" customHeight="1" x14ac:dyDescent="0.25">
      <c r="A73" s="15" t="s">
        <v>56</v>
      </c>
      <c r="B73" s="13"/>
      <c r="C73" s="13"/>
      <c r="D73" s="13"/>
      <c r="E73" s="13"/>
      <c r="F73" s="13"/>
      <c r="G73" s="13"/>
      <c r="H73" s="13"/>
      <c r="I73" s="13"/>
      <c r="J73" s="13"/>
      <c r="K73" s="13"/>
      <c r="L73" s="13"/>
      <c r="M73" s="13"/>
      <c r="N73" s="13"/>
      <c r="O73" s="13"/>
      <c r="P73" s="13"/>
      <c r="Q73" s="13"/>
      <c r="R73" s="13"/>
      <c r="S73" s="13"/>
      <c r="T73" s="13"/>
      <c r="U73" s="13"/>
      <c r="V73" s="13"/>
      <c r="W73" s="13"/>
      <c r="X73" s="13"/>
      <c r="Y73" s="74" t="s">
        <v>33</v>
      </c>
      <c r="Z73" s="75"/>
      <c r="AA73" s="76"/>
      <c r="AB73" s="74" t="s">
        <v>34</v>
      </c>
      <c r="AC73" s="75"/>
      <c r="AD73" s="76"/>
      <c r="AE73" s="74" t="s">
        <v>35</v>
      </c>
      <c r="AF73" s="75"/>
      <c r="AG73" s="76"/>
      <c r="AH73" s="74" t="s">
        <v>36</v>
      </c>
      <c r="AI73" s="75"/>
      <c r="AJ73" s="76"/>
      <c r="AK73" s="74" t="s">
        <v>37</v>
      </c>
      <c r="AL73" s="75"/>
      <c r="AM73" s="76"/>
      <c r="AN73" s="74" t="s">
        <v>38</v>
      </c>
      <c r="AO73" s="75"/>
      <c r="AP73" s="76"/>
      <c r="AQ73" s="74" t="s">
        <v>39</v>
      </c>
      <c r="AR73" s="75"/>
      <c r="AS73" s="76"/>
      <c r="AT73" s="74" t="s">
        <v>40</v>
      </c>
      <c r="AU73" s="75"/>
      <c r="AV73" s="76"/>
      <c r="AW73" s="74" t="s">
        <v>41</v>
      </c>
      <c r="AX73" s="75"/>
      <c r="AY73" s="76"/>
      <c r="AZ73" s="74" t="s">
        <v>42</v>
      </c>
      <c r="BA73" s="75"/>
      <c r="BB73" s="76"/>
      <c r="BC73" s="74" t="s">
        <v>43</v>
      </c>
      <c r="BD73" s="75"/>
      <c r="BE73" s="76"/>
    </row>
    <row r="74" spans="1:57" ht="14.25" customHeight="1" x14ac:dyDescent="0.25">
      <c r="A74" s="15" t="s">
        <v>0</v>
      </c>
      <c r="B74" s="15" t="s">
        <v>52</v>
      </c>
      <c r="C74" s="15" t="s">
        <v>1</v>
      </c>
      <c r="D74" s="15" t="s">
        <v>20</v>
      </c>
      <c r="E74" s="15" t="s">
        <v>21</v>
      </c>
      <c r="F74" s="15" t="s">
        <v>19</v>
      </c>
      <c r="G74" s="15" t="s">
        <v>15</v>
      </c>
      <c r="H74" s="15" t="s">
        <v>18</v>
      </c>
      <c r="I74" s="15" t="s">
        <v>49</v>
      </c>
      <c r="J74" s="15" t="s">
        <v>47</v>
      </c>
      <c r="K74" s="15" t="s">
        <v>48</v>
      </c>
      <c r="L74" s="15" t="s">
        <v>54</v>
      </c>
      <c r="M74" s="15" t="s">
        <v>55</v>
      </c>
      <c r="N74" s="15" t="s">
        <v>44</v>
      </c>
      <c r="O74" s="15" t="s">
        <v>45</v>
      </c>
      <c r="P74" s="15" t="s">
        <v>46</v>
      </c>
      <c r="Q74" s="15"/>
      <c r="R74" s="15"/>
      <c r="S74" s="15"/>
      <c r="T74" s="15"/>
      <c r="U74" s="15"/>
      <c r="V74" s="15"/>
      <c r="W74" s="15"/>
      <c r="X74" s="15"/>
      <c r="Y74" s="15" t="s">
        <v>30</v>
      </c>
      <c r="Z74" s="15" t="s">
        <v>31</v>
      </c>
      <c r="AA74" s="15" t="s">
        <v>32</v>
      </c>
      <c r="AB74" s="15" t="s">
        <v>30</v>
      </c>
      <c r="AC74" s="15" t="s">
        <v>31</v>
      </c>
      <c r="AD74" s="15" t="s">
        <v>32</v>
      </c>
      <c r="AE74" s="15" t="s">
        <v>30</v>
      </c>
      <c r="AF74" s="15" t="s">
        <v>31</v>
      </c>
      <c r="AG74" s="15" t="s">
        <v>32</v>
      </c>
      <c r="AH74" s="15" t="s">
        <v>30</v>
      </c>
      <c r="AI74" s="15" t="s">
        <v>31</v>
      </c>
      <c r="AJ74" s="15" t="s">
        <v>32</v>
      </c>
      <c r="AK74" s="15" t="s">
        <v>30</v>
      </c>
      <c r="AL74" s="15" t="s">
        <v>31</v>
      </c>
      <c r="AM74" s="15" t="s">
        <v>32</v>
      </c>
      <c r="AN74" s="15" t="s">
        <v>30</v>
      </c>
      <c r="AO74" s="15" t="s">
        <v>31</v>
      </c>
      <c r="AP74" s="15" t="s">
        <v>32</v>
      </c>
      <c r="AQ74" s="15" t="s">
        <v>30</v>
      </c>
      <c r="AR74" s="15" t="s">
        <v>31</v>
      </c>
      <c r="AS74" s="15" t="s">
        <v>32</v>
      </c>
      <c r="AT74" s="15" t="s">
        <v>30</v>
      </c>
      <c r="AU74" s="15" t="s">
        <v>31</v>
      </c>
      <c r="AV74" s="15" t="s">
        <v>32</v>
      </c>
      <c r="AW74" s="15" t="s">
        <v>30</v>
      </c>
      <c r="AX74" s="15" t="s">
        <v>31</v>
      </c>
      <c r="AY74" s="15" t="s">
        <v>32</v>
      </c>
      <c r="AZ74" s="15" t="s">
        <v>30</v>
      </c>
      <c r="BA74" s="15" t="s">
        <v>31</v>
      </c>
      <c r="BB74" s="15" t="s">
        <v>32</v>
      </c>
      <c r="BC74" s="15" t="s">
        <v>30</v>
      </c>
      <c r="BD74" s="15" t="s">
        <v>31</v>
      </c>
      <c r="BE74" s="15" t="s">
        <v>32</v>
      </c>
    </row>
    <row r="75" spans="1:57" ht="14.25" customHeight="1" x14ac:dyDescent="0.25">
      <c r="A75" s="13" t="s">
        <v>10</v>
      </c>
      <c r="B75" s="13">
        <v>1</v>
      </c>
      <c r="C75" s="14">
        <v>43706</v>
      </c>
      <c r="D75" s="13">
        <v>43706.431944444441</v>
      </c>
      <c r="E75" s="13">
        <v>43706.635416666664</v>
      </c>
      <c r="F75" s="13">
        <v>4.8833333333604969</v>
      </c>
      <c r="G75" s="13">
        <v>276.29999999999927</v>
      </c>
      <c r="H75" s="13">
        <v>4.3469788280935218</v>
      </c>
      <c r="I75" s="13">
        <v>187.97716479750258</v>
      </c>
      <c r="J75" s="5">
        <f t="shared" ref="J75:J86" si="7">I75/(CONVERT(11.2,"in","cm")^2*(PI()/4))*10</f>
        <v>2.9574113483162967</v>
      </c>
      <c r="K75" s="13">
        <v>4.0189042031394564</v>
      </c>
      <c r="L75" s="13">
        <f>J75-$H75</f>
        <v>-1.3895674797772251</v>
      </c>
      <c r="M75" s="13">
        <f>K75-$H75</f>
        <v>-0.32807462495406536</v>
      </c>
      <c r="N75" s="13">
        <v>90.51</v>
      </c>
      <c r="O75" s="13">
        <f>AVERAGE(O$3,O$6,O$7,O$10,O$11,O$14)</f>
        <v>0.5605</v>
      </c>
      <c r="P75" s="13">
        <f>AVERAGE(P$3,P$6,P$7,P$10,P$11,P$14)</f>
        <v>0.23416666666666672</v>
      </c>
      <c r="Q75" s="20"/>
      <c r="R75" s="20"/>
      <c r="S75" s="20"/>
      <c r="T75" s="20"/>
      <c r="U75" s="20"/>
      <c r="V75" s="20"/>
      <c r="W75" s="20"/>
      <c r="X75" s="20"/>
      <c r="Y75" s="62" t="s">
        <v>57</v>
      </c>
      <c r="Z75" s="63"/>
      <c r="AA75" s="63"/>
      <c r="AB75" s="63"/>
      <c r="AC75" s="63"/>
      <c r="AD75" s="63"/>
      <c r="AE75" s="63"/>
      <c r="AF75" s="63"/>
      <c r="AG75" s="63"/>
      <c r="AH75" s="63"/>
      <c r="AI75" s="63"/>
      <c r="AJ75" s="64"/>
      <c r="AK75" s="13">
        <v>0.18460337215271622</v>
      </c>
      <c r="AL75" s="13">
        <v>0.22497804502753965</v>
      </c>
      <c r="AM75" s="13">
        <v>0.20763349144349907</v>
      </c>
      <c r="AN75" s="13">
        <v>0.61118534482758613</v>
      </c>
      <c r="AO75" s="13">
        <v>2.1803879310344829</v>
      </c>
      <c r="AP75" s="13">
        <v>1.9052914999548978</v>
      </c>
      <c r="AQ75" s="13">
        <v>6.1118534482758613E-2</v>
      </c>
      <c r="AR75" s="13">
        <v>0.21803879310344831</v>
      </c>
      <c r="AS75" s="13">
        <v>0.19052914999548978</v>
      </c>
      <c r="AT75" s="13">
        <v>24.58</v>
      </c>
      <c r="AU75" s="13">
        <v>28.435000000000002</v>
      </c>
      <c r="AV75" s="13">
        <v>26.828794843049373</v>
      </c>
      <c r="AW75" s="13">
        <v>0.10908431225390389</v>
      </c>
      <c r="AX75" s="13">
        <v>5.0178783636795785</v>
      </c>
      <c r="AY75" s="13">
        <v>1.4089080810294228</v>
      </c>
      <c r="AZ75" s="13">
        <v>3.0893871830889821</v>
      </c>
      <c r="BA75" s="13">
        <v>3.8767313197325102</v>
      </c>
      <c r="BB75" s="13">
        <v>3.5369713368147901</v>
      </c>
      <c r="BC75" s="13">
        <v>1.2719110422259892</v>
      </c>
      <c r="BD75" s="13">
        <v>1.9975926377804549</v>
      </c>
      <c r="BE75" s="13">
        <v>1.5380901200018802</v>
      </c>
    </row>
    <row r="76" spans="1:57" ht="14.25" customHeight="1" x14ac:dyDescent="0.25">
      <c r="A76" s="13" t="s">
        <v>10</v>
      </c>
      <c r="B76" s="13">
        <v>2</v>
      </c>
      <c r="C76" s="14">
        <v>43712</v>
      </c>
      <c r="D76" s="13">
        <v>43712.392361111109</v>
      </c>
      <c r="E76" s="13">
        <v>43712.59375</v>
      </c>
      <c r="F76" s="13">
        <v>4.8333333333721384</v>
      </c>
      <c r="G76" s="13">
        <v>219.40000000000146</v>
      </c>
      <c r="H76" s="13">
        <v>3.4517812337449421</v>
      </c>
      <c r="I76" s="13">
        <v>186.70807506964383</v>
      </c>
      <c r="J76" s="5">
        <f t="shared" si="7"/>
        <v>2.9374449850229452</v>
      </c>
      <c r="K76" s="13">
        <v>3.1403277293060596</v>
      </c>
      <c r="L76" s="13">
        <f t="shared" ref="L76:M86" si="8">J76-$H76</f>
        <v>-0.5143362487219969</v>
      </c>
      <c r="M76" s="13">
        <f t="shared" si="8"/>
        <v>-0.31145350443888242</v>
      </c>
      <c r="N76" s="12">
        <v>128.54830000000001</v>
      </c>
      <c r="O76" s="12">
        <f t="shared" ref="O76:P86" si="9">AVERAGE(O$3,O$6,O$7,O$10,O$11,O$14)</f>
        <v>0.5605</v>
      </c>
      <c r="P76" s="12">
        <f t="shared" si="9"/>
        <v>0.23416666666666672</v>
      </c>
      <c r="Q76" s="21"/>
      <c r="R76" s="21"/>
      <c r="S76" s="21"/>
      <c r="T76" s="21"/>
      <c r="U76" s="21"/>
      <c r="V76" s="21"/>
      <c r="W76" s="21"/>
      <c r="X76" s="21"/>
      <c r="Y76" s="65"/>
      <c r="Z76" s="66"/>
      <c r="AA76" s="66"/>
      <c r="AB76" s="66"/>
      <c r="AC76" s="66"/>
      <c r="AD76" s="66"/>
      <c r="AE76" s="66"/>
      <c r="AF76" s="66"/>
      <c r="AG76" s="66"/>
      <c r="AH76" s="66"/>
      <c r="AI76" s="66"/>
      <c r="AJ76" s="67"/>
      <c r="AK76" s="13">
        <v>0.17970404546801561</v>
      </c>
      <c r="AL76" s="13">
        <v>0.27872031766779842</v>
      </c>
      <c r="AM76" s="13">
        <v>0.23092521951474621</v>
      </c>
      <c r="AN76" s="13">
        <v>0.23105603448275869</v>
      </c>
      <c r="AO76" s="13">
        <v>2.4739583333333335</v>
      </c>
      <c r="AP76" s="13">
        <v>1.5180549170744457</v>
      </c>
      <c r="AQ76" s="13">
        <v>2.310560344827587E-2</v>
      </c>
      <c r="AR76" s="13">
        <v>0.24739583333333337</v>
      </c>
      <c r="AS76" s="13">
        <v>0.15180549170744448</v>
      </c>
      <c r="AT76" s="13">
        <v>24.064999999999998</v>
      </c>
      <c r="AU76" s="13">
        <v>32.75</v>
      </c>
      <c r="AV76" s="13">
        <v>28.795332594235067</v>
      </c>
      <c r="AW76" s="13">
        <v>2.8706397961553654E-2</v>
      </c>
      <c r="AX76" s="13">
        <v>4.7193318248794212</v>
      </c>
      <c r="AY76" s="13">
        <v>1.3706159316745434</v>
      </c>
      <c r="AZ76" s="13">
        <v>2.9955788760813009</v>
      </c>
      <c r="BA76" s="13">
        <v>4.9600383853978354</v>
      </c>
      <c r="BB76" s="13">
        <v>4.0018621834125527</v>
      </c>
      <c r="BC76" s="13">
        <v>2.1757633747885143</v>
      </c>
      <c r="BD76" s="13">
        <v>2.8668024998910413</v>
      </c>
      <c r="BE76" s="13">
        <v>2.5455212644977006</v>
      </c>
    </row>
    <row r="77" spans="1:57" ht="14.25" customHeight="1" x14ac:dyDescent="0.25">
      <c r="A77" s="13" t="s">
        <v>10</v>
      </c>
      <c r="B77" s="13">
        <v>3</v>
      </c>
      <c r="C77" s="14">
        <v>43726</v>
      </c>
      <c r="D77" s="13">
        <v>43726.40902777778</v>
      </c>
      <c r="E77" s="13">
        <v>43726.618750000001</v>
      </c>
      <c r="F77" s="13">
        <v>5.0333333333255723</v>
      </c>
      <c r="G77" s="13">
        <v>113.5</v>
      </c>
      <c r="H77" s="13">
        <v>1.7856753419783424</v>
      </c>
      <c r="I77" s="13">
        <v>116.98398169810204</v>
      </c>
      <c r="J77" s="5">
        <f t="shared" si="7"/>
        <v>1.8404882072664894</v>
      </c>
      <c r="K77" s="13">
        <v>3.0828360292692127</v>
      </c>
      <c r="L77" s="13">
        <f t="shared" si="8"/>
        <v>5.4812865288146995E-2</v>
      </c>
      <c r="M77" s="13">
        <f t="shared" si="8"/>
        <v>1.2971606872908703</v>
      </c>
      <c r="N77" s="12">
        <v>80.429199999999994</v>
      </c>
      <c r="O77" s="12">
        <f t="shared" si="9"/>
        <v>0.5605</v>
      </c>
      <c r="P77" s="12">
        <f t="shared" si="9"/>
        <v>0.23416666666666672</v>
      </c>
      <c r="Q77" s="21"/>
      <c r="R77" s="21"/>
      <c r="S77" s="21"/>
      <c r="T77" s="21"/>
      <c r="U77" s="21"/>
      <c r="V77" s="21"/>
      <c r="W77" s="21"/>
      <c r="X77" s="21"/>
      <c r="Y77" s="65"/>
      <c r="Z77" s="66"/>
      <c r="AA77" s="66"/>
      <c r="AB77" s="66"/>
      <c r="AC77" s="66"/>
      <c r="AD77" s="66"/>
      <c r="AE77" s="66"/>
      <c r="AF77" s="66"/>
      <c r="AG77" s="66"/>
      <c r="AH77" s="66"/>
      <c r="AI77" s="66"/>
      <c r="AJ77" s="67"/>
      <c r="AK77" s="13">
        <v>0.13081026292645145</v>
      </c>
      <c r="AL77" s="13">
        <v>0.1711342690469726</v>
      </c>
      <c r="AM77" s="13">
        <v>0.14991031758814241</v>
      </c>
      <c r="AN77" s="13">
        <v>0.13229885057471272</v>
      </c>
      <c r="AO77" s="13">
        <v>2.4763649425287362</v>
      </c>
      <c r="AP77" s="13">
        <v>1.4660336991318879</v>
      </c>
      <c r="AQ77" s="13">
        <v>1.3229885057471273E-2</v>
      </c>
      <c r="AR77" s="13">
        <v>0.24763649425287362</v>
      </c>
      <c r="AS77" s="13">
        <v>0.14660336991318856</v>
      </c>
      <c r="AT77" s="13">
        <v>18.145</v>
      </c>
      <c r="AU77" s="13">
        <v>23.134999999999998</v>
      </c>
      <c r="AV77" s="13">
        <v>20.618441306755258</v>
      </c>
      <c r="AW77" s="13">
        <v>0.10334303266159314</v>
      </c>
      <c r="AX77" s="13">
        <v>3.8466573268481898</v>
      </c>
      <c r="AY77" s="13">
        <v>1.2356467135854146</v>
      </c>
      <c r="AZ77" s="13">
        <v>2.0828820496988727</v>
      </c>
      <c r="BA77" s="13">
        <v>2.8324596247232394</v>
      </c>
      <c r="BB77" s="13">
        <v>2.4354109038900038</v>
      </c>
      <c r="BC77" s="13">
        <v>1.0627964739020981</v>
      </c>
      <c r="BD77" s="13">
        <v>1.6899993437000951</v>
      </c>
      <c r="BE77" s="13">
        <v>1.3302063523058223</v>
      </c>
    </row>
    <row r="78" spans="1:57" ht="14.25" customHeight="1" x14ac:dyDescent="0.25">
      <c r="A78" s="13" t="s">
        <v>10</v>
      </c>
      <c r="B78" s="13">
        <v>4</v>
      </c>
      <c r="C78" s="14">
        <v>43734</v>
      </c>
      <c r="D78" s="13">
        <v>43734.424305555556</v>
      </c>
      <c r="E78" s="13">
        <v>43734.640277777777</v>
      </c>
      <c r="F78" s="13">
        <v>5.1833333332906477</v>
      </c>
      <c r="G78" s="13">
        <v>110.29999999999927</v>
      </c>
      <c r="H78" s="13">
        <v>1.7353303103102191</v>
      </c>
      <c r="I78" s="13">
        <v>93.946266982631229</v>
      </c>
      <c r="J78" s="5">
        <f t="shared" si="7"/>
        <v>1.4780399332317065</v>
      </c>
      <c r="K78" s="13">
        <v>2.3190053494180072</v>
      </c>
      <c r="L78" s="13">
        <f t="shared" si="8"/>
        <v>-0.25729037707851266</v>
      </c>
      <c r="M78" s="13">
        <f t="shared" si="8"/>
        <v>0.58367503910778806</v>
      </c>
      <c r="N78" s="12">
        <v>85.352999999999994</v>
      </c>
      <c r="O78" s="12">
        <f t="shared" si="9"/>
        <v>0.5605</v>
      </c>
      <c r="P78" s="12">
        <f t="shared" si="9"/>
        <v>0.23416666666666672</v>
      </c>
      <c r="Q78" s="21"/>
      <c r="R78" s="21"/>
      <c r="S78" s="21"/>
      <c r="T78" s="21"/>
      <c r="U78" s="21"/>
      <c r="V78" s="21"/>
      <c r="W78" s="21"/>
      <c r="X78" s="21"/>
      <c r="Y78" s="65"/>
      <c r="Z78" s="66"/>
      <c r="AA78" s="66"/>
      <c r="AB78" s="66"/>
      <c r="AC78" s="66"/>
      <c r="AD78" s="66"/>
      <c r="AE78" s="66"/>
      <c r="AF78" s="66"/>
      <c r="AG78" s="66"/>
      <c r="AH78" s="66"/>
      <c r="AI78" s="66"/>
      <c r="AJ78" s="67"/>
      <c r="AK78" s="13">
        <v>0.17322089508925267</v>
      </c>
      <c r="AL78" s="13">
        <v>0.23593400952971544</v>
      </c>
      <c r="AM78" s="13">
        <v>0.20471202627442672</v>
      </c>
      <c r="AN78" s="13">
        <v>-2.365549568965521E-2</v>
      </c>
      <c r="AO78" s="13">
        <v>2.3116379310344835</v>
      </c>
      <c r="AP78" s="13">
        <v>1.112386182817964</v>
      </c>
      <c r="AQ78" s="13">
        <v>-2.3655495689655212E-3</v>
      </c>
      <c r="AR78" s="13">
        <v>0.23116379310344837</v>
      </c>
      <c r="AS78" s="13">
        <v>0.11123861828179631</v>
      </c>
      <c r="AT78" s="13">
        <v>23.365000000000002</v>
      </c>
      <c r="AU78" s="13">
        <v>29.380000000000003</v>
      </c>
      <c r="AV78" s="13">
        <v>26.536159580342346</v>
      </c>
      <c r="AW78" s="13">
        <v>7.4636634700039506E-2</v>
      </c>
      <c r="AX78" s="13">
        <v>4.3978201677100195</v>
      </c>
      <c r="AY78" s="13">
        <v>0.95982401542086371</v>
      </c>
      <c r="AZ78" s="13">
        <v>2.8720617120950895</v>
      </c>
      <c r="BA78" s="13">
        <v>4.094486911043929</v>
      </c>
      <c r="BB78" s="13">
        <v>3.4805276090388366</v>
      </c>
      <c r="BC78" s="13">
        <v>1.8863690497720274</v>
      </c>
      <c r="BD78" s="13">
        <v>2.3759251245160176</v>
      </c>
      <c r="BE78" s="13">
        <v>2.1122916441975521</v>
      </c>
    </row>
    <row r="79" spans="1:57" ht="14.25" customHeight="1" x14ac:dyDescent="0.25">
      <c r="A79" s="13" t="s">
        <v>8</v>
      </c>
      <c r="B79" s="13">
        <v>5</v>
      </c>
      <c r="C79" s="14">
        <v>43707</v>
      </c>
      <c r="D79" s="13">
        <v>43707.365277777775</v>
      </c>
      <c r="E79" s="13">
        <v>43707.586805555555</v>
      </c>
      <c r="F79" s="13">
        <v>5.3166666667093523</v>
      </c>
      <c r="G79" s="13">
        <v>258.60000000000218</v>
      </c>
      <c r="H79" s="13">
        <v>4.0685078716793237</v>
      </c>
      <c r="I79" s="13">
        <v>248.11234045367223</v>
      </c>
      <c r="J79" s="5">
        <f t="shared" si="7"/>
        <v>3.9035073866842125</v>
      </c>
      <c r="K79" s="13">
        <v>3.7442243413109169</v>
      </c>
      <c r="L79" s="13">
        <f t="shared" si="8"/>
        <v>-0.16500048499511122</v>
      </c>
      <c r="M79" s="13">
        <f t="shared" si="8"/>
        <v>-0.32428353036840685</v>
      </c>
      <c r="N79" s="12">
        <v>114.4075</v>
      </c>
      <c r="O79" s="12">
        <f t="shared" si="9"/>
        <v>0.5605</v>
      </c>
      <c r="P79" s="12">
        <f t="shared" si="9"/>
        <v>0.23416666666666672</v>
      </c>
      <c r="Q79" s="21"/>
      <c r="R79" s="21"/>
      <c r="S79" s="21"/>
      <c r="T79" s="21"/>
      <c r="U79" s="21"/>
      <c r="V79" s="21"/>
      <c r="W79" s="21"/>
      <c r="X79" s="21"/>
      <c r="Y79" s="65"/>
      <c r="Z79" s="66"/>
      <c r="AA79" s="66"/>
      <c r="AB79" s="66"/>
      <c r="AC79" s="66"/>
      <c r="AD79" s="66"/>
      <c r="AE79" s="66"/>
      <c r="AF79" s="66"/>
      <c r="AG79" s="66"/>
      <c r="AH79" s="66"/>
      <c r="AI79" s="66"/>
      <c r="AJ79" s="67"/>
      <c r="AK79" s="13">
        <v>0.16969524612753878</v>
      </c>
      <c r="AL79" s="13">
        <v>0.25817079870414877</v>
      </c>
      <c r="AM79" s="13">
        <v>0.22004960191108117</v>
      </c>
      <c r="AN79" s="13">
        <v>0.25370330459770113</v>
      </c>
      <c r="AO79" s="13">
        <v>2.0281250000000002</v>
      </c>
      <c r="AP79" s="13">
        <v>1.6728042128890011</v>
      </c>
      <c r="AQ79" s="13">
        <v>2.5370330459770114E-2</v>
      </c>
      <c r="AR79" s="13">
        <v>0.20281250000000003</v>
      </c>
      <c r="AS79" s="13">
        <v>0.16728042128890003</v>
      </c>
      <c r="AT79" s="13">
        <v>22.975000000000001</v>
      </c>
      <c r="AU79" s="13">
        <v>31.189999999999998</v>
      </c>
      <c r="AV79" s="13">
        <v>27.893495575221227</v>
      </c>
      <c r="AW79" s="13">
        <v>8.6119193884660952E-2</v>
      </c>
      <c r="AX79" s="13">
        <v>4.3863376085253982</v>
      </c>
      <c r="AY79" s="13">
        <v>1.1644396920136084</v>
      </c>
      <c r="AZ79" s="13">
        <v>2.8051922624745851</v>
      </c>
      <c r="BA79" s="13">
        <v>4.5414171331154733</v>
      </c>
      <c r="BB79" s="13">
        <v>3.7839292537321629</v>
      </c>
      <c r="BC79" s="13">
        <v>1.5375626462489598</v>
      </c>
      <c r="BD79" s="13">
        <v>2.0892908797941057</v>
      </c>
      <c r="BE79" s="13">
        <v>1.7560158459149324</v>
      </c>
    </row>
    <row r="80" spans="1:57" ht="14.25" customHeight="1" x14ac:dyDescent="0.25">
      <c r="A80" s="13" t="s">
        <v>8</v>
      </c>
      <c r="B80" s="13">
        <v>6</v>
      </c>
      <c r="C80" s="14">
        <v>43713</v>
      </c>
      <c r="D80" s="13">
        <v>43713.394444444442</v>
      </c>
      <c r="E80" s="13">
        <v>43713.612500000003</v>
      </c>
      <c r="F80" s="13">
        <v>5.2333333334536292</v>
      </c>
      <c r="G80" s="13">
        <v>188.70000000000073</v>
      </c>
      <c r="H80" s="13">
        <v>2.9687835861789829</v>
      </c>
      <c r="I80" s="13">
        <v>236.28378408824804</v>
      </c>
      <c r="J80" s="5">
        <f t="shared" si="7"/>
        <v>3.7174108101825478</v>
      </c>
      <c r="K80" s="13">
        <v>3.0076658471814031</v>
      </c>
      <c r="L80" s="13">
        <f t="shared" si="8"/>
        <v>0.74862722400356496</v>
      </c>
      <c r="M80" s="13">
        <f t="shared" si="8"/>
        <v>3.8882261002420204E-2</v>
      </c>
      <c r="N80" s="12">
        <v>163.90190000000001</v>
      </c>
      <c r="O80" s="12">
        <f t="shared" si="9"/>
        <v>0.5605</v>
      </c>
      <c r="P80" s="12">
        <f t="shared" si="9"/>
        <v>0.23416666666666672</v>
      </c>
      <c r="Q80" s="21"/>
      <c r="R80" s="21"/>
      <c r="S80" s="21"/>
      <c r="T80" s="21"/>
      <c r="U80" s="21"/>
      <c r="V80" s="21"/>
      <c r="W80" s="21"/>
      <c r="X80" s="21"/>
      <c r="Y80" s="65"/>
      <c r="Z80" s="66"/>
      <c r="AA80" s="66"/>
      <c r="AB80" s="66"/>
      <c r="AC80" s="66"/>
      <c r="AD80" s="66"/>
      <c r="AE80" s="66"/>
      <c r="AF80" s="66"/>
      <c r="AG80" s="66"/>
      <c r="AH80" s="66"/>
      <c r="AI80" s="66"/>
      <c r="AJ80" s="67"/>
      <c r="AK80" s="13">
        <v>0.14067607467596333</v>
      </c>
      <c r="AL80" s="13">
        <v>0.19045282810230033</v>
      </c>
      <c r="AM80" s="13">
        <v>0.16596855153821563</v>
      </c>
      <c r="AN80" s="13">
        <v>0.7315840517241381</v>
      </c>
      <c r="AO80" s="13">
        <v>2.4587284482758629</v>
      </c>
      <c r="AP80" s="13">
        <v>1.4601986332938297</v>
      </c>
      <c r="AQ80" s="13">
        <v>7.3158405172413815E-2</v>
      </c>
      <c r="AR80" s="13">
        <v>0.24587284482758631</v>
      </c>
      <c r="AS80" s="13">
        <v>0.14601986332938263</v>
      </c>
      <c r="AT80" s="13">
        <v>19.475000000000001</v>
      </c>
      <c r="AU80" s="13">
        <v>25.18</v>
      </c>
      <c r="AV80" s="13">
        <v>22.49756955810145</v>
      </c>
      <c r="AW80" s="13">
        <v>5.1671516330796571E-2</v>
      </c>
      <c r="AX80" s="13">
        <v>3.4045787982402631</v>
      </c>
      <c r="AY80" s="13">
        <v>1.028775912281958</v>
      </c>
      <c r="AZ80" s="13">
        <v>2.2633606612890946</v>
      </c>
      <c r="BA80" s="13">
        <v>3.2019010512225941</v>
      </c>
      <c r="BB80" s="13">
        <v>2.7369565152166548</v>
      </c>
      <c r="BC80" s="13">
        <v>1.4795588642846811</v>
      </c>
      <c r="BD80" s="13">
        <v>2.0161795915184291</v>
      </c>
      <c r="BE80" s="13">
        <v>1.6635243376598754</v>
      </c>
    </row>
    <row r="81" spans="1:57" ht="14.25" customHeight="1" x14ac:dyDescent="0.25">
      <c r="A81" s="13" t="s">
        <v>8</v>
      </c>
      <c r="B81" s="13">
        <v>7</v>
      </c>
      <c r="C81" s="14">
        <v>43727</v>
      </c>
      <c r="D81" s="13">
        <v>43727.412499999999</v>
      </c>
      <c r="E81" s="13">
        <v>43727.618750000001</v>
      </c>
      <c r="F81" s="13">
        <v>4.9500000000698492</v>
      </c>
      <c r="G81" s="13">
        <v>176.90000000000146</v>
      </c>
      <c r="H81" s="13">
        <v>2.7831362819028316</v>
      </c>
      <c r="I81" s="13">
        <v>153.27858109259006</v>
      </c>
      <c r="J81" s="5">
        <f t="shared" si="7"/>
        <v>2.4115046934842805</v>
      </c>
      <c r="K81" s="13">
        <v>3.5553282005709907</v>
      </c>
      <c r="L81" s="13">
        <f t="shared" si="8"/>
        <v>-0.37163158841855104</v>
      </c>
      <c r="M81" s="13">
        <f t="shared" si="8"/>
        <v>0.77219191866815917</v>
      </c>
      <c r="N81" s="12">
        <v>88.245599999999996</v>
      </c>
      <c r="O81" s="12">
        <f t="shared" si="9"/>
        <v>0.5605</v>
      </c>
      <c r="P81" s="12">
        <f t="shared" si="9"/>
        <v>0.23416666666666672</v>
      </c>
      <c r="Q81" s="21"/>
      <c r="R81" s="21"/>
      <c r="S81" s="21"/>
      <c r="T81" s="21"/>
      <c r="U81" s="21"/>
      <c r="V81" s="21"/>
      <c r="W81" s="21"/>
      <c r="X81" s="21"/>
      <c r="Y81" s="65"/>
      <c r="Z81" s="66"/>
      <c r="AA81" s="66"/>
      <c r="AB81" s="66"/>
      <c r="AC81" s="66"/>
      <c r="AD81" s="66"/>
      <c r="AE81" s="66"/>
      <c r="AF81" s="66"/>
      <c r="AG81" s="66"/>
      <c r="AH81" s="66"/>
      <c r="AI81" s="66"/>
      <c r="AJ81" s="67"/>
      <c r="AK81" s="13">
        <v>0.1121950928219371</v>
      </c>
      <c r="AL81" s="13">
        <v>0.16522012460155305</v>
      </c>
      <c r="AM81" s="13">
        <v>0.13824387450713846</v>
      </c>
      <c r="AN81" s="13">
        <v>1.3247772988505746</v>
      </c>
      <c r="AO81" s="13">
        <v>1.9175287356321842</v>
      </c>
      <c r="AP81" s="13">
        <v>1.7212348586543262</v>
      </c>
      <c r="AQ81" s="13">
        <v>0.13247772988505746</v>
      </c>
      <c r="AR81" s="13">
        <v>0.19175287356321843</v>
      </c>
      <c r="AS81" s="13">
        <v>0.17212348586543327</v>
      </c>
      <c r="AT81" s="13">
        <v>15.385</v>
      </c>
      <c r="AU81" s="13">
        <v>22.47</v>
      </c>
      <c r="AV81" s="13">
        <v>19.080872446162378</v>
      </c>
      <c r="AW81" s="13">
        <v>5.7412795923107308E-2</v>
      </c>
      <c r="AX81" s="13">
        <v>4.5930236738485846</v>
      </c>
      <c r="AY81" s="13">
        <v>0.99349181733711844</v>
      </c>
      <c r="AZ81" s="13">
        <v>1.7480780998420127</v>
      </c>
      <c r="BA81" s="13">
        <v>2.7206268512218719</v>
      </c>
      <c r="BB81" s="13">
        <v>2.2210079842219028</v>
      </c>
      <c r="BC81" s="13">
        <v>0.78348233358789532</v>
      </c>
      <c r="BD81" s="13">
        <v>1.259283218103076</v>
      </c>
      <c r="BE81" s="13">
        <v>0.95339821667682945</v>
      </c>
    </row>
    <row r="82" spans="1:57" ht="14.25" customHeight="1" x14ac:dyDescent="0.25">
      <c r="A82" s="13" t="s">
        <v>8</v>
      </c>
      <c r="B82" s="13">
        <v>8</v>
      </c>
      <c r="C82" s="14">
        <v>43739</v>
      </c>
      <c r="D82" s="13">
        <v>43739.423611111109</v>
      </c>
      <c r="E82" s="13">
        <v>43739.638888888891</v>
      </c>
      <c r="F82" s="13">
        <v>5.1666666667442769</v>
      </c>
      <c r="G82" s="13">
        <v>150.39999999999782</v>
      </c>
      <c r="H82" s="13">
        <v>2.3662164884012231</v>
      </c>
      <c r="I82" s="13">
        <v>140.4291487038474</v>
      </c>
      <c r="J82" s="5">
        <f t="shared" si="7"/>
        <v>2.2093468558191209</v>
      </c>
      <c r="K82" s="13">
        <v>2.8541719349139996</v>
      </c>
      <c r="L82" s="13">
        <f t="shared" si="8"/>
        <v>-0.15686963258210218</v>
      </c>
      <c r="M82" s="13">
        <f t="shared" si="8"/>
        <v>0.48795544651277645</v>
      </c>
      <c r="N82" s="12">
        <v>95.138000000000005</v>
      </c>
      <c r="O82" s="12">
        <f t="shared" si="9"/>
        <v>0.5605</v>
      </c>
      <c r="P82" s="12">
        <f t="shared" si="9"/>
        <v>0.23416666666666672</v>
      </c>
      <c r="Q82" s="21"/>
      <c r="R82" s="21"/>
      <c r="S82" s="21"/>
      <c r="T82" s="21"/>
      <c r="U82" s="21"/>
      <c r="V82" s="21"/>
      <c r="W82" s="21"/>
      <c r="X82" s="21"/>
      <c r="Y82" s="65"/>
      <c r="Z82" s="66"/>
      <c r="AA82" s="66"/>
      <c r="AB82" s="66"/>
      <c r="AC82" s="66"/>
      <c r="AD82" s="66"/>
      <c r="AE82" s="66"/>
      <c r="AF82" s="66"/>
      <c r="AG82" s="66"/>
      <c r="AH82" s="66"/>
      <c r="AI82" s="66"/>
      <c r="AJ82" s="67"/>
      <c r="AK82" s="13">
        <v>0.15506725361094131</v>
      </c>
      <c r="AL82" s="13">
        <v>0.2321749976299976</v>
      </c>
      <c r="AM82" s="13">
        <v>0.19794590644045917</v>
      </c>
      <c r="AN82" s="13">
        <v>0.74881824712643708</v>
      </c>
      <c r="AO82" s="13">
        <v>2.0165589080459774</v>
      </c>
      <c r="AP82" s="13">
        <v>1.4052857131517116</v>
      </c>
      <c r="AQ82" s="13">
        <v>7.4881824712643708E-2</v>
      </c>
      <c r="AR82" s="13">
        <v>0.20165589080459775</v>
      </c>
      <c r="AS82" s="13">
        <v>0.14052857131517107</v>
      </c>
      <c r="AT82" s="13">
        <v>21.28</v>
      </c>
      <c r="AU82" s="13">
        <v>29.060000000000002</v>
      </c>
      <c r="AV82" s="13">
        <v>25.79893370165745</v>
      </c>
      <c r="AW82" s="13">
        <v>8.6119193884660952E-2</v>
      </c>
      <c r="AX82" s="13">
        <v>3.4505090349787491</v>
      </c>
      <c r="AY82" s="13">
        <v>0.95072735268757891</v>
      </c>
      <c r="AZ82" s="13">
        <v>2.5301018452033914</v>
      </c>
      <c r="BA82" s="13">
        <v>4.0195876958843098</v>
      </c>
      <c r="BB82" s="13">
        <v>3.3518760608908802</v>
      </c>
      <c r="BC82" s="13">
        <v>1.7199632343692657</v>
      </c>
      <c r="BD82" s="13">
        <v>2.3992429627717518</v>
      </c>
      <c r="BE82" s="13">
        <v>2.0313893506860978</v>
      </c>
    </row>
    <row r="83" spans="1:57" ht="14.25" customHeight="1" x14ac:dyDescent="0.25">
      <c r="A83" s="13" t="s">
        <v>9</v>
      </c>
      <c r="B83" s="13">
        <v>9</v>
      </c>
      <c r="C83" s="14">
        <v>43711</v>
      </c>
      <c r="D83" s="13">
        <v>43711.400694444441</v>
      </c>
      <c r="E83" s="13">
        <v>43711.620138888888</v>
      </c>
      <c r="F83" s="13">
        <v>5.2666666667209938</v>
      </c>
      <c r="G83" s="13">
        <v>319.39999999999782</v>
      </c>
      <c r="H83" s="13">
        <v>5.0250634733733808</v>
      </c>
      <c r="I83" s="13">
        <v>374.53865496344861</v>
      </c>
      <c r="J83" s="5">
        <f t="shared" si="7"/>
        <v>5.8925501390833883</v>
      </c>
      <c r="K83" s="13">
        <v>3.6713942693541672</v>
      </c>
      <c r="L83" s="13">
        <f t="shared" si="8"/>
        <v>0.86748666571000754</v>
      </c>
      <c r="M83" s="13">
        <f t="shared" si="8"/>
        <v>-1.3536692040192135</v>
      </c>
      <c r="N83" s="12">
        <v>191.97219999999999</v>
      </c>
      <c r="O83" s="12">
        <f t="shared" si="9"/>
        <v>0.5605</v>
      </c>
      <c r="P83" s="12">
        <f t="shared" si="9"/>
        <v>0.23416666666666672</v>
      </c>
      <c r="Q83" s="21"/>
      <c r="R83" s="21"/>
      <c r="S83" s="21"/>
      <c r="T83" s="21"/>
      <c r="U83" s="21"/>
      <c r="V83" s="21"/>
      <c r="W83" s="21"/>
      <c r="X83" s="21"/>
      <c r="Y83" s="65"/>
      <c r="Z83" s="66"/>
      <c r="AA83" s="66"/>
      <c r="AB83" s="66"/>
      <c r="AC83" s="66"/>
      <c r="AD83" s="66"/>
      <c r="AE83" s="66"/>
      <c r="AF83" s="66"/>
      <c r="AG83" s="66"/>
      <c r="AH83" s="66"/>
      <c r="AI83" s="66"/>
      <c r="AJ83" s="67"/>
      <c r="AK83" s="13">
        <v>0.16822196248821952</v>
      </c>
      <c r="AL83" s="13">
        <v>0.24022381484263194</v>
      </c>
      <c r="AM83" s="13">
        <v>0.2025062623937508</v>
      </c>
      <c r="AN83" s="13">
        <v>1.274425287356322</v>
      </c>
      <c r="AO83" s="13">
        <v>2.0882902298850583</v>
      </c>
      <c r="AP83" s="13">
        <v>1.8219057382260224</v>
      </c>
      <c r="AQ83" s="13">
        <v>0.12744252873563219</v>
      </c>
      <c r="AR83" s="13">
        <v>0.20882902298850584</v>
      </c>
      <c r="AS83" s="13">
        <v>0.18219057382260184</v>
      </c>
      <c r="AT83" s="13">
        <v>22.810000000000002</v>
      </c>
      <c r="AU83" s="13">
        <v>29.740000000000002</v>
      </c>
      <c r="AV83" s="13">
        <v>26.301487831858349</v>
      </c>
      <c r="AW83" s="13">
        <v>6.8895355107728762E-2</v>
      </c>
      <c r="AX83" s="13">
        <v>3.3414247227248453</v>
      </c>
      <c r="AY83" s="13">
        <v>0.91488306459151603</v>
      </c>
      <c r="AZ83" s="13">
        <v>2.7773130785611793</v>
      </c>
      <c r="BA83" s="13">
        <v>4.1801969500633316</v>
      </c>
      <c r="BB83" s="13">
        <v>3.4384329465220933</v>
      </c>
      <c r="BC83" s="13">
        <v>1.3911422473132928</v>
      </c>
      <c r="BD83" s="13">
        <v>2.2655696189541121</v>
      </c>
      <c r="BE83" s="13">
        <v>1.7321167852788808</v>
      </c>
    </row>
    <row r="84" spans="1:57" ht="14.25" customHeight="1" x14ac:dyDescent="0.25">
      <c r="A84" s="13" t="s">
        <v>9</v>
      </c>
      <c r="B84" s="13">
        <v>10</v>
      </c>
      <c r="C84" s="14">
        <v>43725</v>
      </c>
      <c r="D84" s="13">
        <v>43725.433333333334</v>
      </c>
      <c r="E84" s="13">
        <v>43725.646527777775</v>
      </c>
      <c r="F84" s="13">
        <v>5.1166666665812954</v>
      </c>
      <c r="G84" s="13">
        <v>260.39999999999782</v>
      </c>
      <c r="H84" s="13">
        <v>4.0968269519925684</v>
      </c>
      <c r="I84" s="13">
        <v>442.06326226184569</v>
      </c>
      <c r="J84" s="5">
        <f t="shared" si="7"/>
        <v>6.9549027930879559</v>
      </c>
      <c r="K84" s="13">
        <v>3.6406010750616895</v>
      </c>
      <c r="L84" s="13">
        <f t="shared" si="8"/>
        <v>2.8580758410953875</v>
      </c>
      <c r="M84" s="13">
        <f t="shared" si="8"/>
        <v>-0.4562258769308789</v>
      </c>
      <c r="N84" s="12">
        <v>241.06829999999999</v>
      </c>
      <c r="O84" s="12">
        <f t="shared" si="9"/>
        <v>0.5605</v>
      </c>
      <c r="P84" s="12">
        <f t="shared" si="9"/>
        <v>0.23416666666666672</v>
      </c>
      <c r="Q84" s="21"/>
      <c r="R84" s="21"/>
      <c r="S84" s="21"/>
      <c r="T84" s="21"/>
      <c r="U84" s="21"/>
      <c r="V84" s="21"/>
      <c r="W84" s="21"/>
      <c r="X84" s="21"/>
      <c r="Y84" s="65"/>
      <c r="Z84" s="66"/>
      <c r="AA84" s="66"/>
      <c r="AB84" s="66"/>
      <c r="AC84" s="66"/>
      <c r="AD84" s="66"/>
      <c r="AE84" s="66"/>
      <c r="AF84" s="66"/>
      <c r="AG84" s="66"/>
      <c r="AH84" s="66"/>
      <c r="AI84" s="66"/>
      <c r="AJ84" s="67"/>
      <c r="AK84" s="13">
        <v>0.15569118144555</v>
      </c>
      <c r="AL84" s="13">
        <v>0.20018792458170417</v>
      </c>
      <c r="AM84" s="13">
        <v>0.17674100793124439</v>
      </c>
      <c r="AN84" s="13">
        <v>1.1960272988505749</v>
      </c>
      <c r="AO84" s="13">
        <v>1.9424568965517244</v>
      </c>
      <c r="AP84" s="13">
        <v>1.7332869491400191</v>
      </c>
      <c r="AQ84" s="13">
        <v>0.11960272988505749</v>
      </c>
      <c r="AR84" s="13">
        <v>0.19424568965517244</v>
      </c>
      <c r="AS84" s="13">
        <v>0.17332869491400169</v>
      </c>
      <c r="AT84" s="13">
        <v>21.355</v>
      </c>
      <c r="AU84" s="13">
        <v>26.145</v>
      </c>
      <c r="AV84" s="13">
        <v>23.708817775293483</v>
      </c>
      <c r="AW84" s="13">
        <v>3.4447677553864381E-2</v>
      </c>
      <c r="AX84" s="13">
        <v>4.5470934371100986</v>
      </c>
      <c r="AY84" s="13">
        <v>1.2137751829432033</v>
      </c>
      <c r="AZ84" s="13">
        <v>2.5417557595548268</v>
      </c>
      <c r="BA84" s="13">
        <v>3.3903602208668864</v>
      </c>
      <c r="BB84" s="13">
        <v>2.9407736067214185</v>
      </c>
      <c r="BC84" s="13">
        <v>0.98381495290942045</v>
      </c>
      <c r="BD84" s="13">
        <v>1.6069455219193489</v>
      </c>
      <c r="BE84" s="13">
        <v>1.234668270766909</v>
      </c>
    </row>
    <row r="85" spans="1:57" ht="14.25" customHeight="1" x14ac:dyDescent="0.25">
      <c r="A85" s="13" t="s">
        <v>9</v>
      </c>
      <c r="B85" s="13">
        <v>11</v>
      </c>
      <c r="C85" s="14">
        <v>43732</v>
      </c>
      <c r="D85" s="13">
        <v>43732.412499999999</v>
      </c>
      <c r="E85" s="13">
        <v>43732.635416666664</v>
      </c>
      <c r="F85" s="13">
        <v>5.3499999999767169</v>
      </c>
      <c r="G85" s="13">
        <v>160.20000000000073</v>
      </c>
      <c r="H85" s="13">
        <v>2.5203981478848614</v>
      </c>
      <c r="I85" s="13">
        <v>197.01711837233017</v>
      </c>
      <c r="J85" s="5">
        <f t="shared" si="7"/>
        <v>3.0996353323797203</v>
      </c>
      <c r="K85" s="13">
        <v>2.7528894695179944</v>
      </c>
      <c r="L85" s="13">
        <f t="shared" si="8"/>
        <v>0.57923718449485895</v>
      </c>
      <c r="M85" s="13">
        <f t="shared" si="8"/>
        <v>0.23249132163313302</v>
      </c>
      <c r="N85" s="12">
        <v>148.53630000000001</v>
      </c>
      <c r="O85" s="12">
        <f t="shared" si="9"/>
        <v>0.5605</v>
      </c>
      <c r="P85" s="12">
        <f t="shared" si="9"/>
        <v>0.23416666666666672</v>
      </c>
      <c r="Q85" s="21"/>
      <c r="R85" s="21"/>
      <c r="S85" s="21"/>
      <c r="T85" s="21"/>
      <c r="U85" s="21"/>
      <c r="V85" s="21"/>
      <c r="W85" s="21"/>
      <c r="X85" s="21"/>
      <c r="Y85" s="65"/>
      <c r="Z85" s="66"/>
      <c r="AA85" s="66"/>
      <c r="AB85" s="66"/>
      <c r="AC85" s="66"/>
      <c r="AD85" s="66"/>
      <c r="AE85" s="66"/>
      <c r="AF85" s="66"/>
      <c r="AG85" s="66"/>
      <c r="AH85" s="66"/>
      <c r="AI85" s="66"/>
      <c r="AJ85" s="67"/>
      <c r="AK85" s="13">
        <v>0.16110219612128551</v>
      </c>
      <c r="AL85" s="13">
        <v>0.20184181481649383</v>
      </c>
      <c r="AM85" s="13">
        <v>0.17884387088597561</v>
      </c>
      <c r="AN85" s="13">
        <v>-2.3635057471264376E-2</v>
      </c>
      <c r="AO85" s="13">
        <v>2.8401939655172415</v>
      </c>
      <c r="AP85" s="13">
        <v>1.2283039041762274</v>
      </c>
      <c r="AQ85" s="13">
        <v>-2.3635057471264377E-3</v>
      </c>
      <c r="AR85" s="13">
        <v>0.28401939655172415</v>
      </c>
      <c r="AS85" s="13">
        <v>0.12283039041762242</v>
      </c>
      <c r="AT85" s="13">
        <v>21.994999999999997</v>
      </c>
      <c r="AU85" s="13">
        <v>26.305</v>
      </c>
      <c r="AV85" s="13">
        <v>23.94911032990807</v>
      </c>
      <c r="AW85" s="13">
        <v>4.0188957146175118E-2</v>
      </c>
      <c r="AX85" s="13">
        <v>4.782485900394839</v>
      </c>
      <c r="AY85" s="13">
        <v>1.2229111835989366</v>
      </c>
      <c r="AZ85" s="13">
        <v>2.6431255403904017</v>
      </c>
      <c r="BA85" s="13">
        <v>3.4225237893902838</v>
      </c>
      <c r="BB85" s="13">
        <v>2.9804025475535658</v>
      </c>
      <c r="BC85" s="13">
        <v>1.2540746294286171</v>
      </c>
      <c r="BD85" s="13">
        <v>1.8859321856274702</v>
      </c>
      <c r="BE85" s="13">
        <v>1.476168459909968</v>
      </c>
    </row>
    <row r="86" spans="1:57" ht="14.25" customHeight="1" x14ac:dyDescent="0.25">
      <c r="A86" s="13" t="s">
        <v>9</v>
      </c>
      <c r="B86" s="13">
        <v>12</v>
      </c>
      <c r="C86" s="14">
        <f>INT(D86)</f>
        <v>43742</v>
      </c>
      <c r="D86" s="13">
        <v>43742.374305555553</v>
      </c>
      <c r="E86" s="13">
        <v>43742.57708333333</v>
      </c>
      <c r="F86" s="13">
        <f>(E86-D86)*24</f>
        <v>4.8666666666395031</v>
      </c>
      <c r="G86" s="13">
        <v>178.40000000000146</v>
      </c>
      <c r="H86" s="13">
        <f>G86/(CONVERT(11.2,"in","cm")^2*(PI()/4))*10</f>
        <v>2.8067355154972589</v>
      </c>
      <c r="I86" s="13">
        <v>392.11782830250752</v>
      </c>
      <c r="J86" s="5">
        <f t="shared" si="7"/>
        <v>6.1691201511003086</v>
      </c>
      <c r="K86" s="13">
        <v>3.2221700906484041</v>
      </c>
      <c r="L86" s="13">
        <f t="shared" si="8"/>
        <v>3.3623846356030498</v>
      </c>
      <c r="M86" s="13">
        <f t="shared" si="8"/>
        <v>0.41543457515114524</v>
      </c>
      <c r="N86" s="12">
        <v>235.14359999999999</v>
      </c>
      <c r="O86" s="12">
        <f t="shared" si="9"/>
        <v>0.5605</v>
      </c>
      <c r="P86" s="12">
        <f t="shared" si="9"/>
        <v>0.23416666666666672</v>
      </c>
      <c r="Q86" s="22"/>
      <c r="R86" s="22"/>
      <c r="S86" s="22"/>
      <c r="T86" s="22"/>
      <c r="U86" s="22"/>
      <c r="V86" s="22"/>
      <c r="W86" s="22"/>
      <c r="X86" s="22"/>
      <c r="Y86" s="68"/>
      <c r="Z86" s="69"/>
      <c r="AA86" s="69"/>
      <c r="AB86" s="69"/>
      <c r="AC86" s="69"/>
      <c r="AD86" s="69"/>
      <c r="AE86" s="69"/>
      <c r="AF86" s="69"/>
      <c r="AG86" s="69"/>
      <c r="AH86" s="69"/>
      <c r="AI86" s="69"/>
      <c r="AJ86" s="70"/>
      <c r="AK86" s="13">
        <v>0.12551007970582312</v>
      </c>
      <c r="AL86" s="13">
        <v>0.1590971753538693</v>
      </c>
      <c r="AM86" s="13">
        <v>0.14000914904946699</v>
      </c>
      <c r="AN86" s="13">
        <v>-3.5628591954023126E-2</v>
      </c>
      <c r="AO86" s="13">
        <v>2.5129669540229891</v>
      </c>
      <c r="AP86" s="13">
        <v>1.4658586384257795</v>
      </c>
      <c r="AQ86" s="13">
        <v>-3.5628591954023126E-3</v>
      </c>
      <c r="AR86" s="13">
        <v>0.25129669540229893</v>
      </c>
      <c r="AS86" s="13">
        <v>0.1465858638425778</v>
      </c>
      <c r="AT86" s="13">
        <v>17.395</v>
      </c>
      <c r="AU86" s="13">
        <v>21.759999999999998</v>
      </c>
      <c r="AV86" s="13">
        <v>19.367106118029259</v>
      </c>
      <c r="AW86" s="13">
        <v>0.10908431225390389</v>
      </c>
      <c r="AX86" s="13">
        <v>7.4808873087808818</v>
      </c>
      <c r="AY86" s="13">
        <v>1.5096363639645092</v>
      </c>
      <c r="AZ86" s="13">
        <v>1.9867695255119751</v>
      </c>
      <c r="BA86" s="13">
        <v>2.6055009597054015</v>
      </c>
      <c r="BB86" s="13">
        <v>2.2520999410788929</v>
      </c>
      <c r="BC86" s="13">
        <v>0.93849589044972259</v>
      </c>
      <c r="BD86" s="13">
        <v>1.5707136075134336</v>
      </c>
      <c r="BE86" s="13">
        <v>1.2742624613962983</v>
      </c>
    </row>
    <row r="87" spans="1:57" ht="14.25" customHeight="1" x14ac:dyDescent="0.25"/>
    <row r="88" spans="1:57" ht="14.25" customHeight="1" x14ac:dyDescent="0.25"/>
    <row r="89" spans="1:57" ht="14.25" customHeight="1" x14ac:dyDescent="0.25"/>
    <row r="90" spans="1:57" ht="14.25" customHeight="1" x14ac:dyDescent="0.25"/>
    <row r="91" spans="1:57" ht="14.25" customHeight="1" x14ac:dyDescent="0.25"/>
    <row r="92" spans="1:57" ht="14.25" customHeight="1" x14ac:dyDescent="0.25"/>
    <row r="93" spans="1:57" ht="14.25" customHeight="1" x14ac:dyDescent="0.25"/>
    <row r="94" spans="1:57" ht="14.25" customHeight="1" x14ac:dyDescent="0.25">
      <c r="G94" s="13">
        <v>2</v>
      </c>
    </row>
    <row r="95" spans="1:57" ht="14.25" customHeight="1" x14ac:dyDescent="0.25">
      <c r="G95" s="13">
        <v>8</v>
      </c>
    </row>
    <row r="96" spans="1:57" ht="14.25" customHeight="1" x14ac:dyDescent="0.25">
      <c r="G96" s="13">
        <v>3</v>
      </c>
    </row>
    <row r="97" spans="7:24" ht="14.25" customHeight="1" x14ac:dyDescent="0.25">
      <c r="G97" s="13">
        <v>5</v>
      </c>
    </row>
    <row r="98" spans="7:24" ht="14.25" customHeight="1" x14ac:dyDescent="0.25">
      <c r="G98" s="13">
        <v>4</v>
      </c>
    </row>
    <row r="99" spans="7:24" ht="14.25" customHeight="1" x14ac:dyDescent="0.25">
      <c r="G99" s="13">
        <v>1</v>
      </c>
    </row>
    <row r="100" spans="7:24" ht="14.25" customHeight="1" x14ac:dyDescent="0.25">
      <c r="G100" s="13">
        <v>7</v>
      </c>
    </row>
    <row r="101" spans="7:24" ht="14.25" customHeight="1" x14ac:dyDescent="0.25">
      <c r="G101" s="13">
        <v>11</v>
      </c>
    </row>
    <row r="102" spans="7:24" ht="14.25" customHeight="1" x14ac:dyDescent="0.25"/>
    <row r="103" spans="7:24" ht="14.25" customHeight="1" x14ac:dyDescent="0.25"/>
    <row r="108" spans="7:24" customFormat="1" x14ac:dyDescent="0.25">
      <c r="Q108" s="11"/>
      <c r="R108" s="11"/>
      <c r="S108" s="11"/>
      <c r="T108" s="11"/>
      <c r="U108" s="11"/>
      <c r="V108" s="11"/>
      <c r="W108" s="11"/>
      <c r="X108" s="11"/>
    </row>
    <row r="109" spans="7:24" customFormat="1" x14ac:dyDescent="0.25">
      <c r="Q109" s="11"/>
      <c r="R109" s="11"/>
      <c r="S109" s="11"/>
      <c r="T109" s="11"/>
      <c r="U109" s="11"/>
      <c r="V109" s="11"/>
      <c r="W109" s="11"/>
      <c r="X109" s="11"/>
    </row>
    <row r="110" spans="7:24" customFormat="1" x14ac:dyDescent="0.25">
      <c r="Q110" s="11"/>
      <c r="R110" s="11"/>
      <c r="S110" s="11"/>
      <c r="T110" s="11"/>
      <c r="U110" s="11"/>
      <c r="V110" s="11"/>
      <c r="W110" s="11"/>
      <c r="X110" s="11"/>
    </row>
    <row r="111" spans="7:24" customFormat="1" x14ac:dyDescent="0.25">
      <c r="Q111" s="11"/>
      <c r="R111" s="11"/>
      <c r="S111" s="11"/>
      <c r="T111" s="11"/>
      <c r="U111" s="11"/>
      <c r="V111" s="11"/>
      <c r="W111" s="11"/>
      <c r="X111" s="11"/>
    </row>
    <row r="112" spans="7:24" customFormat="1" x14ac:dyDescent="0.25">
      <c r="Q112" s="11"/>
      <c r="R112" s="11"/>
      <c r="S112" s="11"/>
      <c r="T112" s="11"/>
      <c r="U112" s="11"/>
      <c r="V112" s="11"/>
      <c r="W112" s="11"/>
      <c r="X112" s="11"/>
    </row>
    <row r="113" spans="17:24" customFormat="1" x14ac:dyDescent="0.25">
      <c r="Q113" s="11"/>
      <c r="R113" s="11"/>
      <c r="S113" s="11"/>
      <c r="T113" s="11"/>
      <c r="U113" s="11"/>
      <c r="V113" s="11"/>
      <c r="W113" s="11"/>
      <c r="X113" s="11"/>
    </row>
    <row r="114" spans="17:24" customFormat="1" x14ac:dyDescent="0.25">
      <c r="Q114" s="11"/>
      <c r="R114" s="11"/>
      <c r="S114" s="11"/>
      <c r="T114" s="11"/>
      <c r="U114" s="11"/>
      <c r="V114" s="11"/>
      <c r="W114" s="11"/>
      <c r="X114" s="11"/>
    </row>
    <row r="115" spans="17:24" customFormat="1" x14ac:dyDescent="0.25">
      <c r="Q115" s="11"/>
      <c r="R115" s="11"/>
      <c r="S115" s="11"/>
      <c r="T115" s="11"/>
      <c r="U115" s="11"/>
      <c r="V115" s="11"/>
      <c r="W115" s="11"/>
      <c r="X115" s="11"/>
    </row>
    <row r="116" spans="17:24" customFormat="1" x14ac:dyDescent="0.25">
      <c r="Q116" s="11"/>
      <c r="R116" s="11"/>
      <c r="S116" s="11"/>
      <c r="T116" s="11"/>
      <c r="U116" s="11"/>
      <c r="V116" s="11"/>
      <c r="W116" s="11"/>
      <c r="X116" s="11"/>
    </row>
    <row r="117" spans="17:24" customFormat="1" x14ac:dyDescent="0.25">
      <c r="Q117" s="11"/>
      <c r="R117" s="11"/>
      <c r="S117" s="11"/>
      <c r="T117" s="11"/>
      <c r="U117" s="11"/>
      <c r="V117" s="11"/>
      <c r="W117" s="11"/>
      <c r="X117" s="11"/>
    </row>
    <row r="118" spans="17:24" customFormat="1" x14ac:dyDescent="0.25">
      <c r="Q118" s="11"/>
      <c r="R118" s="11"/>
      <c r="S118" s="11"/>
      <c r="T118" s="11"/>
      <c r="U118" s="11"/>
      <c r="V118" s="11"/>
      <c r="W118" s="11"/>
      <c r="X118" s="11"/>
    </row>
    <row r="119" spans="17:24" customFormat="1" x14ac:dyDescent="0.25">
      <c r="Q119" s="11"/>
      <c r="R119" s="11"/>
      <c r="S119" s="11"/>
      <c r="T119" s="11"/>
      <c r="U119" s="11"/>
      <c r="V119" s="11"/>
      <c r="W119" s="11"/>
      <c r="X119" s="11"/>
    </row>
    <row r="120" spans="17:24" customFormat="1" x14ac:dyDescent="0.25">
      <c r="Q120" s="11"/>
      <c r="R120" s="11"/>
      <c r="S120" s="11"/>
      <c r="T120" s="11"/>
      <c r="U120" s="11"/>
      <c r="V120" s="11"/>
      <c r="W120" s="11"/>
      <c r="X120" s="11"/>
    </row>
    <row r="121" spans="17:24" customFormat="1" x14ac:dyDescent="0.25">
      <c r="Q121" s="11"/>
      <c r="R121" s="11"/>
      <c r="S121" s="11"/>
      <c r="T121" s="11"/>
      <c r="U121" s="11"/>
      <c r="V121" s="11"/>
      <c r="W121" s="11"/>
      <c r="X121" s="11"/>
    </row>
    <row r="122" spans="17:24" customFormat="1" x14ac:dyDescent="0.25">
      <c r="Q122" s="11"/>
      <c r="R122" s="11"/>
      <c r="S122" s="11"/>
      <c r="T122" s="11"/>
      <c r="U122" s="11"/>
      <c r="V122" s="11"/>
      <c r="W122" s="11"/>
      <c r="X122" s="11"/>
    </row>
    <row r="123" spans="17:24" customFormat="1" x14ac:dyDescent="0.25">
      <c r="Q123" s="11"/>
      <c r="R123" s="11"/>
      <c r="S123" s="11"/>
      <c r="T123" s="11"/>
      <c r="U123" s="11"/>
      <c r="V123" s="11"/>
      <c r="W123" s="11"/>
      <c r="X123" s="11"/>
    </row>
    <row r="124" spans="17:24" customFormat="1" x14ac:dyDescent="0.25">
      <c r="Q124" s="11"/>
      <c r="R124" s="11"/>
      <c r="S124" s="11"/>
      <c r="T124" s="11"/>
      <c r="U124" s="11"/>
      <c r="V124" s="11"/>
      <c r="W124" s="11"/>
      <c r="X124" s="11"/>
    </row>
    <row r="125" spans="17:24" customFormat="1" x14ac:dyDescent="0.25">
      <c r="Q125" s="11"/>
      <c r="R125" s="11"/>
      <c r="S125" s="11"/>
      <c r="T125" s="11"/>
      <c r="U125" s="11"/>
      <c r="V125" s="11"/>
      <c r="W125" s="11"/>
      <c r="X125" s="11"/>
    </row>
    <row r="126" spans="17:24" customFormat="1" x14ac:dyDescent="0.25">
      <c r="Q126" s="11"/>
      <c r="R126" s="11"/>
      <c r="S126" s="11"/>
      <c r="T126" s="11"/>
      <c r="U126" s="11"/>
      <c r="V126" s="11"/>
      <c r="W126" s="11"/>
      <c r="X126" s="11"/>
    </row>
    <row r="127" spans="17:24" customFormat="1" x14ac:dyDescent="0.25">
      <c r="Q127" s="11"/>
      <c r="R127" s="11"/>
      <c r="S127" s="11"/>
      <c r="T127" s="11"/>
      <c r="U127" s="11"/>
      <c r="V127" s="11"/>
      <c r="W127" s="11"/>
      <c r="X127" s="11"/>
    </row>
    <row r="128" spans="17:24" customFormat="1" x14ac:dyDescent="0.25">
      <c r="Q128" s="11"/>
      <c r="R128" s="11"/>
      <c r="S128" s="11"/>
      <c r="T128" s="11"/>
      <c r="U128" s="11"/>
      <c r="V128" s="11"/>
      <c r="W128" s="11"/>
      <c r="X128" s="11"/>
    </row>
    <row r="129" spans="17:24" customFormat="1" x14ac:dyDescent="0.25">
      <c r="Q129" s="11"/>
      <c r="R129" s="11"/>
      <c r="S129" s="11"/>
      <c r="T129" s="11"/>
      <c r="U129" s="11"/>
      <c r="V129" s="11"/>
      <c r="W129" s="11"/>
      <c r="X129" s="11"/>
    </row>
    <row r="130" spans="17:24" customFormat="1" x14ac:dyDescent="0.25">
      <c r="Q130" s="11"/>
      <c r="R130" s="11"/>
      <c r="S130" s="11"/>
      <c r="T130" s="11"/>
      <c r="U130" s="11"/>
      <c r="V130" s="11"/>
      <c r="W130" s="11"/>
      <c r="X130" s="11"/>
    </row>
    <row r="131" spans="17:24" customFormat="1" x14ac:dyDescent="0.25">
      <c r="Q131" s="11"/>
      <c r="R131" s="11"/>
      <c r="S131" s="11"/>
      <c r="T131" s="11"/>
      <c r="U131" s="11"/>
      <c r="V131" s="11"/>
      <c r="W131" s="11"/>
      <c r="X131" s="11"/>
    </row>
    <row r="132" spans="17:24" customFormat="1" x14ac:dyDescent="0.25">
      <c r="Q132" s="11"/>
      <c r="R132" s="11"/>
      <c r="S132" s="11"/>
      <c r="T132" s="11"/>
      <c r="U132" s="11"/>
      <c r="V132" s="11"/>
      <c r="W132" s="11"/>
      <c r="X132" s="11"/>
    </row>
    <row r="133" spans="17:24" customFormat="1" x14ac:dyDescent="0.25">
      <c r="Q133" s="11"/>
      <c r="R133" s="11"/>
      <c r="S133" s="11"/>
      <c r="T133" s="11"/>
      <c r="U133" s="11"/>
      <c r="V133" s="11"/>
      <c r="W133" s="11"/>
      <c r="X133" s="11"/>
    </row>
    <row r="134" spans="17:24" customFormat="1" x14ac:dyDescent="0.25">
      <c r="Q134" s="11"/>
      <c r="R134" s="11"/>
      <c r="S134" s="11"/>
      <c r="T134" s="11"/>
      <c r="U134" s="11"/>
      <c r="V134" s="11"/>
      <c r="W134" s="11"/>
      <c r="X134" s="11"/>
    </row>
    <row r="135" spans="17:24" customFormat="1" x14ac:dyDescent="0.25">
      <c r="Q135" s="11"/>
      <c r="R135" s="11"/>
      <c r="S135" s="11"/>
      <c r="T135" s="11"/>
      <c r="U135" s="11"/>
      <c r="V135" s="11"/>
      <c r="W135" s="11"/>
      <c r="X135" s="11"/>
    </row>
    <row r="136" spans="17:24" customFormat="1" x14ac:dyDescent="0.25">
      <c r="Q136" s="11"/>
      <c r="R136" s="11"/>
      <c r="S136" s="11"/>
      <c r="T136" s="11"/>
      <c r="U136" s="11"/>
      <c r="V136" s="11"/>
      <c r="W136" s="11"/>
      <c r="X136" s="11"/>
    </row>
    <row r="137" spans="17:24" customFormat="1" x14ac:dyDescent="0.25">
      <c r="Q137" s="11"/>
      <c r="R137" s="11"/>
      <c r="S137" s="11"/>
      <c r="T137" s="11"/>
      <c r="U137" s="11"/>
      <c r="V137" s="11"/>
      <c r="W137" s="11"/>
      <c r="X137" s="11"/>
    </row>
    <row r="138" spans="17:24" customFormat="1" x14ac:dyDescent="0.25">
      <c r="Q138" s="11"/>
      <c r="R138" s="11"/>
      <c r="S138" s="11"/>
      <c r="T138" s="11"/>
      <c r="U138" s="11"/>
      <c r="V138" s="11"/>
      <c r="W138" s="11"/>
      <c r="X138" s="11"/>
    </row>
    <row r="139" spans="17:24" customFormat="1" x14ac:dyDescent="0.25">
      <c r="Q139" s="11"/>
      <c r="R139" s="11"/>
      <c r="S139" s="11"/>
      <c r="T139" s="11"/>
      <c r="U139" s="11"/>
      <c r="V139" s="11"/>
      <c r="W139" s="11"/>
      <c r="X139" s="11"/>
    </row>
    <row r="140" spans="17:24" customFormat="1" x14ac:dyDescent="0.25">
      <c r="Q140" s="11"/>
      <c r="R140" s="11"/>
      <c r="S140" s="11"/>
      <c r="T140" s="11"/>
      <c r="U140" s="11"/>
      <c r="V140" s="11"/>
      <c r="W140" s="11"/>
      <c r="X140" s="11"/>
    </row>
    <row r="141" spans="17:24" customFormat="1" x14ac:dyDescent="0.25">
      <c r="Q141" s="11"/>
      <c r="R141" s="11"/>
      <c r="S141" s="11"/>
      <c r="T141" s="11"/>
      <c r="U141" s="11"/>
      <c r="V141" s="11"/>
      <c r="W141" s="11"/>
      <c r="X141" s="11"/>
    </row>
    <row r="142" spans="17:24" customFormat="1" x14ac:dyDescent="0.25">
      <c r="Q142" s="11"/>
      <c r="R142" s="11"/>
      <c r="S142" s="11"/>
      <c r="T142" s="11"/>
      <c r="U142" s="11"/>
      <c r="V142" s="11"/>
      <c r="W142" s="11"/>
      <c r="X142" s="11"/>
    </row>
    <row r="143" spans="17:24" customFormat="1" x14ac:dyDescent="0.25">
      <c r="Q143" s="11"/>
      <c r="R143" s="11"/>
      <c r="S143" s="11"/>
      <c r="T143" s="11"/>
      <c r="U143" s="11"/>
      <c r="V143" s="11"/>
      <c r="W143" s="11"/>
      <c r="X143" s="11"/>
    </row>
    <row r="144" spans="17:24" customFormat="1" x14ac:dyDescent="0.25">
      <c r="Q144" s="11"/>
      <c r="R144" s="11"/>
      <c r="S144" s="11"/>
      <c r="T144" s="11"/>
      <c r="U144" s="11"/>
      <c r="V144" s="11"/>
      <c r="W144" s="11"/>
      <c r="X144" s="11"/>
    </row>
    <row r="145" spans="17:24" customFormat="1" x14ac:dyDescent="0.25">
      <c r="Q145" s="11"/>
      <c r="R145" s="11"/>
      <c r="S145" s="11"/>
      <c r="T145" s="11"/>
      <c r="U145" s="11"/>
      <c r="V145" s="11"/>
      <c r="W145" s="11"/>
      <c r="X145" s="11"/>
    </row>
    <row r="146" spans="17:24" customFormat="1" x14ac:dyDescent="0.25">
      <c r="Q146" s="11"/>
      <c r="R146" s="11"/>
      <c r="S146" s="11"/>
      <c r="T146" s="11"/>
      <c r="U146" s="11"/>
      <c r="V146" s="11"/>
      <c r="W146" s="11"/>
      <c r="X146" s="11"/>
    </row>
    <row r="147" spans="17:24" customFormat="1" x14ac:dyDescent="0.25">
      <c r="Q147" s="11"/>
      <c r="R147" s="11"/>
      <c r="S147" s="11"/>
      <c r="T147" s="11"/>
      <c r="U147" s="11"/>
      <c r="V147" s="11"/>
      <c r="W147" s="11"/>
      <c r="X147" s="11"/>
    </row>
    <row r="148" spans="17:24" customFormat="1" x14ac:dyDescent="0.25">
      <c r="Q148" s="11"/>
      <c r="R148" s="11"/>
      <c r="S148" s="11"/>
      <c r="T148" s="11"/>
      <c r="U148" s="11"/>
      <c r="V148" s="11"/>
      <c r="W148" s="11"/>
      <c r="X148" s="11"/>
    </row>
    <row r="149" spans="17:24" customFormat="1" x14ac:dyDescent="0.25">
      <c r="Q149" s="11"/>
      <c r="R149" s="11"/>
      <c r="S149" s="11"/>
      <c r="T149" s="11"/>
      <c r="U149" s="11"/>
      <c r="V149" s="11"/>
      <c r="W149" s="11"/>
      <c r="X149" s="11"/>
    </row>
    <row r="150" spans="17:24" customFormat="1" x14ac:dyDescent="0.25">
      <c r="Q150" s="11"/>
      <c r="R150" s="11"/>
      <c r="S150" s="11"/>
      <c r="T150" s="11"/>
      <c r="U150" s="11"/>
      <c r="V150" s="11"/>
      <c r="W150" s="11"/>
      <c r="X150" s="11"/>
    </row>
    <row r="151" spans="17:24" customFormat="1" x14ac:dyDescent="0.25">
      <c r="Q151" s="11"/>
      <c r="R151" s="11"/>
      <c r="S151" s="11"/>
      <c r="T151" s="11"/>
      <c r="U151" s="11"/>
      <c r="V151" s="11"/>
      <c r="W151" s="11"/>
      <c r="X151" s="11"/>
    </row>
    <row r="152" spans="17:24" customFormat="1" x14ac:dyDescent="0.25">
      <c r="Q152" s="11"/>
      <c r="R152" s="11"/>
      <c r="S152" s="11"/>
      <c r="T152" s="11"/>
      <c r="U152" s="11"/>
      <c r="V152" s="11"/>
      <c r="W152" s="11"/>
      <c r="X152" s="11"/>
    </row>
    <row r="153" spans="17:24" customFormat="1" x14ac:dyDescent="0.25">
      <c r="Q153" s="11"/>
      <c r="R153" s="11"/>
      <c r="S153" s="11"/>
      <c r="T153" s="11"/>
      <c r="U153" s="11"/>
      <c r="V153" s="11"/>
      <c r="W153" s="11"/>
      <c r="X153" s="11"/>
    </row>
    <row r="154" spans="17:24" customFormat="1" x14ac:dyDescent="0.25">
      <c r="Q154" s="11"/>
      <c r="R154" s="11"/>
      <c r="S154" s="11"/>
      <c r="T154" s="11"/>
      <c r="U154" s="11"/>
      <c r="V154" s="11"/>
      <c r="W154" s="11"/>
      <c r="X154" s="11"/>
    </row>
    <row r="155" spans="17:24" customFormat="1" x14ac:dyDescent="0.25">
      <c r="Q155" s="11"/>
      <c r="R155" s="11"/>
      <c r="S155" s="11"/>
      <c r="T155" s="11"/>
      <c r="U155" s="11"/>
      <c r="V155" s="11"/>
      <c r="W155" s="11"/>
      <c r="X155" s="11"/>
    </row>
    <row r="156" spans="17:24" customFormat="1" x14ac:dyDescent="0.25">
      <c r="Q156" s="11"/>
      <c r="R156" s="11"/>
      <c r="S156" s="11"/>
      <c r="T156" s="11"/>
      <c r="U156" s="11"/>
      <c r="V156" s="11"/>
      <c r="W156" s="11"/>
      <c r="X156" s="11"/>
    </row>
    <row r="157" spans="17:24" customFormat="1" x14ac:dyDescent="0.25">
      <c r="Q157" s="11"/>
      <c r="R157" s="11"/>
      <c r="S157" s="11"/>
      <c r="T157" s="11"/>
      <c r="U157" s="11"/>
      <c r="V157" s="11"/>
      <c r="W157" s="11"/>
      <c r="X157" s="11"/>
    </row>
    <row r="158" spans="17:24" customFormat="1" x14ac:dyDescent="0.25">
      <c r="Q158" s="11"/>
      <c r="R158" s="11"/>
      <c r="S158" s="11"/>
      <c r="T158" s="11"/>
      <c r="U158" s="11"/>
      <c r="V158" s="11"/>
      <c r="W158" s="11"/>
      <c r="X158" s="11"/>
    </row>
    <row r="159" spans="17:24" customFormat="1" x14ac:dyDescent="0.25">
      <c r="Q159" s="11"/>
      <c r="R159" s="11"/>
      <c r="S159" s="11"/>
      <c r="T159" s="11"/>
      <c r="U159" s="11"/>
      <c r="V159" s="11"/>
      <c r="W159" s="11"/>
      <c r="X159" s="11"/>
    </row>
  </sheetData>
  <mergeCells count="45">
    <mergeCell ref="AK73:AM73"/>
    <mergeCell ref="Y1:AA1"/>
    <mergeCell ref="AB1:AD1"/>
    <mergeCell ref="AE1:AG1"/>
    <mergeCell ref="AH1:AJ1"/>
    <mergeCell ref="AK1:AM1"/>
    <mergeCell ref="AI15:AJ15"/>
    <mergeCell ref="AI37:AK37"/>
    <mergeCell ref="AL37:AN37"/>
    <mergeCell ref="BC73:BE73"/>
    <mergeCell ref="AQ1:AS1"/>
    <mergeCell ref="AT1:AV1"/>
    <mergeCell ref="AW1:AY1"/>
    <mergeCell ref="AZ1:BB1"/>
    <mergeCell ref="BC1:BE1"/>
    <mergeCell ref="AQ73:AS73"/>
    <mergeCell ref="AT73:AV73"/>
    <mergeCell ref="AW73:AY73"/>
    <mergeCell ref="AZ73:BB73"/>
    <mergeCell ref="AU37:AW37"/>
    <mergeCell ref="AO37:AQ37"/>
    <mergeCell ref="AR37:AT37"/>
    <mergeCell ref="AN1:AP1"/>
    <mergeCell ref="AN73:AP73"/>
    <mergeCell ref="W1:X1"/>
    <mergeCell ref="U15:V15"/>
    <mergeCell ref="W15:X15"/>
    <mergeCell ref="Y15:Z15"/>
    <mergeCell ref="Y75:AJ86"/>
    <mergeCell ref="Y73:AA73"/>
    <mergeCell ref="AB73:AD73"/>
    <mergeCell ref="AE73:AG73"/>
    <mergeCell ref="AH73:AJ73"/>
    <mergeCell ref="Q39:AB50"/>
    <mergeCell ref="Q37:S37"/>
    <mergeCell ref="T37:V37"/>
    <mergeCell ref="W37:Y37"/>
    <mergeCell ref="Z37:AB37"/>
    <mergeCell ref="AC37:AE37"/>
    <mergeCell ref="AF37:AH37"/>
    <mergeCell ref="U51:V51"/>
    <mergeCell ref="W51:X51"/>
    <mergeCell ref="Y51:Z51"/>
    <mergeCell ref="AC15:AD15"/>
    <mergeCell ref="AE15:AF15"/>
  </mergeCells>
  <pageMargins left="0.7" right="0.7" top="0.75" bottom="0.75" header="0.3" footer="0.3"/>
  <pageSetup orientation="portrait" horizontalDpi="300"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all data</vt:lpstr>
      <vt:lpstr>copy to manipulate</vt:lpstr>
      <vt:lpstr>Sheet1</vt:lpstr>
      <vt:lpstr>L1</vt:lpstr>
      <vt:lpstr>buckets</vt:lpstr>
      <vt:lpstr>buckets SC vs ET</vt:lpstr>
      <vt:lpstr>Buckets EB</vt:lpstr>
      <vt:lpstr>Buckets EB Fa=1 Fg=0</vt:lpstr>
      <vt:lpstr>OLDBuckets EB for figures</vt:lpstr>
      <vt:lpstr>NEWBuckets EB for figures Fa=1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Devin Krasowski</dc:creator>
  <cp:lastModifiedBy>Devin Krasowski</cp:lastModifiedBy>
  <dcterms:created xsi:type="dcterms:W3CDTF">2020-02-09T22:43:10Z</dcterms:created>
  <dcterms:modified xsi:type="dcterms:W3CDTF">2020-04-22T02:52:39Z</dcterms:modified>
</cp:coreProperties>
</file>