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 activeTab="0" autoFilterDateGrouping="1"/>
  </bookViews>
  <sheets>
    <sheet name="TRANSACTION-HISTORY" sheetId="1" r:id="rId1"/>
    <sheet name="Budget Freight" sheetId="2" r:id="rId2"/>
  </sheets>
  <definedNames>
    <definedName hidden="1" localSheetId="0" name="_xlnm._FilterDatabase">'TRANSACTION-HISTORY'!$A$1:$CN$22</definedName>
  </definedNames>
</workbook>
</file>

<file path=xl/sharedStrings.xml><?xml version="1.0" encoding="utf-8"?>
<sst xmlns="http://schemas.openxmlformats.org/spreadsheetml/2006/main" count="288" uniqueCount="288">
  <si>
    <t>LIST BUDGET FREIGHT KAPAL</t>
  </si>
  <si>
    <t>No</t>
  </si>
  <si>
    <t>Loading Port</t>
  </si>
  <si>
    <t>Discharging Port</t>
  </si>
  <si>
    <t>Dummy</t>
  </si>
  <si>
    <t>Budget Freight</t>
  </si>
  <si>
    <t>LIST BUDGET FREIGHT ANGKUTAN DARAT</t>
  </si>
  <si>
    <t>Port</t>
  </si>
  <si>
    <t>Plant</t>
  </si>
  <si>
    <t>RUTE ANGKUTAN</t>
  </si>
  <si>
    <t>1</t>
  </si>
  <si>
    <t>sampit</t>
  </si>
  <si>
    <t>Marunda</t>
  </si>
  <si>
    <t>300</t>
  </si>
  <si>
    <t>2</t>
  </si>
  <si>
    <t>Sei Deras</t>
  </si>
  <si>
    <t>200</t>
  </si>
  <si>
    <t>3</t>
  </si>
  <si>
    <t>Wajok</t>
  </si>
  <si>
    <t>215</t>
  </si>
  <si>
    <t>4</t>
  </si>
  <si>
    <t>Kalbar</t>
  </si>
  <si>
    <t>Gresik</t>
  </si>
  <si>
    <t>325</t>
  </si>
  <si>
    <t>5</t>
  </si>
  <si>
    <t>Pangkal Balam</t>
  </si>
  <si>
    <t>190</t>
  </si>
  <si>
    <t>6</t>
  </si>
  <si>
    <t>Belitang</t>
  </si>
  <si>
    <t>7</t>
  </si>
  <si>
    <t>Sei Sejuk</t>
  </si>
  <si>
    <t>8</t>
  </si>
  <si>
    <t>Kumai</t>
  </si>
  <si>
    <t>225</t>
  </si>
  <si>
    <t>9</t>
  </si>
  <si>
    <t>Buntok</t>
  </si>
  <si>
    <t>250</t>
  </si>
  <si>
    <t>10</t>
  </si>
  <si>
    <t>Parenggean</t>
  </si>
  <si>
    <t>260</t>
  </si>
  <si>
    <t>11</t>
  </si>
  <si>
    <t>Marabahan</t>
  </si>
  <si>
    <t>12</t>
  </si>
  <si>
    <t>Tanah Grogot</t>
  </si>
  <si>
    <t>270</t>
  </si>
  <si>
    <t>13</t>
  </si>
  <si>
    <t>Jayapura</t>
  </si>
  <si>
    <t>730</t>
  </si>
  <si>
    <t>14</t>
  </si>
  <si>
    <t>Sebakis</t>
  </si>
  <si>
    <t>575</t>
  </si>
  <si>
    <t>15</t>
  </si>
  <si>
    <t>Sebelat</t>
  </si>
  <si>
    <t>285</t>
  </si>
  <si>
    <t>16</t>
  </si>
  <si>
    <t>Dumai</t>
  </si>
  <si>
    <t>175</t>
  </si>
  <si>
    <t>17</t>
  </si>
  <si>
    <t>Kijang</t>
  </si>
  <si>
    <t>220</t>
  </si>
  <si>
    <t>18</t>
  </si>
  <si>
    <t>Boombaru</t>
  </si>
  <si>
    <t>195</t>
  </si>
  <si>
    <t>19</t>
  </si>
  <si>
    <t>Bengkulu</t>
  </si>
  <si>
    <t>Tg Priok</t>
  </si>
  <si>
    <t>20</t>
  </si>
  <si>
    <t>Air Hitam</t>
  </si>
  <si>
    <t>210</t>
  </si>
  <si>
    <t>21</t>
  </si>
  <si>
    <t>Kartiasa</t>
  </si>
  <si>
    <t>240</t>
  </si>
  <si>
    <t>22</t>
  </si>
  <si>
    <t>Sei Mayam</t>
  </si>
  <si>
    <t>23</t>
  </si>
  <si>
    <t>24</t>
  </si>
  <si>
    <t>25</t>
  </si>
  <si>
    <t>Sintang</t>
  </si>
  <si>
    <t>26</t>
  </si>
  <si>
    <t>330</t>
  </si>
  <si>
    <t>27</t>
  </si>
  <si>
    <t>Mensiku</t>
  </si>
  <si>
    <t>28</t>
  </si>
  <si>
    <t>Nanga Lebang</t>
  </si>
  <si>
    <t>290</t>
  </si>
  <si>
    <t>29</t>
  </si>
  <si>
    <t>Sekadau</t>
  </si>
  <si>
    <t>30</t>
  </si>
  <si>
    <t>31</t>
  </si>
  <si>
    <t>230</t>
  </si>
  <si>
    <t>32</t>
  </si>
  <si>
    <t>Pulang Pisau</t>
  </si>
  <si>
    <t>33</t>
  </si>
  <si>
    <t>245</t>
  </si>
  <si>
    <t>34</t>
  </si>
  <si>
    <t>Batu Licin</t>
  </si>
  <si>
    <t>35</t>
  </si>
  <si>
    <t>36</t>
  </si>
  <si>
    <t>37</t>
  </si>
  <si>
    <t>Sei Kerang</t>
  </si>
  <si>
    <t>38</t>
  </si>
  <si>
    <t>39</t>
  </si>
  <si>
    <t>Peridan</t>
  </si>
  <si>
    <t>40</t>
  </si>
  <si>
    <t>Sebulu</t>
  </si>
  <si>
    <t>41</t>
  </si>
  <si>
    <t>Ampanas</t>
  </si>
  <si>
    <t>42</t>
  </si>
  <si>
    <t>Maloy</t>
  </si>
  <si>
    <t>275</t>
  </si>
  <si>
    <t>43</t>
  </si>
  <si>
    <t>Labanan</t>
  </si>
  <si>
    <t>44</t>
  </si>
  <si>
    <t>Palopo</t>
  </si>
  <si>
    <t>45</t>
  </si>
  <si>
    <t>46</t>
  </si>
  <si>
    <t>Kolaka</t>
  </si>
  <si>
    <t>385</t>
  </si>
  <si>
    <t>47</t>
  </si>
  <si>
    <t>Lameruru</t>
  </si>
  <si>
    <t>48</t>
  </si>
  <si>
    <t>MCT</t>
  </si>
  <si>
    <t>Jakarta</t>
  </si>
  <si>
    <t>350</t>
  </si>
  <si>
    <t>Bekasi</t>
  </si>
  <si>
    <t>500</t>
  </si>
  <si>
    <t>Tg Perak</t>
  </si>
  <si>
    <t>Day</t>
  </si>
  <si>
    <t>Nama Supplier</t>
  </si>
  <si>
    <t>NO BPA</t>
  </si>
  <si>
    <t>Kontrak</t>
  </si>
  <si>
    <t>PERIODE</t>
  </si>
  <si>
    <t>WEEK</t>
  </si>
  <si>
    <t>Insurance</t>
  </si>
  <si>
    <t>Freight</t>
  </si>
  <si>
    <t>Susut</t>
  </si>
  <si>
    <t>COF</t>
  </si>
  <si>
    <t>Darat</t>
  </si>
  <si>
    <t>Price All In</t>
  </si>
  <si>
    <t>QTY (kg)</t>
  </si>
  <si>
    <t>Price All in Value</t>
  </si>
  <si>
    <t>Price Incld</t>
  </si>
  <si>
    <t>Price Incld Value</t>
  </si>
  <si>
    <t>KPB Equivalent</t>
  </si>
  <si>
    <t>KPB Value</t>
  </si>
  <si>
    <t>Discharge</t>
  </si>
  <si>
    <t>ETA</t>
  </si>
  <si>
    <t>FFA CONTRACT</t>
  </si>
  <si>
    <t>FFA VALUE</t>
  </si>
  <si>
    <t>Terms of Handover</t>
  </si>
  <si>
    <t>TRADER</t>
  </si>
  <si>
    <t>LOADING PORT</t>
  </si>
  <si>
    <t>DISCH. PORT</t>
  </si>
  <si>
    <t>DUMMY</t>
  </si>
  <si>
    <t>CONFIRMED DELIVERY</t>
  </si>
  <si>
    <t>TGL REALISASI DELIVERY</t>
  </si>
  <si>
    <t>NO GR RECEIVING</t>
  </si>
  <si>
    <t>QTY GR RECEIVING</t>
  </si>
  <si>
    <t>QTY REALISASI (BL)</t>
  </si>
  <si>
    <t>TGL BR</t>
  </si>
  <si>
    <t>QTY BR</t>
  </si>
  <si>
    <t>NAMA SUPPLIER KAPAL</t>
  </si>
  <si>
    <t>NAMA KAPAL</t>
  </si>
  <si>
    <t>BUDGET FREIGHT KAPAL</t>
  </si>
  <si>
    <t>ACTUAL FREIGHT KAPAL</t>
  </si>
  <si>
    <t>RUTE ANGKUT TRUCKING</t>
  </si>
  <si>
    <t>BUDGET TRUCKING</t>
  </si>
  <si>
    <t>AVG ACTUAL TRUCKING</t>
  </si>
  <si>
    <t>NAMA TRANSPORTIR</t>
  </si>
  <si>
    <t>QTY GR BIAYA TRUCKING BONGKAR</t>
  </si>
  <si>
    <t>ACTUAL TRUCKING</t>
  </si>
  <si>
    <t>NAMA TRANSPORTIR (2)</t>
  </si>
  <si>
    <t>NAMA TRANSPORTIR (3)</t>
  </si>
  <si>
    <t>NAMA TRANSPORTIR (4)</t>
  </si>
  <si>
    <t>NAMA TRANSPORTIR (5)</t>
  </si>
  <si>
    <t>NAMA TRANSPORTIR (6)</t>
  </si>
  <si>
    <t>NAMA TRANSPORTIR (7)</t>
  </si>
  <si>
    <t>NAMA TRANSPORTIR (8)</t>
  </si>
  <si>
    <t>NAMA TRANSPORTIR (9)</t>
  </si>
  <si>
    <t>NAMA TRANSPORTIR (10)</t>
  </si>
  <si>
    <t>TGL BAST MUAT</t>
  </si>
  <si>
    <t>TGL MULAI MUAT</t>
  </si>
  <si>
    <t>TGL SELESAI MUAT</t>
  </si>
  <si>
    <t>WAKTU KEGIATAN MUAT</t>
  </si>
  <si>
    <t>QTY BAST MUAT</t>
  </si>
  <si>
    <t>TGL BAST DI PABRIK</t>
  </si>
  <si>
    <t>QTY BAST DI PABRIK</t>
  </si>
  <si>
    <t>REALISASI TGL MULAI BONGKAR</t>
  </si>
  <si>
    <t>REALISASI TGL SELESAI BONGKAR</t>
  </si>
  <si>
    <t>FFA FINAL PENYERAHAN</t>
  </si>
  <si>
    <t>FFA FINAL PABRIK BKP</t>
  </si>
  <si>
    <t>M+I FINAL PENYERAHAN</t>
  </si>
  <si>
    <t>M+I FINAL PABRIK BKP</t>
  </si>
  <si>
    <t>DOBI FINAL PENYERAHAN</t>
  </si>
  <si>
    <t>DOBI FINAL PABRIK BKP</t>
  </si>
  <si>
    <t>TOTOX FINAL PENYERAHAN</t>
  </si>
  <si>
    <t>TOTOX FINAL PABRIK BKP</t>
  </si>
  <si>
    <t>IV FINAL PENYERAHAN</t>
  </si>
  <si>
    <t>IV FINAL PABRIK BKP</t>
  </si>
  <si>
    <t>LAMA PERJALANAN</t>
  </si>
  <si>
    <t>NUNUKAN BARA SUKSES, PT</t>
  </si>
  <si>
    <t>POF23000087</t>
  </si>
  <si>
    <t/>
  </si>
  <si>
    <t>December 2023</t>
  </si>
  <si>
    <t>W2</t>
  </si>
  <si>
    <t>1ST DEC</t>
  </si>
  <si>
    <t>FOB</t>
  </si>
  <si>
    <t>Super</t>
  </si>
  <si>
    <t>ANPAL TRANS LAUT SAMUDERA, PT</t>
  </si>
  <si>
    <t>MT BINTANG MAS HSB 6</t>
  </si>
  <si>
    <t>600</t>
  </si>
  <si>
    <t>MarundaMarunda</t>
  </si>
  <si>
    <t>MAJU TRANS BRAWIJAYA, PT</t>
  </si>
  <si>
    <t>MITRA KARYA MANUNGGAL TRANS, PT</t>
  </si>
  <si>
    <t>MITRA PUDING MAS, PT</t>
  </si>
  <si>
    <t>POF23000085</t>
  </si>
  <si>
    <t>mpmrajabengkulu</t>
  </si>
  <si>
    <t>W1</t>
  </si>
  <si>
    <t>2ND JAN</t>
  </si>
  <si>
    <t>LOCO</t>
  </si>
  <si>
    <t>GR23120001</t>
  </si>
  <si>
    <t>07 December 2023</t>
  </si>
  <si>
    <t>SAMUDERA MULIA KARSA, PT</t>
  </si>
  <si>
    <t>MT MULIA KARSA 1</t>
  </si>
  <si>
    <t>400</t>
  </si>
  <si>
    <t>Tg PriokMarunda</t>
  </si>
  <si>
    <t>BINTANG PUTRA SEJATI, PT</t>
  </si>
  <si>
    <t>2S</t>
  </si>
  <si>
    <t>SION SURYA SAKTI, PT</t>
  </si>
  <si>
    <t>POF23000089</t>
  </si>
  <si>
    <t>123sion</t>
  </si>
  <si>
    <t>W4</t>
  </si>
  <si>
    <t>FRANCO</t>
  </si>
  <si>
    <t>12 December 2023</t>
  </si>
  <si>
    <t>BUMI INDAWA NIAGA, PT</t>
  </si>
  <si>
    <t>POF23000090</t>
  </si>
  <si>
    <t>W3</t>
  </si>
  <si>
    <t>1ST OCT</t>
  </si>
  <si>
    <t>CIF</t>
  </si>
  <si>
    <t>ARMADA ANAK LAUT, PT</t>
  </si>
  <si>
    <t>TK BM V</t>
  </si>
  <si>
    <t>0</t>
  </si>
  <si>
    <t>GresikGresik</t>
  </si>
  <si>
    <t>BONTIPERMAI JAYARAYA, PT</t>
  </si>
  <si>
    <t>POF23000091</t>
  </si>
  <si>
    <t>2ND NOV</t>
  </si>
  <si>
    <t>PELAYARAN SAHABAT KAPUAS, PT</t>
  </si>
  <si>
    <t>TK SAHABAT KAPUAS MANDIRI XXXII</t>
  </si>
  <si>
    <t>POF23000092</t>
  </si>
  <si>
    <t>123456789</t>
  </si>
  <si>
    <t>MT PANGERAN</t>
  </si>
  <si>
    <t>6S</t>
  </si>
  <si>
    <t>PERDANA SAWIT PLANTATION, PT</t>
  </si>
  <si>
    <t>POF23000093</t>
  </si>
  <si>
    <t>1231111</t>
  </si>
  <si>
    <t>GR23120003,GR23120002</t>
  </si>
  <si>
    <t>BekasiMarunda</t>
  </si>
  <si>
    <t>PERKEBUNAN NUSANTARA XIII, PT</t>
  </si>
  <si>
    <t>cy7dgaHVURI9UFtz</t>
  </si>
  <si>
    <t>1ST JAN</t>
  </si>
  <si>
    <t>MT VICTOR SATU</t>
  </si>
  <si>
    <t>8S</t>
  </si>
  <si>
    <t>MT SRIKANDI</t>
  </si>
  <si>
    <t>POF23000095</t>
  </si>
  <si>
    <t>2ND DEC</t>
  </si>
  <si>
    <t>POF23000096</t>
  </si>
  <si>
    <t>POF23000097</t>
  </si>
  <si>
    <t>123</t>
  </si>
  <si>
    <t>POF23000098</t>
  </si>
  <si>
    <t>POF23000099</t>
  </si>
  <si>
    <t>hhh</t>
  </si>
  <si>
    <t>29 December 2023</t>
  </si>
  <si>
    <t>249</t>
  </si>
  <si>
    <t>POF23000100</t>
  </si>
  <si>
    <t>30 December 2023</t>
  </si>
  <si>
    <t>BoombaruTg Priok</t>
  </si>
  <si>
    <t>SINAR CEMERLANG, CV</t>
  </si>
  <si>
    <t>NUSARAYA PERMAI, PT</t>
  </si>
  <si>
    <t>POF23000101</t>
  </si>
  <si>
    <t>2ND FEB</t>
  </si>
  <si>
    <t>TUNAS SAWA ERMA, PT</t>
  </si>
  <si>
    <t>POF23000102</t>
  </si>
  <si>
    <t>205</t>
  </si>
  <si>
    <t>16S</t>
  </si>
  <si>
    <t>TK SINAR BAHAGIA 02</t>
  </si>
  <si>
    <t>196</t>
  </si>
  <si>
    <t>POF24000062</t>
  </si>
  <si>
    <t>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</si>
</sst>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formatCode="dd/mm/yyyy hh:mm:ss" numFmtId="164"/>
    <numFmt formatCode="dd/mm/yyyy" numFmtId="165"/>
    <numFmt formatCode="Rp #,##0.00" numFmtId="166"/>
    <numFmt formatCode="Rp #,##0" numFmtId="167"/>
    <numFmt formatCode="#,##0.00" numFmtId="168"/>
    <numFmt formatCode="#,##0" numFmtId="169"/>
    <numFmt formatCode="@" numFmtId="170"/>
    <numFmt formatCode="0" numFmtId="171"/>
    <numFmt formatCode="0%" numFmtId="172"/>
    <numFmt formatCode="#.##0,00;#;-" numFmtId="173"/>
    <numFmt formatCode="[$-409]m/d/yy" numFmtId="174"/>
  </numFmts>
  <fonts count="5">
    <font>
      <sz val="12"/>
      <color rgb="FF000000"/>
      <name val="Calibri"/>
      <family val="1"/>
    </font>
    <font>
      <sz val="16"/>
      <color rgb="FF000000"/>
      <name val="Calibri"/>
      <family val="1"/>
    </font>
    <font>
      <sz val="10"/>
      <color rgb="FF000000"/>
      <name val="Arial"/>
      <family val="1"/>
    </font>
    <font>
      <b/>
      <sz val="12"/>
      <color rgb="FF000000"/>
      <name val="Calibri"/>
      <family val="1"/>
    </font>
    <font>
      <b/>
      <sz val="11"/>
      <color rgb="FF000000"/>
      <name val="Calibri"/>
      <family val="1"/>
    </font>
  </fonts>
  <fills count="8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C65911"/>
      </patternFill>
    </fill>
    <fill>
      <patternFill patternType="solid">
        <fgColor rgb="FF2F75B5"/>
      </patternFill>
    </fill>
    <fill>
      <patternFill patternType="solid">
        <fgColor rgb="FF7030A0"/>
      </patternFill>
    </fill>
    <fill>
      <patternFill patternType="solid">
        <fgColor rgb="FF548235"/>
      </patternFill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Font="true" applyBorder="false" applyAlignment="false" applyProtection="false"/>
  </cellStyleXfs>
  <cellXfs count="36">
    <xf applyFont="1" fontId="0"/>
    <xf applyFont="1" fontId="1" applyAlignment="1">
      <alignment vertical="center"/>
    </xf>
    <xf applyFont="1" fontId="1" applyBorder="1" borderId="1" applyAlignment="1">
      <alignment vertical="center"/>
    </xf>
    <xf applyFont="1" fontId="2" applyNumberFormat="1" numFmtId="164" applyAlignment="1">
      <alignment horizontal="center" vertical="center"/>
    </xf>
    <xf applyFont="1" fontId="0" applyBorder="1" borderId="1" applyNumberFormat="1" numFmtId="164" applyAlignment="1">
      <alignment horizontal="center" vertical="center"/>
    </xf>
    <xf applyFont="1" fontId="2" applyNumberFormat="1" numFmtId="165" applyAlignment="1">
      <alignment horizontal="center" vertical="center"/>
    </xf>
    <xf applyFont="1" fontId="0" applyBorder="1" borderId="1" applyNumberFormat="1" numFmtId="165" applyAlignment="1">
      <alignment horizontal="center" vertical="center"/>
    </xf>
    <xf applyFont="1" fontId="2" applyNumberFormat="1" numFmtId="166" applyAlignment="1">
      <alignment vertical="center"/>
    </xf>
    <xf applyFont="1" fontId="0" applyBorder="1" borderId="1" applyNumberFormat="1" numFmtId="166" applyAlignment="1">
      <alignment vertical="center"/>
    </xf>
    <xf applyFont="1" fontId="2" applyNumberFormat="1" numFmtId="167" applyAlignment="1">
      <alignment vertical="center"/>
    </xf>
    <xf applyFont="1" fontId="0" applyBorder="1" borderId="1" applyNumberFormat="1" numFmtId="167" applyAlignment="1">
      <alignment vertical="center"/>
    </xf>
    <xf applyFont="1" fontId="2" applyNumberFormat="1" numFmtId="168" applyAlignment="1">
      <alignment vertical="center"/>
    </xf>
    <xf applyFont="1" fontId="0" applyBorder="1" borderId="1" applyNumberFormat="1" numFmtId="168" applyAlignment="1">
      <alignment vertical="center"/>
    </xf>
    <xf applyFont="1" fontId="2" applyNumberFormat="1" numFmtId="169" applyAlignment="1">
      <alignment vertical="center"/>
    </xf>
    <xf applyFont="1" fontId="0" applyBorder="1" borderId="1" applyNumberFormat="1" numFmtId="169" applyAlignment="1">
      <alignment vertical="center"/>
    </xf>
    <xf applyFont="1" fontId="2" applyAlignment="1">
      <alignment horizontal="center" vertical="center"/>
    </xf>
    <xf applyFont="1" fontId="0" applyBorder="1" borderId="1" applyAlignment="1">
      <alignment horizontal="center" vertical="center"/>
    </xf>
    <xf applyFont="1" fontId="3" applyAlignment="1">
      <alignment horizontal="center" vertical="center"/>
    </xf>
    <xf applyFont="1" fontId="3" applyFill="1" fillId="2" applyBorder="1" borderId="1" applyAlignment="1">
      <alignment horizontal="center" vertical="center"/>
    </xf>
    <xf applyFont="1" fontId="3" applyFill="1" fillId="3" applyBorder="1" borderId="1" applyAlignment="1">
      <alignment horizontal="center" vertical="center"/>
    </xf>
    <xf applyFont="1" fontId="3" applyFill="1" fillId="4" applyBorder="1" borderId="1" applyAlignment="1">
      <alignment horizontal="center" vertical="center"/>
    </xf>
    <xf applyFont="1" fontId="3" applyFill="1" fillId="5" applyBorder="1" borderId="1" applyAlignment="1">
      <alignment horizontal="center" vertical="center"/>
    </xf>
    <xf applyFont="1" fontId="3" applyFill="1" fillId="6" applyBorder="1" borderId="1" applyAlignment="1">
      <alignment horizontal="center" vertical="center"/>
    </xf>
    <xf applyFont="1" fontId="4" applyBorder="1" borderId="1" applyAlignment="1">
      <alignment horizontal="center" vertical="center"/>
    </xf>
    <xf applyFont="1" fontId="4" applyFill="1" fillId="7" applyBorder="1" borderId="1" applyAlignment="1">
      <alignment horizontal="center" vertical="center"/>
    </xf>
    <xf applyFont="1" fontId="2" applyAlignment="1">
      <alignment vertical="center" wrapText="1"/>
    </xf>
    <xf applyFont="1" fontId="0" applyBorder="1" borderId="1" applyAlignment="1">
      <alignment vertical="center" wrapText="1"/>
    </xf>
    <xf applyFont="1" fontId="2" applyNumberFormat="1" numFmtId="170" applyAlignment="1">
      <alignment vertical="center"/>
    </xf>
    <xf applyFont="1" fontId="0" applyBorder="1" borderId="1" applyNumberFormat="1" numFmtId="170" applyAlignment="1">
      <alignment vertical="center"/>
    </xf>
    <xf applyFont="1" fontId="2" applyNumberFormat="1" numFmtId="171" applyAlignment="1">
      <alignment horizontal="center" vertical="center"/>
    </xf>
    <xf applyFont="1" fontId="0" applyBorder="1" borderId="1" applyNumberFormat="1" numFmtId="171" applyAlignment="1">
      <alignment horizontal="center" vertical="center"/>
    </xf>
    <xf applyFont="1" fontId="0" applyNumberFormat="1" numFmtId="172" applyAlignment="1">
      <alignment horizontal="center" vertical="center"/>
    </xf>
    <xf applyFont="1" fontId="0" applyBorder="1" borderId="1" applyNumberFormat="1" numFmtId="172" applyAlignment="1">
      <alignment horizontal="center" vertical="center"/>
    </xf>
    <xf applyFont="1" fontId="2" applyNumberFormat="1" numFmtId="173" applyAlignment="1">
      <alignment horizontal="center" vertical="center"/>
    </xf>
    <xf applyFont="1" fontId="0" applyBorder="1" borderId="1" applyNumberFormat="1" numFmtId="173" applyAlignment="1">
      <alignment horizontal="center" vertical="center"/>
    </xf>
    <xf applyFont="1" fontId="0" applyNumberFormat="1" numFmtId="17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N22"/>
  <sheetViews>
    <sheetView showGridLines="1" workbookViewId="0" rightToLeft="0" zoomScale="80" zoomScaleNormal="100" zoomScalePageLayoutView="100">
      <pane xSplit="3" ySplit="1" topLeftCell="D2" activePane="bottomRight" state="frozen"/>
    </sheetView>
  </sheetViews>
  <sheetFormatPr baseColWidth="10" defaultRowHeight="16"/>
  <cols>
    <col min="1" max="1" width="7" customWidth="1"/>
    <col min="2" max="2" width="25.625" customWidth="1"/>
    <col min="3" max="3" width="43.125" customWidth="1"/>
    <col min="4" max="4" width="11.75" customWidth="1"/>
    <col min="5" max="5" width="8" customWidth="1"/>
    <col min="6" max="6" width="12.25" customWidth="1"/>
    <col min="7" max="7" width="7.5" customWidth="1"/>
    <col min="8" max="8" width="10.625" customWidth="1"/>
    <col min="9" max="9" width="8.5" customWidth="1"/>
    <col min="10" max="10" width="7.25" customWidth="1"/>
    <col min="11" max="11" width="6.25" customWidth="1"/>
    <col min="12" max="12" width="7.375" customWidth="1"/>
    <col min="13" max="13" width="12.25" customWidth="1"/>
    <col min="14" max="14" width="9.75" customWidth="1"/>
    <col min="15" max="15" width="17.25" customWidth="1"/>
    <col min="16" max="16" width="11.875" customWidth="1"/>
    <col min="17" max="17" width="16.875" customWidth="1"/>
    <col min="18" max="18" width="13.25" customWidth="1"/>
    <col min="19" max="19" width="16.375" customWidth="1"/>
    <col min="20" max="20" width="10.625" customWidth="1"/>
    <col min="21" max="21" width="9.125" customWidth="1"/>
    <col min="22" max="22" width="10" customWidth="1"/>
    <col min="23" max="23" width="10" customWidth="1"/>
    <col min="24" max="24" width="18.625" customWidth="1"/>
    <col min="25" max="25" width="9.25" customWidth="1"/>
    <col min="26" max="26" width="14.75" customWidth="1"/>
    <col min="27" max="27" width="10.5" customWidth="1"/>
    <col min="28" max="28" width="23.125" customWidth="1"/>
    <col min="29" max="29" width="10" customWidth="1"/>
    <col min="30" max="30" width="13.875" customWidth="1"/>
    <col min="31" max="31" width="8" customWidth="1"/>
    <col min="32" max="32" width="10" customWidth="1"/>
    <col min="33" max="33" width="12.25" customWidth="1"/>
    <col min="34" max="34" width="11.375" customWidth="1"/>
    <col min="35" max="35" width="11.875" customWidth="1"/>
    <col min="36" max="36" width="8" customWidth="1"/>
    <col min="37" max="37" width="24.125" customWidth="1"/>
    <col min="38" max="38" width="32.375" customWidth="1"/>
    <col min="39" max="39" width="10" customWidth="1"/>
    <col min="40" max="40" width="10" customWidth="1"/>
    <col min="41" max="41" width="11.375" customWidth="1"/>
    <col min="42" max="42" width="10" customWidth="1"/>
    <col min="43" max="43" width="10" customWidth="1"/>
  </cols>
  <sheetData>
    <row r="1" spans="1:92" ht="53.5" customHeight="1">
      <c r="A1" s="18" t="s">
        <v>1</v>
      </c>
      <c r="B1" s="18" t="s">
        <v>127</v>
      </c>
      <c r="C1" s="18" t="s">
        <v>128</v>
      </c>
      <c r="D1" s="18" t="s">
        <v>129</v>
      </c>
      <c r="E1" s="18" t="s">
        <v>130</v>
      </c>
      <c r="F1" s="18" t="s">
        <v>131</v>
      </c>
      <c r="G1" s="18" t="s">
        <v>132</v>
      </c>
      <c r="H1" s="18" t="s">
        <v>133</v>
      </c>
      <c r="I1" s="18" t="s">
        <v>134</v>
      </c>
      <c r="J1" s="18" t="s">
        <v>135</v>
      </c>
      <c r="K1" s="18" t="s">
        <v>136</v>
      </c>
      <c r="L1" s="18" t="s">
        <v>137</v>
      </c>
      <c r="M1" s="18" t="s">
        <v>138</v>
      </c>
      <c r="N1" s="18" t="s">
        <v>139</v>
      </c>
      <c r="O1" s="18" t="s">
        <v>140</v>
      </c>
      <c r="P1" s="18" t="s">
        <v>141</v>
      </c>
      <c r="Q1" s="18" t="s">
        <v>142</v>
      </c>
      <c r="R1" s="18" t="s">
        <v>143</v>
      </c>
      <c r="S1" s="18" t="s">
        <v>144</v>
      </c>
      <c r="T1" s="18" t="s">
        <v>145</v>
      </c>
      <c r="U1" s="18" t="s">
        <v>146</v>
      </c>
      <c r="V1" s="18" t="s">
        <v>147</v>
      </c>
      <c r="W1" s="18" t="s">
        <v>148</v>
      </c>
      <c r="X1" s="18" t="s">
        <v>149</v>
      </c>
      <c r="Y1" s="18" t="s">
        <v>150</v>
      </c>
      <c r="Z1" s="19" t="s">
        <v>151</v>
      </c>
      <c r="AA1" s="19" t="s">
        <v>152</v>
      </c>
      <c r="AB1" s="19" t="s">
        <v>153</v>
      </c>
      <c r="AC1" s="19" t="s">
        <v>154</v>
      </c>
      <c r="AD1" s="19" t="s">
        <v>155</v>
      </c>
      <c r="AE1" s="19" t="s">
        <v>156</v>
      </c>
      <c r="AF1" s="19" t="s">
        <v>157</v>
      </c>
      <c r="AG1" s="19" t="s">
        <v>158</v>
      </c>
      <c r="AH1" s="19" t="s">
        <v>159</v>
      </c>
      <c r="AI1" s="19" t="s">
        <v>160</v>
      </c>
      <c r="AJ1" s="20" t="s">
        <v>161</v>
      </c>
      <c r="AK1" s="20" t="s">
        <v>162</v>
      </c>
      <c r="AL1" s="20" t="s">
        <v>163</v>
      </c>
      <c r="AM1" s="20" t="s">
        <v>164</v>
      </c>
      <c r="AN1" s="21" t="s">
        <v>165</v>
      </c>
      <c r="AO1" s="21" t="s">
        <v>166</v>
      </c>
      <c r="AP1" s="21" t="s">
        <v>167</v>
      </c>
      <c r="AQ1" s="21" t="s">
        <v>168</v>
      </c>
      <c r="AR1" s="21" t="s">
        <v>169</v>
      </c>
      <c r="AS1" s="21" t="s">
        <v>170</v>
      </c>
      <c r="AT1" s="21" t="s">
        <v>171</v>
      </c>
      <c r="AU1" s="21" t="s">
        <v>169</v>
      </c>
      <c r="AV1" s="21" t="s">
        <v>170</v>
      </c>
      <c r="AW1" s="21" t="s">
        <v>172</v>
      </c>
      <c r="AX1" s="21" t="s">
        <v>169</v>
      </c>
      <c r="AY1" s="21" t="s">
        <v>170</v>
      </c>
      <c r="AZ1" s="21" t="s">
        <v>173</v>
      </c>
      <c r="BA1" s="21" t="s">
        <v>169</v>
      </c>
      <c r="BB1" s="21" t="s">
        <v>170</v>
      </c>
      <c r="BC1" s="21" t="s">
        <v>174</v>
      </c>
      <c r="BD1" s="21" t="s">
        <v>169</v>
      </c>
      <c r="BE1" s="21" t="s">
        <v>170</v>
      </c>
      <c r="BF1" s="21" t="s">
        <v>175</v>
      </c>
      <c r="BG1" s="21" t="s">
        <v>169</v>
      </c>
      <c r="BH1" s="21" t="s">
        <v>170</v>
      </c>
      <c r="BI1" s="21" t="s">
        <v>176</v>
      </c>
      <c r="BJ1" s="21" t="s">
        <v>169</v>
      </c>
      <c r="BK1" s="21" t="s">
        <v>170</v>
      </c>
      <c r="BL1" s="21" t="s">
        <v>177</v>
      </c>
      <c r="BM1" s="21" t="s">
        <v>169</v>
      </c>
      <c r="BN1" s="21" t="s">
        <v>170</v>
      </c>
      <c r="BO1" s="21" t="s">
        <v>178</v>
      </c>
      <c r="BP1" s="21" t="s">
        <v>169</v>
      </c>
      <c r="BQ1" s="21" t="s">
        <v>170</v>
      </c>
      <c r="BR1" s="21" t="s">
        <v>179</v>
      </c>
      <c r="BS1" s="21" t="s">
        <v>169</v>
      </c>
      <c r="BT1" s="21" t="s">
        <v>170</v>
      </c>
      <c r="BU1" s="22" t="s">
        <v>180</v>
      </c>
      <c r="BV1" s="22" t="s">
        <v>181</v>
      </c>
      <c r="BW1" s="22" t="s">
        <v>182</v>
      </c>
      <c r="BX1" s="22" t="s">
        <v>183</v>
      </c>
      <c r="BY1" s="22" t="s">
        <v>184</v>
      </c>
      <c r="BZ1" s="22" t="s">
        <v>185</v>
      </c>
      <c r="CA1" s="22" t="s">
        <v>186</v>
      </c>
      <c r="CB1" s="22" t="s">
        <v>187</v>
      </c>
      <c r="CC1" s="22" t="s">
        <v>188</v>
      </c>
      <c r="CD1" s="22" t="s">
        <v>189</v>
      </c>
      <c r="CE1" s="22" t="s">
        <v>190</v>
      </c>
      <c r="CF1" s="22" t="s">
        <v>191</v>
      </c>
      <c r="CG1" s="22" t="s">
        <v>192</v>
      </c>
      <c r="CH1" s="22" t="s">
        <v>193</v>
      </c>
      <c r="CI1" s="22" t="s">
        <v>194</v>
      </c>
      <c r="CJ1" s="22" t="s">
        <v>195</v>
      </c>
      <c r="CK1" s="22" t="s">
        <v>196</v>
      </c>
      <c r="CL1" s="22" t="s">
        <v>197</v>
      </c>
      <c r="CM1" s="22" t="s">
        <v>198</v>
      </c>
      <c r="CN1" s="22" t="s">
        <v>199</v>
      </c>
    </row>
    <row r="2" spans="1:81">
      <c r="A2" s="29" t="s">
        <v>10</v>
      </c>
      <c r="B2" s="5">
        <v>45264.70833333</v>
      </c>
      <c r="C2" s="15" t="s">
        <v>200</v>
      </c>
      <c r="D2" s="15" t="s">
        <v>201</v>
      </c>
      <c r="E2" s="15" t="s">
        <v>202</v>
      </c>
      <c r="F2" s="15" t="s">
        <v>203</v>
      </c>
      <c r="G2" s="15" t="s">
        <v>204</v>
      </c>
      <c r="H2" s="27" t="n">
        <v>10</v>
      </c>
      <c r="I2" s="27" t="n">
        <v>280</v>
      </c>
      <c r="J2" s="29" t="n">
        <v>10</v>
      </c>
      <c r="K2" s="29" t="n">
        <v>10</v>
      </c>
      <c r="L2" s="15" t="s">
        <v>202</v>
      </c>
      <c r="M2" s="7" t="n">
        <v>16960</v>
      </c>
      <c r="N2" s="13" t="n">
        <v>1500000</v>
      </c>
      <c r="O2" s="9">
        <f>M2*N2</f>
      </c>
      <c r="P2" s="7" t="n">
        <v>16650</v>
      </c>
      <c r="Q2" s="9">
        <f>P2*N2</f>
      </c>
      <c r="R2" s="7" t="n">
        <v>0</v>
      </c>
      <c r="S2" s="9">
        <f>R2*N2</f>
      </c>
      <c r="T2" s="15" t="s">
        <v>12</v>
      </c>
      <c r="U2" s="5" t="s">
        <v>205</v>
      </c>
      <c r="V2" s="27" t="n">
        <v>5</v>
      </c>
      <c r="W2" s="13">
        <f>V2*N2</f>
      </c>
      <c r="X2" s="15" t="s">
        <v>206</v>
      </c>
      <c r="Y2" s="15" t="s">
        <v>207</v>
      </c>
      <c r="Z2" s="15" t="s">
        <v>64</v>
      </c>
      <c r="AA2" s="15" t="s">
        <v>12</v>
      </c>
      <c r="AB2" s="15">
        <f>Z2&amp;AA2</f>
      </c>
      <c r="AC2" s="5">
        <v>45271.70833333</v>
      </c>
      <c r="AD2" s="15" t="s">
        <v>202</v>
      </c>
      <c r="AE2" s="15" t="s">
        <v>202</v>
      </c>
      <c r="AF2" s="15" t="s">
        <v>202</v>
      </c>
      <c r="AG2" s="15" t="s">
        <v>202</v>
      </c>
      <c r="AH2" s="15" t="s">
        <v>202</v>
      </c>
      <c r="AI2" s="15" t="s">
        <v>202</v>
      </c>
      <c r="AJ2" s="15" t="s">
        <v>208</v>
      </c>
      <c r="AK2" s="15" t="s">
        <v>209</v>
      </c>
      <c r="AL2" s="15" t="s">
        <v>202</v>
      </c>
      <c r="AM2" s="15" t="s">
        <v>210</v>
      </c>
      <c r="AN2" s="15" t="s">
        <v>211</v>
      </c>
      <c r="AO2" s="15">
        <f>=IFERROR(VLOOKUP($AN2,'Budget Freight'!$N$4:$O$10000,2,FALSE),"")</f>
      </c>
      <c r="AP2" s="15">
        <f>=IFERROR(((AR2*AS2)+(AU2*AV2)+(AX2*AY2)+(BA2*BB2)+(BD2*BE2)+(BG2*BH2)+(BJ2*BK2)+(BM2*BN2)+(BP2*BQ2)+(BS2*BT2))/(AR2+AU2+AX2+BA2+BD2+BG2+BJ2+BM2+BP2+BS2),"")</f>
      </c>
      <c r="AQ2" s="15" t="s">
        <v>212</v>
      </c>
      <c r="AR2" s="13" t="n">
        <v>400000</v>
      </c>
      <c r="AS2" s="27" t="n">
        <v>34</v>
      </c>
      <c r="AT2" s="15" t="s">
        <v>213</v>
      </c>
      <c r="AU2" s="13" t="n">
        <v>1100000</v>
      </c>
      <c r="AV2" s="27" t="n">
        <v>15</v>
      </c>
      <c r="BU2" s="15" t="s">
        <v>202</v>
      </c>
      <c r="BV2" s="15" t="s">
        <v>202</v>
      </c>
      <c r="BW2" s="15" t="s">
        <v>202</v>
      </c>
      <c r="BX2" s="0">
        <f>=IFERROR((BW2-BV2),"")</f>
      </c>
      <c r="BY2" s="15" t="s">
        <v>202</v>
      </c>
      <c r="BZ2" s="15" t="s">
        <v>202</v>
      </c>
      <c r="CA2" s="15" t="s">
        <v>202</v>
      </c>
      <c r="CB2" s="15" t="s">
        <v>202</v>
      </c>
      <c r="CC2" s="15" t="s">
        <v>202</v>
      </c>
    </row>
    <row r="3" spans="1:91">
      <c r="A3" s="29" t="s">
        <v>14</v>
      </c>
      <c r="B3" s="5">
        <v>45265.70833333</v>
      </c>
      <c r="C3" s="15" t="s">
        <v>214</v>
      </c>
      <c r="D3" s="15" t="s">
        <v>215</v>
      </c>
      <c r="E3" s="15" t="s">
        <v>216</v>
      </c>
      <c r="F3" s="15" t="s">
        <v>203</v>
      </c>
      <c r="G3" s="15" t="s">
        <v>217</v>
      </c>
      <c r="H3" s="27" t="n">
        <v>10</v>
      </c>
      <c r="I3" s="27" t="n">
        <v>250</v>
      </c>
      <c r="J3" s="29" t="n">
        <v>30</v>
      </c>
      <c r="K3" s="29" t="n">
        <v>30</v>
      </c>
      <c r="L3" s="27" t="n">
        <v>350</v>
      </c>
      <c r="M3" s="7" t="n">
        <v>12880</v>
      </c>
      <c r="N3" s="13" t="n">
        <v>1000000</v>
      </c>
      <c r="O3" s="9">
        <f>M3*N3</f>
      </c>
      <c r="P3" s="7" t="n">
        <v>12210.000000000002</v>
      </c>
      <c r="Q3" s="9">
        <f>P3*N3</f>
      </c>
      <c r="R3" s="7" t="n">
        <v>0</v>
      </c>
      <c r="S3" s="9">
        <f>R3*N3</f>
      </c>
      <c r="T3" s="15" t="s">
        <v>12</v>
      </c>
      <c r="U3" s="5" t="s">
        <v>218</v>
      </c>
      <c r="V3" s="27" t="n">
        <v>5</v>
      </c>
      <c r="W3" s="13">
        <f>V3*N3</f>
      </c>
      <c r="X3" s="15" t="s">
        <v>219</v>
      </c>
      <c r="Y3" s="15" t="s">
        <v>207</v>
      </c>
      <c r="Z3" s="15" t="s">
        <v>64</v>
      </c>
      <c r="AA3" s="15" t="s">
        <v>12</v>
      </c>
      <c r="AB3" s="15">
        <f>Z3&amp;AA3</f>
      </c>
      <c r="AC3" s="5">
        <v>45288.70833333</v>
      </c>
      <c r="AD3" s="5">
        <v>45305.70833333</v>
      </c>
      <c r="AE3" s="15" t="s">
        <v>220</v>
      </c>
      <c r="AF3" s="13" t="n">
        <v>1000000</v>
      </c>
      <c r="AG3" s="13" t="n">
        <v>1000099</v>
      </c>
      <c r="AH3" s="15" t="s">
        <v>221</v>
      </c>
      <c r="AI3" s="13" t="n">
        <v>1000000</v>
      </c>
      <c r="AJ3" s="15" t="s">
        <v>222</v>
      </c>
      <c r="AK3" s="15" t="s">
        <v>223</v>
      </c>
      <c r="AL3" s="15" t="s">
        <v>16</v>
      </c>
      <c r="AM3" s="15" t="s">
        <v>224</v>
      </c>
      <c r="AN3" s="15" t="s">
        <v>225</v>
      </c>
      <c r="AO3" s="15">
        <f>=IFERROR(VLOOKUP($AN3,'Budget Freight'!$N$4:$O$10000,2,FALSE),"")</f>
      </c>
      <c r="AP3" s="15">
        <f>=IFERROR(((AR3*AS3)+(AU3*AV3)+(AX3*AY3)+(BA3*BB3)+(BD3*BE3)+(BG3*BH3)+(BJ3*BK3)+(BM3*BN3)+(BP3*BQ3)+(BS3*BT3))/(AR3+AU3+AX3+BA3+BD3+BG3+BJ3+BM3+BP3+BS3),"")</f>
      </c>
      <c r="AQ3" s="15" t="s">
        <v>226</v>
      </c>
      <c r="AR3" s="13" t="n">
        <v>1000000</v>
      </c>
      <c r="AS3" s="27" t="n">
        <v>30</v>
      </c>
      <c r="BU3" s="5">
        <v>45305.70833333</v>
      </c>
      <c r="BV3" s="5">
        <v>45295.70833333</v>
      </c>
      <c r="BW3" s="5">
        <v>45305.70833333</v>
      </c>
      <c r="BX3" s="0">
        <f>=IFERROR((BW3-BV3),"")</f>
      </c>
      <c r="BY3" s="13" t="n">
        <v>1000099</v>
      </c>
      <c r="BZ3" s="5">
        <v>45306</v>
      </c>
      <c r="CA3" s="13" t="n">
        <v>1000050.0000000001</v>
      </c>
      <c r="CB3" s="5">
        <v>45320</v>
      </c>
      <c r="CC3" s="5">
        <v>45324</v>
      </c>
      <c r="CD3" s="27" t="n">
        <v>5</v>
      </c>
      <c r="CE3" s="27" t="n">
        <v>5.2</v>
      </c>
      <c r="CF3" s="27" t="n">
        <v>0.5</v>
      </c>
      <c r="CG3" s="27" t="n">
        <v>0.52</v>
      </c>
      <c r="CH3" s="27" t="n">
        <v>2.0100000000000002</v>
      </c>
      <c r="CI3" s="27" t="n">
        <v>2.05</v>
      </c>
      <c r="CJ3" s="27" t="n">
        <v>9.5</v>
      </c>
      <c r="CK3" s="27" t="n">
        <v>10.5</v>
      </c>
      <c r="CL3" s="27" t="n">
        <v>52</v>
      </c>
      <c r="CM3" s="27" t="n">
        <v>50</v>
      </c>
    </row>
    <row r="4" spans="1:81">
      <c r="A4" s="29" t="s">
        <v>227</v>
      </c>
      <c r="B4" s="5">
        <v>45265.70833333</v>
      </c>
      <c r="C4" s="15" t="s">
        <v>214</v>
      </c>
      <c r="D4" s="15" t="s">
        <v>215</v>
      </c>
      <c r="E4" s="15" t="s">
        <v>216</v>
      </c>
      <c r="F4" s="15" t="s">
        <v>203</v>
      </c>
      <c r="G4" s="15" t="s">
        <v>217</v>
      </c>
      <c r="H4" s="27" t="n">
        <v>10</v>
      </c>
      <c r="I4" s="27" t="n">
        <v>250</v>
      </c>
      <c r="J4" s="29" t="n">
        <v>30</v>
      </c>
      <c r="K4" s="29" t="n">
        <v>30</v>
      </c>
      <c r="L4" s="27" t="n">
        <v>350</v>
      </c>
      <c r="M4" s="7" t="n">
        <v>12880</v>
      </c>
      <c r="N4" s="13" t="n">
        <v>2000000</v>
      </c>
      <c r="O4" s="9">
        <f>M4*N4</f>
      </c>
      <c r="P4" s="7" t="n">
        <v>12210.000000000002</v>
      </c>
      <c r="Q4" s="9">
        <f>P4*N4</f>
      </c>
      <c r="R4" s="7" t="n">
        <v>0</v>
      </c>
      <c r="S4" s="9">
        <f>R4*N4</f>
      </c>
      <c r="T4" s="15" t="s">
        <v>12</v>
      </c>
      <c r="U4" s="5" t="s">
        <v>218</v>
      </c>
      <c r="V4" s="27" t="n">
        <v>5</v>
      </c>
      <c r="W4" s="13">
        <f>V4*N4</f>
      </c>
      <c r="X4" s="15" t="s">
        <v>219</v>
      </c>
      <c r="Y4" s="15" t="s">
        <v>207</v>
      </c>
      <c r="Z4" s="15" t="s">
        <v>64</v>
      </c>
      <c r="AA4" s="15" t="s">
        <v>12</v>
      </c>
      <c r="AB4" s="15">
        <f>Z4&amp;AA4</f>
      </c>
      <c r="AC4" s="5">
        <v>45288.70833333</v>
      </c>
      <c r="AD4" s="15" t="s">
        <v>202</v>
      </c>
      <c r="AE4" s="15" t="s">
        <v>202</v>
      </c>
      <c r="AF4" s="15" t="s">
        <v>202</v>
      </c>
      <c r="AG4" s="15" t="s">
        <v>202</v>
      </c>
      <c r="AH4" s="15" t="s">
        <v>202</v>
      </c>
      <c r="AI4" s="15" t="s">
        <v>202</v>
      </c>
      <c r="AJ4" s="15" t="s">
        <v>202</v>
      </c>
      <c r="AK4" s="15" t="s">
        <v>202</v>
      </c>
      <c r="AL4" s="15" t="s">
        <v>202</v>
      </c>
      <c r="AM4" s="15" t="s">
        <v>202</v>
      </c>
      <c r="AN4" s="15" t="s">
        <v>202</v>
      </c>
      <c r="AO4" s="15">
        <f>=IFERROR(VLOOKUP($AN4,'Budget Freight'!$N$4:$O$10000,2,FALSE),"")</f>
      </c>
      <c r="AP4" s="15">
        <f>=IFERROR(((AR4*AS4)+(AU4*AV4)+(AX4*AY4)+(BA4*BB4)+(BD4*BE4)+(BG4*BH4)+(BJ4*BK4)+(BM4*BN4)+(BP4*BQ4)+(BS4*BT4))/(AR4+AU4+AX4+BA4+BD4+BG4+BJ4+BM4+BP4+BS4),"")</f>
      </c>
      <c r="BU4" s="15" t="s">
        <v>202</v>
      </c>
      <c r="BV4" s="15" t="s">
        <v>202</v>
      </c>
      <c r="BW4" s="15" t="s">
        <v>202</v>
      </c>
      <c r="BX4" s="0">
        <f>=IFERROR((BW4-BV4),"")</f>
      </c>
      <c r="BY4" s="15" t="s">
        <v>202</v>
      </c>
      <c r="BZ4" s="15" t="s">
        <v>202</v>
      </c>
      <c r="CA4" s="15" t="s">
        <v>202</v>
      </c>
      <c r="CB4" s="15" t="s">
        <v>202</v>
      </c>
      <c r="CC4" s="15" t="s">
        <v>202</v>
      </c>
    </row>
    <row r="5" spans="1:91">
      <c r="A5" s="29" t="s">
        <v>17</v>
      </c>
      <c r="B5" s="5">
        <v>45266.70833333</v>
      </c>
      <c r="C5" s="15" t="s">
        <v>228</v>
      </c>
      <c r="D5" s="15" t="s">
        <v>229</v>
      </c>
      <c r="E5" s="15" t="s">
        <v>230</v>
      </c>
      <c r="F5" s="15" t="s">
        <v>203</v>
      </c>
      <c r="G5" s="15" t="s">
        <v>231</v>
      </c>
      <c r="H5" s="15" t="s">
        <v>202</v>
      </c>
      <c r="I5" s="15" t="s">
        <v>202</v>
      </c>
      <c r="J5" s="15" t="s">
        <v>202</v>
      </c>
      <c r="K5" s="15" t="s">
        <v>202</v>
      </c>
      <c r="L5" s="15" t="s">
        <v>202</v>
      </c>
      <c r="M5" s="7" t="n">
        <v>12739.47</v>
      </c>
      <c r="N5" s="13" t="n">
        <v>500000</v>
      </c>
      <c r="O5" s="9">
        <f>M5*N5</f>
      </c>
      <c r="P5" s="7" t="n">
        <v>12739.470000000001</v>
      </c>
      <c r="Q5" s="9">
        <f>P5*N5</f>
      </c>
      <c r="R5" s="7" t="n">
        <v>0</v>
      </c>
      <c r="S5" s="9">
        <f>R5*N5</f>
      </c>
      <c r="T5" s="15" t="s">
        <v>22</v>
      </c>
      <c r="U5" s="5" t="s">
        <v>205</v>
      </c>
      <c r="V5" s="27" t="n">
        <v>5</v>
      </c>
      <c r="W5" s="13">
        <f>V5*N5</f>
      </c>
      <c r="X5" s="15" t="s">
        <v>232</v>
      </c>
      <c r="Y5" s="15" t="s">
        <v>207</v>
      </c>
      <c r="Z5" s="15" t="s">
        <v>232</v>
      </c>
      <c r="AA5" s="15" t="s">
        <v>22</v>
      </c>
      <c r="AB5" s="15">
        <f>Z5&amp;AA5</f>
      </c>
      <c r="AC5" s="5">
        <v>45269.70833333</v>
      </c>
      <c r="AD5" s="5">
        <v>45277.70833333</v>
      </c>
      <c r="AE5" s="15" t="s">
        <v>202</v>
      </c>
      <c r="AF5" s="15" t="s">
        <v>202</v>
      </c>
      <c r="AG5" s="15" t="s">
        <v>202</v>
      </c>
      <c r="AH5" s="15" t="s">
        <v>233</v>
      </c>
      <c r="AI5" s="15" t="s">
        <v>202</v>
      </c>
      <c r="AJ5" s="15" t="s">
        <v>202</v>
      </c>
      <c r="AK5" s="15" t="s">
        <v>202</v>
      </c>
      <c r="AL5" s="15" t="s">
        <v>202</v>
      </c>
      <c r="AM5" s="15" t="s">
        <v>202</v>
      </c>
      <c r="AN5" s="15" t="s">
        <v>202</v>
      </c>
      <c r="AO5" s="15">
        <f>=IFERROR(VLOOKUP($AN5,'Budget Freight'!$N$4:$O$10000,2,FALSE),"")</f>
      </c>
      <c r="AP5" s="15">
        <f>=IFERROR(((AR5*AS5)+(AU5*AV5)+(AX5*AY5)+(BA5*BB5)+(BD5*BE5)+(BG5*BH5)+(BJ5*BK5)+(BM5*BN5)+(BP5*BQ5)+(BS5*BT5))/(AR5+AU5+AX5+BA5+BD5+BG5+BJ5+BM5+BP5+BS5),"")</f>
      </c>
      <c r="BU5" s="15" t="s">
        <v>202</v>
      </c>
      <c r="BV5" s="15" t="s">
        <v>202</v>
      </c>
      <c r="BW5" s="15" t="s">
        <v>202</v>
      </c>
      <c r="BX5" s="0">
        <f>=IFERROR((BW5-BV5),"")</f>
      </c>
      <c r="BY5" s="15" t="s">
        <v>202</v>
      </c>
      <c r="BZ5" s="15" t="s">
        <v>202</v>
      </c>
      <c r="CA5" s="13" t="n">
        <v>501110</v>
      </c>
      <c r="CB5" s="5">
        <v>45278</v>
      </c>
      <c r="CC5" s="5">
        <v>45278</v>
      </c>
      <c r="CD5" s="27" t="n">
        <v>5</v>
      </c>
      <c r="CE5" s="27" t="n">
        <v>5</v>
      </c>
      <c r="CF5" s="27" t="n">
        <v>5</v>
      </c>
      <c r="CG5" s="27" t="n">
        <v>5</v>
      </c>
      <c r="CH5" s="27" t="n">
        <v>5</v>
      </c>
      <c r="CI5" s="27" t="n">
        <v>5</v>
      </c>
      <c r="CJ5" s="27" t="n">
        <v>5</v>
      </c>
      <c r="CK5" s="27" t="n">
        <v>5</v>
      </c>
      <c r="CL5" s="27" t="n">
        <v>5</v>
      </c>
      <c r="CM5" s="27" t="n">
        <v>5</v>
      </c>
    </row>
    <row r="6" spans="1:91">
      <c r="A6" s="29" t="s">
        <v>20</v>
      </c>
      <c r="B6" s="5">
        <v>45266.70833333</v>
      </c>
      <c r="C6" s="15" t="s">
        <v>234</v>
      </c>
      <c r="D6" s="15" t="s">
        <v>235</v>
      </c>
      <c r="E6" s="15" t="s">
        <v>202</v>
      </c>
      <c r="F6" s="15" t="s">
        <v>203</v>
      </c>
      <c r="G6" s="15" t="s">
        <v>236</v>
      </c>
      <c r="H6" s="15" t="s">
        <v>202</v>
      </c>
      <c r="I6" s="15" t="s">
        <v>202</v>
      </c>
      <c r="J6" s="15" t="s">
        <v>202</v>
      </c>
      <c r="K6" s="29" t="n">
        <v>20</v>
      </c>
      <c r="L6" s="15" t="s">
        <v>202</v>
      </c>
      <c r="M6" s="7" t="n">
        <v>12085.7</v>
      </c>
      <c r="N6" s="13" t="n">
        <v>2700000</v>
      </c>
      <c r="O6" s="9">
        <f>M6*N6</f>
      </c>
      <c r="P6" s="7" t="n">
        <v>12065.7</v>
      </c>
      <c r="Q6" s="9">
        <f>P6*N6</f>
      </c>
      <c r="R6" s="7" t="n">
        <v>0</v>
      </c>
      <c r="S6" s="9">
        <f>R6*N6</f>
      </c>
      <c r="T6" s="15" t="s">
        <v>22</v>
      </c>
      <c r="U6" s="5" t="s">
        <v>237</v>
      </c>
      <c r="V6" s="27" t="n">
        <v>5</v>
      </c>
      <c r="W6" s="13">
        <f>V6*N6</f>
      </c>
      <c r="X6" s="15" t="s">
        <v>238</v>
      </c>
      <c r="Y6" s="15" t="s">
        <v>207</v>
      </c>
      <c r="Z6" s="15" t="s">
        <v>238</v>
      </c>
      <c r="AA6" s="15" t="s">
        <v>22</v>
      </c>
      <c r="AB6" s="15">
        <f>Z6&amp;AA6</f>
      </c>
      <c r="AC6" s="5">
        <v>45203.70833333</v>
      </c>
      <c r="AD6" s="5">
        <v>45285.70833333</v>
      </c>
      <c r="AE6" s="15" t="s">
        <v>202</v>
      </c>
      <c r="AF6" s="15" t="s">
        <v>202</v>
      </c>
      <c r="AG6" s="15" t="s">
        <v>202</v>
      </c>
      <c r="AH6" s="15" t="s">
        <v>233</v>
      </c>
      <c r="AI6" s="15" t="s">
        <v>202</v>
      </c>
      <c r="AJ6" s="15" t="s">
        <v>239</v>
      </c>
      <c r="AK6" s="15" t="s">
        <v>240</v>
      </c>
      <c r="AL6" s="15" t="s">
        <v>241</v>
      </c>
      <c r="AM6" s="15" t="s">
        <v>241</v>
      </c>
      <c r="AN6" s="15" t="s">
        <v>242</v>
      </c>
      <c r="AO6" s="15">
        <f>=IFERROR(VLOOKUP($AN6,'Budget Freight'!$N$4:$O$10000,2,FALSE),"")</f>
      </c>
      <c r="AP6" s="15">
        <f>=IFERROR(((AR6*AS6)+(AU6*AV6)+(AX6*AY6)+(BA6*BB6)+(BD6*BE6)+(BG6*BH6)+(BJ6*BK6)+(BM6*BN6)+(BP6*BQ6)+(BS6*BT6))/(AR6+AU6+AX6+BA6+BD6+BG6+BJ6+BM6+BP6+BS6),"")</f>
      </c>
      <c r="AQ6" s="15" t="s">
        <v>212</v>
      </c>
      <c r="AR6" s="13" t="n">
        <v>450000</v>
      </c>
      <c r="AS6" s="27" t="n">
        <v>19</v>
      </c>
      <c r="AT6" s="15" t="s">
        <v>213</v>
      </c>
      <c r="AU6" s="13" t="n">
        <v>750000</v>
      </c>
      <c r="AV6" s="27" t="n">
        <v>20</v>
      </c>
      <c r="AW6" s="15" t="s">
        <v>213</v>
      </c>
      <c r="AX6" s="13" t="n">
        <v>650000</v>
      </c>
      <c r="AY6" s="27" t="n">
        <v>18</v>
      </c>
      <c r="AZ6" s="15" t="s">
        <v>226</v>
      </c>
      <c r="BA6" s="13" t="n">
        <v>850000</v>
      </c>
      <c r="BB6" s="27" t="n">
        <v>21</v>
      </c>
      <c r="BU6" s="15" t="s">
        <v>202</v>
      </c>
      <c r="BV6" s="15" t="s">
        <v>202</v>
      </c>
      <c r="BW6" s="15" t="s">
        <v>202</v>
      </c>
      <c r="BX6" s="0">
        <f>=IFERROR((BW6-BV6),"")</f>
      </c>
      <c r="BY6" s="15" t="s">
        <v>202</v>
      </c>
      <c r="BZ6" s="15" t="s">
        <v>202</v>
      </c>
      <c r="CA6" s="13" t="n">
        <v>2699990.0000000005</v>
      </c>
      <c r="CB6" s="5">
        <v>45286</v>
      </c>
      <c r="CC6" s="5">
        <v>45287</v>
      </c>
      <c r="CD6" s="27" t="n">
        <v>4</v>
      </c>
      <c r="CE6" s="27" t="n">
        <v>4</v>
      </c>
      <c r="CF6" s="27" t="n">
        <v>4</v>
      </c>
      <c r="CG6" s="27" t="n">
        <v>4</v>
      </c>
      <c r="CH6" s="27" t="n">
        <v>4</v>
      </c>
      <c r="CI6" s="27" t="n">
        <v>4</v>
      </c>
      <c r="CJ6" s="27" t="n">
        <v>4</v>
      </c>
      <c r="CK6" s="27" t="n">
        <v>4</v>
      </c>
      <c r="CL6" s="27" t="n">
        <v>4</v>
      </c>
      <c r="CM6" s="27" t="n">
        <v>4</v>
      </c>
    </row>
    <row r="7" spans="1:91">
      <c r="A7" s="29" t="s">
        <v>24</v>
      </c>
      <c r="B7" s="5">
        <v>45266.70833333</v>
      </c>
      <c r="C7" s="15" t="s">
        <v>243</v>
      </c>
      <c r="D7" s="15" t="s">
        <v>244</v>
      </c>
      <c r="E7" s="15" t="s">
        <v>202</v>
      </c>
      <c r="F7" s="15" t="s">
        <v>203</v>
      </c>
      <c r="G7" s="15" t="s">
        <v>217</v>
      </c>
      <c r="H7" s="27" t="n">
        <v>10</v>
      </c>
      <c r="I7" s="27" t="n">
        <v>450</v>
      </c>
      <c r="J7" s="29" t="n">
        <v>30</v>
      </c>
      <c r="K7" s="29" t="n">
        <v>30</v>
      </c>
      <c r="L7" s="15" t="s">
        <v>202</v>
      </c>
      <c r="M7" s="7" t="n">
        <v>11708.8</v>
      </c>
      <c r="N7" s="13" t="n">
        <v>2000000</v>
      </c>
      <c r="O7" s="9">
        <f>M7*N7</f>
      </c>
      <c r="P7" s="7" t="n">
        <v>11188.800000000001</v>
      </c>
      <c r="Q7" s="9">
        <f>P7*N7</f>
      </c>
      <c r="R7" s="7" t="n">
        <v>0</v>
      </c>
      <c r="S7" s="9">
        <f>R7*N7</f>
      </c>
      <c r="T7" s="15" t="s">
        <v>12</v>
      </c>
      <c r="U7" s="5" t="s">
        <v>245</v>
      </c>
      <c r="V7" s="27" t="n">
        <v>5</v>
      </c>
      <c r="W7" s="13">
        <f>V7*N7</f>
      </c>
      <c r="X7" s="15" t="s">
        <v>206</v>
      </c>
      <c r="Y7" s="15" t="s">
        <v>207</v>
      </c>
      <c r="Z7" s="15" t="s">
        <v>81</v>
      </c>
      <c r="AA7" s="15" t="s">
        <v>12</v>
      </c>
      <c r="AB7" s="15">
        <f>Z7&amp;AA7</f>
      </c>
      <c r="AC7" s="5">
        <v>45228.70833333</v>
      </c>
      <c r="AD7" s="5">
        <v>45279.70833333</v>
      </c>
      <c r="AE7" s="15" t="s">
        <v>202</v>
      </c>
      <c r="AF7" s="15" t="s">
        <v>202</v>
      </c>
      <c r="AG7" s="15" t="s">
        <v>202</v>
      </c>
      <c r="AH7" s="15" t="s">
        <v>233</v>
      </c>
      <c r="AI7" s="15" t="s">
        <v>202</v>
      </c>
      <c r="AJ7" s="15" t="s">
        <v>246</v>
      </c>
      <c r="AK7" s="15" t="s">
        <v>247</v>
      </c>
      <c r="AL7" s="15" t="s">
        <v>39</v>
      </c>
      <c r="AM7" s="15" t="s">
        <v>16</v>
      </c>
      <c r="AN7" s="15" t="s">
        <v>211</v>
      </c>
      <c r="AO7" s="15">
        <f>=IFERROR(VLOOKUP($AN7,'Budget Freight'!$N$4:$O$10000,2,FALSE),"")</f>
      </c>
      <c r="AP7" s="15">
        <f>=IFERROR(((AR7*AS7)+(AU7*AV7)+(AX7*AY7)+(BA7*BB7)+(BD7*BE7)+(BG7*BH7)+(BJ7*BK7)+(BM7*BN7)+(BP7*BQ7)+(BS7*BT7))/(AR7+AU7+AX7+BA7+BD7+BG7+BJ7+BM7+BP7+BS7),"")</f>
      </c>
      <c r="AQ7" s="15" t="s">
        <v>213</v>
      </c>
      <c r="AR7" s="13" t="n">
        <v>2000000</v>
      </c>
      <c r="AS7" s="27" t="n">
        <v>56</v>
      </c>
      <c r="BU7" s="5">
        <v>45279.70833333</v>
      </c>
      <c r="BV7" s="5">
        <v>45280.70833333</v>
      </c>
      <c r="BW7" s="5">
        <v>45279.70833333</v>
      </c>
      <c r="BX7" s="0">
        <f>=IFERROR((BW7-BV7),"")</f>
      </c>
      <c r="BY7" s="15" t="s">
        <v>202</v>
      </c>
      <c r="BZ7" s="5">
        <v>45280</v>
      </c>
      <c r="CA7" s="13" t="n">
        <v>2000000</v>
      </c>
      <c r="CB7" s="5">
        <v>45281</v>
      </c>
      <c r="CC7" s="5">
        <v>45283</v>
      </c>
      <c r="CD7" s="27" t="n">
        <v>5</v>
      </c>
      <c r="CE7" s="27" t="n">
        <v>5</v>
      </c>
      <c r="CF7" s="27" t="n">
        <v>5</v>
      </c>
      <c r="CG7" s="27" t="n">
        <v>5</v>
      </c>
      <c r="CH7" s="27" t="n">
        <v>5</v>
      </c>
      <c r="CI7" s="27" t="n">
        <v>5</v>
      </c>
      <c r="CJ7" s="27" t="n">
        <v>5</v>
      </c>
      <c r="CK7" s="27" t="n">
        <v>5</v>
      </c>
      <c r="CL7" s="27" t="n">
        <v>5</v>
      </c>
      <c r="CM7" s="27" t="n">
        <v>5</v>
      </c>
    </row>
    <row r="8" spans="1:81">
      <c r="A8" s="29" t="s">
        <v>27</v>
      </c>
      <c r="B8" s="5">
        <v>45273.70833333</v>
      </c>
      <c r="C8" s="15" t="s">
        <v>214</v>
      </c>
      <c r="D8" s="15" t="s">
        <v>248</v>
      </c>
      <c r="E8" s="15" t="s">
        <v>249</v>
      </c>
      <c r="F8" s="15" t="s">
        <v>203</v>
      </c>
      <c r="G8" s="15" t="s">
        <v>204</v>
      </c>
      <c r="H8" s="27" t="n">
        <v>10</v>
      </c>
      <c r="I8" s="27" t="n">
        <v>350</v>
      </c>
      <c r="J8" s="29" t="n">
        <v>30</v>
      </c>
      <c r="K8" s="29" t="n">
        <v>50</v>
      </c>
      <c r="L8" s="27" t="n">
        <v>250</v>
      </c>
      <c r="M8" s="7" t="n">
        <v>12900</v>
      </c>
      <c r="N8" s="13" t="n">
        <v>1000000</v>
      </c>
      <c r="O8" s="9">
        <f>M8*N8</f>
      </c>
      <c r="P8" s="7" t="n">
        <v>12210.000000000002</v>
      </c>
      <c r="Q8" s="9">
        <f>P8*N8</f>
      </c>
      <c r="R8" s="7" t="n">
        <v>12315</v>
      </c>
      <c r="S8" s="9">
        <f>R8*N8</f>
      </c>
      <c r="T8" s="15" t="s">
        <v>12</v>
      </c>
      <c r="U8" s="5" t="s">
        <v>218</v>
      </c>
      <c r="V8" s="27" t="n">
        <v>5</v>
      </c>
      <c r="W8" s="13">
        <f>V8*N8</f>
      </c>
      <c r="X8" s="15" t="s">
        <v>219</v>
      </c>
      <c r="Y8" s="15" t="s">
        <v>207</v>
      </c>
      <c r="Z8" s="15" t="s">
        <v>11</v>
      </c>
      <c r="AA8" s="15" t="s">
        <v>12</v>
      </c>
      <c r="AB8" s="15">
        <f>Z8&amp;AA8</f>
      </c>
      <c r="AC8" s="5">
        <v>45294.70833333</v>
      </c>
      <c r="AD8" s="15" t="s">
        <v>202</v>
      </c>
      <c r="AE8" s="15" t="s">
        <v>202</v>
      </c>
      <c r="AF8" s="15" t="s">
        <v>202</v>
      </c>
      <c r="AG8" s="13" t="n">
        <v>1000055.0000000001</v>
      </c>
      <c r="AH8" s="15" t="s">
        <v>202</v>
      </c>
      <c r="AI8" s="15" t="s">
        <v>202</v>
      </c>
      <c r="AJ8" s="15" t="s">
        <v>222</v>
      </c>
      <c r="AK8" s="15" t="s">
        <v>250</v>
      </c>
      <c r="AL8" s="15" t="s">
        <v>13</v>
      </c>
      <c r="AM8" s="15" t="s">
        <v>123</v>
      </c>
      <c r="AN8" s="15" t="s">
        <v>202</v>
      </c>
      <c r="AO8" s="15">
        <f>=IFERROR(VLOOKUP($AN8,'Budget Freight'!$N$4:$O$10000,2,FALSE),"")</f>
      </c>
      <c r="AP8" s="15">
        <f>=IFERROR(((AR8*AS8)+(AU8*AV8)+(AX8*AY8)+(BA8*BB8)+(BD8*BE8)+(BG8*BH8)+(BJ8*BK8)+(BM8*BN8)+(BP8*BQ8)+(BS8*BT8))/(AR8+AU8+AX8+BA8+BD8+BG8+BJ8+BM8+BP8+BS8),"")</f>
      </c>
      <c r="BU8" s="15" t="s">
        <v>202</v>
      </c>
      <c r="BV8" s="5">
        <v>45294.70833333</v>
      </c>
      <c r="BW8" s="15" t="s">
        <v>202</v>
      </c>
      <c r="BX8" s="0">
        <f>=IFERROR((BW8-BV8),"")</f>
      </c>
      <c r="BY8" s="13" t="n">
        <v>1000055.0000000001</v>
      </c>
      <c r="BZ8" s="15" t="s">
        <v>202</v>
      </c>
      <c r="CA8" s="15" t="s">
        <v>202</v>
      </c>
      <c r="CB8" s="15" t="s">
        <v>202</v>
      </c>
      <c r="CC8" s="15" t="s">
        <v>202</v>
      </c>
    </row>
    <row r="9" spans="1:81">
      <c r="A9" s="29" t="s">
        <v>251</v>
      </c>
      <c r="B9" s="5">
        <v>45273.70833333</v>
      </c>
      <c r="C9" s="15" t="s">
        <v>214</v>
      </c>
      <c r="D9" s="15" t="s">
        <v>248</v>
      </c>
      <c r="E9" s="15" t="s">
        <v>249</v>
      </c>
      <c r="F9" s="15" t="s">
        <v>203</v>
      </c>
      <c r="G9" s="15" t="s">
        <v>204</v>
      </c>
      <c r="H9" s="27" t="n">
        <v>10</v>
      </c>
      <c r="I9" s="27" t="n">
        <v>350</v>
      </c>
      <c r="J9" s="29" t="n">
        <v>30</v>
      </c>
      <c r="K9" s="29" t="n">
        <v>50</v>
      </c>
      <c r="L9" s="27" t="n">
        <v>250</v>
      </c>
      <c r="M9" s="7" t="n">
        <v>12900</v>
      </c>
      <c r="N9" s="13" t="n">
        <v>2000000</v>
      </c>
      <c r="O9" s="9">
        <f>M9*N9</f>
      </c>
      <c r="P9" s="7" t="n">
        <v>12210.000000000002</v>
      </c>
      <c r="Q9" s="9">
        <f>P9*N9</f>
      </c>
      <c r="R9" s="7" t="n">
        <v>12315</v>
      </c>
      <c r="S9" s="9">
        <f>R9*N9</f>
      </c>
      <c r="T9" s="15" t="s">
        <v>12</v>
      </c>
      <c r="U9" s="5" t="s">
        <v>218</v>
      </c>
      <c r="V9" s="27" t="n">
        <v>5</v>
      </c>
      <c r="W9" s="13">
        <f>V9*N9</f>
      </c>
      <c r="X9" s="15" t="s">
        <v>219</v>
      </c>
      <c r="Y9" s="15" t="s">
        <v>207</v>
      </c>
      <c r="Z9" s="15" t="s">
        <v>11</v>
      </c>
      <c r="AA9" s="15" t="s">
        <v>12</v>
      </c>
      <c r="AB9" s="15">
        <f>Z9&amp;AA9</f>
      </c>
      <c r="AC9" s="5">
        <v>45294.70833333</v>
      </c>
      <c r="AD9" s="15" t="s">
        <v>202</v>
      </c>
      <c r="AE9" s="15" t="s">
        <v>202</v>
      </c>
      <c r="AF9" s="15" t="s">
        <v>202</v>
      </c>
      <c r="AG9" s="15" t="s">
        <v>202</v>
      </c>
      <c r="AH9" s="15" t="s">
        <v>202</v>
      </c>
      <c r="AI9" s="15" t="s">
        <v>202</v>
      </c>
      <c r="AJ9" s="15" t="s">
        <v>202</v>
      </c>
      <c r="AK9" s="15" t="s">
        <v>202</v>
      </c>
      <c r="AL9" s="15" t="s">
        <v>202</v>
      </c>
      <c r="AM9" s="15" t="s">
        <v>202</v>
      </c>
      <c r="AN9" s="15" t="s">
        <v>202</v>
      </c>
      <c r="AO9" s="15">
        <f>=IFERROR(VLOOKUP($AN9,'Budget Freight'!$N$4:$O$10000,2,FALSE),"")</f>
      </c>
      <c r="AP9" s="15">
        <f>=IFERROR(((AR9*AS9)+(AU9*AV9)+(AX9*AY9)+(BA9*BB9)+(BD9*BE9)+(BG9*BH9)+(BJ9*BK9)+(BM9*BN9)+(BP9*BQ9)+(BS9*BT9))/(AR9+AU9+AX9+BA9+BD9+BG9+BJ9+BM9+BP9+BS9),"")</f>
      </c>
      <c r="BU9" s="15" t="s">
        <v>202</v>
      </c>
      <c r="BV9" s="15" t="s">
        <v>202</v>
      </c>
      <c r="BW9" s="15" t="s">
        <v>202</v>
      </c>
      <c r="BX9" s="0">
        <f>=IFERROR((BW9-BV9),"")</f>
      </c>
      <c r="BY9" s="15" t="s">
        <v>202</v>
      </c>
      <c r="BZ9" s="15" t="s">
        <v>202</v>
      </c>
      <c r="CA9" s="15" t="s">
        <v>202</v>
      </c>
      <c r="CB9" s="15" t="s">
        <v>202</v>
      </c>
      <c r="CC9" s="15" t="s">
        <v>202</v>
      </c>
    </row>
    <row r="10" spans="1:81">
      <c r="A10" s="29" t="s">
        <v>29</v>
      </c>
      <c r="B10" s="5">
        <v>45273.70833333</v>
      </c>
      <c r="C10" s="15" t="s">
        <v>252</v>
      </c>
      <c r="D10" s="15" t="s">
        <v>253</v>
      </c>
      <c r="E10" s="15" t="s">
        <v>254</v>
      </c>
      <c r="F10" s="15" t="s">
        <v>203</v>
      </c>
      <c r="G10" s="15" t="s">
        <v>204</v>
      </c>
      <c r="H10" s="27" t="n">
        <v>10</v>
      </c>
      <c r="I10" s="15" t="s">
        <v>202</v>
      </c>
      <c r="J10" s="29" t="n">
        <v>10</v>
      </c>
      <c r="K10" s="29" t="n">
        <v>15</v>
      </c>
      <c r="L10" s="15" t="s">
        <v>202</v>
      </c>
      <c r="M10" s="7" t="n">
        <v>12245</v>
      </c>
      <c r="N10" s="13" t="n">
        <v>1500000</v>
      </c>
      <c r="O10" s="9">
        <f>M10*N10</f>
      </c>
      <c r="P10" s="7" t="n">
        <v>12210.000000000002</v>
      </c>
      <c r="Q10" s="9">
        <f>P10*N10</f>
      </c>
      <c r="R10" s="7" t="n">
        <v>12315</v>
      </c>
      <c r="S10" s="9">
        <f>R10*N10</f>
      </c>
      <c r="T10" s="15" t="s">
        <v>12</v>
      </c>
      <c r="U10" s="5" t="s">
        <v>218</v>
      </c>
      <c r="V10" s="27" t="n">
        <v>5</v>
      </c>
      <c r="W10" s="13">
        <f>V10*N10</f>
      </c>
      <c r="X10" s="15" t="s">
        <v>219</v>
      </c>
      <c r="Y10" s="15" t="s">
        <v>207</v>
      </c>
      <c r="Z10" s="15" t="s">
        <v>219</v>
      </c>
      <c r="AA10" s="15" t="s">
        <v>12</v>
      </c>
      <c r="AB10" s="15">
        <f>Z10&amp;AA10</f>
      </c>
      <c r="AC10" s="5">
        <v>45305.70833333</v>
      </c>
      <c r="AD10" s="5">
        <v>45279.70833333</v>
      </c>
      <c r="AE10" s="15" t="s">
        <v>255</v>
      </c>
      <c r="AF10" s="13" t="n">
        <v>1499960</v>
      </c>
      <c r="AG10" s="13" t="n">
        <v>1501788</v>
      </c>
      <c r="AH10" s="15" t="s">
        <v>233</v>
      </c>
      <c r="AI10" s="13" t="n">
        <v>1499960</v>
      </c>
      <c r="AJ10" s="15" t="s">
        <v>202</v>
      </c>
      <c r="AK10" s="15" t="s">
        <v>202</v>
      </c>
      <c r="AL10" s="15" t="s">
        <v>202</v>
      </c>
      <c r="AM10" s="15" t="s">
        <v>202</v>
      </c>
      <c r="AN10" s="15" t="s">
        <v>256</v>
      </c>
      <c r="AO10" s="15">
        <f>=IFERROR(VLOOKUP($AN10,'Budget Freight'!$N$4:$O$10000,2,FALSE),"")</f>
      </c>
      <c r="AP10" s="15">
        <f>=IFERROR(((AR10*AS10)+(AU10*AV10)+(AX10*AY10)+(BA10*BB10)+(BD10*BE10)+(BG10*BH10)+(BJ10*BK10)+(BM10*BN10)+(BP10*BQ10)+(BS10*BT10))/(AR10+AU10+AX10+BA10+BD10+BG10+BJ10+BM10+BP10+BS10),"")</f>
      </c>
      <c r="AQ10" s="15" t="s">
        <v>212</v>
      </c>
      <c r="AR10" s="13" t="n">
        <v>350000</v>
      </c>
      <c r="AS10" s="27" t="n">
        <v>34</v>
      </c>
      <c r="AT10" s="15" t="s">
        <v>213</v>
      </c>
      <c r="AU10" s="13" t="n">
        <v>125000</v>
      </c>
      <c r="AV10" s="27" t="n">
        <v>33</v>
      </c>
      <c r="AW10" s="15" t="s">
        <v>212</v>
      </c>
      <c r="AX10" s="13" t="n">
        <v>525000</v>
      </c>
      <c r="AY10" s="27" t="n">
        <v>36</v>
      </c>
      <c r="AZ10" s="15" t="s">
        <v>213</v>
      </c>
      <c r="BA10" s="13" t="n">
        <v>500000</v>
      </c>
      <c r="BB10" s="27" t="n">
        <v>29</v>
      </c>
      <c r="BU10" s="15" t="s">
        <v>202</v>
      </c>
      <c r="BV10" s="15" t="s">
        <v>202</v>
      </c>
      <c r="BW10" s="15" t="s">
        <v>202</v>
      </c>
      <c r="BX10" s="0">
        <f>=IFERROR((BW10-BV10),"")</f>
      </c>
      <c r="BY10" s="13" t="n">
        <v>1501788</v>
      </c>
      <c r="BZ10" s="15" t="s">
        <v>202</v>
      </c>
      <c r="CA10" s="15" t="s">
        <v>202</v>
      </c>
      <c r="CB10" s="5">
        <v>45280</v>
      </c>
      <c r="CC10" s="15" t="s">
        <v>202</v>
      </c>
    </row>
    <row r="11" spans="1:81">
      <c r="A11" s="29" t="s">
        <v>31</v>
      </c>
      <c r="B11" s="5">
        <v>45273.70833333</v>
      </c>
      <c r="C11" s="15" t="s">
        <v>257</v>
      </c>
      <c r="D11" s="15" t="s">
        <v>258</v>
      </c>
      <c r="E11" s="15" t="s">
        <v>202</v>
      </c>
      <c r="F11" s="15" t="s">
        <v>203</v>
      </c>
      <c r="G11" s="15" t="s">
        <v>204</v>
      </c>
      <c r="H11" s="27" t="n">
        <v>10</v>
      </c>
      <c r="I11" s="27" t="n">
        <v>350</v>
      </c>
      <c r="J11" s="29" t="n">
        <v>30</v>
      </c>
      <c r="K11" s="29" t="n">
        <v>30</v>
      </c>
      <c r="L11" s="27" t="n">
        <v>300</v>
      </c>
      <c r="M11" s="7" t="n">
        <v>12930</v>
      </c>
      <c r="N11" s="13" t="n">
        <v>2000000</v>
      </c>
      <c r="O11" s="9">
        <f>M11*N11</f>
      </c>
      <c r="P11" s="7" t="n">
        <v>12210.000000000002</v>
      </c>
      <c r="Q11" s="9">
        <f>P11*N11</f>
      </c>
      <c r="R11" s="7" t="n">
        <v>12315</v>
      </c>
      <c r="S11" s="9">
        <f>R11*N11</f>
      </c>
      <c r="T11" s="15" t="s">
        <v>12</v>
      </c>
      <c r="U11" s="5" t="s">
        <v>259</v>
      </c>
      <c r="V11" s="27" t="n">
        <v>5</v>
      </c>
      <c r="W11" s="13">
        <f>V11*N11</f>
      </c>
      <c r="X11" s="15" t="s">
        <v>219</v>
      </c>
      <c r="Y11" s="15" t="s">
        <v>207</v>
      </c>
      <c r="Z11" s="15" t="s">
        <v>64</v>
      </c>
      <c r="AA11" s="15" t="s">
        <v>12</v>
      </c>
      <c r="AB11" s="15">
        <f>Z11&amp;AA11</f>
      </c>
      <c r="AC11" s="5">
        <v>45293.70833333</v>
      </c>
      <c r="AD11" s="15" t="s">
        <v>202</v>
      </c>
      <c r="AE11" s="15" t="s">
        <v>202</v>
      </c>
      <c r="AF11" s="15" t="s">
        <v>202</v>
      </c>
      <c r="AG11" s="15" t="s">
        <v>202</v>
      </c>
      <c r="AH11" s="15" t="s">
        <v>202</v>
      </c>
      <c r="AI11" s="15" t="s">
        <v>202</v>
      </c>
      <c r="AJ11" s="15" t="s">
        <v>208</v>
      </c>
      <c r="AK11" s="15" t="s">
        <v>260</v>
      </c>
      <c r="AL11" s="15" t="s">
        <v>16</v>
      </c>
      <c r="AM11" s="15" t="s">
        <v>84</v>
      </c>
      <c r="AN11" s="15" t="s">
        <v>202</v>
      </c>
      <c r="AO11" s="15">
        <f>=IFERROR(VLOOKUP($AN11,'Budget Freight'!$N$4:$O$10000,2,FALSE),"")</f>
      </c>
      <c r="AP11" s="15">
        <f>=IFERROR(((AR11*AS11)+(AU11*AV11)+(AX11*AY11)+(BA11*BB11)+(BD11*BE11)+(BG11*BH11)+(BJ11*BK11)+(BM11*BN11)+(BP11*BQ11)+(BS11*BT11))/(AR11+AU11+AX11+BA11+BD11+BG11+BJ11+BM11+BP11+BS11),"")</f>
      </c>
      <c r="BU11" s="15" t="s">
        <v>202</v>
      </c>
      <c r="BV11" s="15" t="s">
        <v>202</v>
      </c>
      <c r="BW11" s="15" t="s">
        <v>202</v>
      </c>
      <c r="BX11" s="0">
        <f>=IFERROR((BW11-BV11),"")</f>
      </c>
      <c r="BY11" s="15" t="s">
        <v>202</v>
      </c>
      <c r="BZ11" s="15" t="s">
        <v>202</v>
      </c>
      <c r="CA11" s="15" t="s">
        <v>202</v>
      </c>
      <c r="CB11" s="15" t="s">
        <v>202</v>
      </c>
      <c r="CC11" s="15" t="s">
        <v>202</v>
      </c>
    </row>
    <row r="12" spans="1:81">
      <c r="A12" s="29" t="s">
        <v>261</v>
      </c>
      <c r="B12" s="5">
        <v>45273.70833333</v>
      </c>
      <c r="C12" s="15" t="s">
        <v>257</v>
      </c>
      <c r="D12" s="15" t="s">
        <v>258</v>
      </c>
      <c r="E12" s="15" t="s">
        <v>202</v>
      </c>
      <c r="F12" s="15" t="s">
        <v>203</v>
      </c>
      <c r="G12" s="15" t="s">
        <v>204</v>
      </c>
      <c r="H12" s="27" t="n">
        <v>10</v>
      </c>
      <c r="I12" s="27" t="n">
        <v>350</v>
      </c>
      <c r="J12" s="29" t="n">
        <v>30</v>
      </c>
      <c r="K12" s="29" t="n">
        <v>30</v>
      </c>
      <c r="L12" s="27" t="n">
        <v>300</v>
      </c>
      <c r="M12" s="7" t="n">
        <v>12930</v>
      </c>
      <c r="N12" s="13" t="n">
        <v>1000000</v>
      </c>
      <c r="O12" s="9">
        <f>M12*N12</f>
      </c>
      <c r="P12" s="7" t="n">
        <v>12210.000000000002</v>
      </c>
      <c r="Q12" s="9">
        <f>P12*N12</f>
      </c>
      <c r="R12" s="7" t="n">
        <v>12315</v>
      </c>
      <c r="S12" s="9">
        <f>R12*N12</f>
      </c>
      <c r="T12" s="15" t="s">
        <v>12</v>
      </c>
      <c r="U12" s="5" t="s">
        <v>259</v>
      </c>
      <c r="V12" s="27" t="n">
        <v>5</v>
      </c>
      <c r="W12" s="13">
        <f>V12*N12</f>
      </c>
      <c r="X12" s="15" t="s">
        <v>219</v>
      </c>
      <c r="Y12" s="15" t="s">
        <v>207</v>
      </c>
      <c r="Z12" s="15" t="s">
        <v>64</v>
      </c>
      <c r="AA12" s="15" t="s">
        <v>12</v>
      </c>
      <c r="AB12" s="15">
        <f>Z12&amp;AA12</f>
      </c>
      <c r="AC12" s="5">
        <v>45293.70833333</v>
      </c>
      <c r="AD12" s="15" t="s">
        <v>202</v>
      </c>
      <c r="AE12" s="15" t="s">
        <v>202</v>
      </c>
      <c r="AF12" s="15" t="s">
        <v>202</v>
      </c>
      <c r="AG12" s="15" t="s">
        <v>202</v>
      </c>
      <c r="AH12" s="15" t="s">
        <v>202</v>
      </c>
      <c r="AI12" s="15" t="s">
        <v>202</v>
      </c>
      <c r="AJ12" s="15" t="s">
        <v>208</v>
      </c>
      <c r="AK12" s="15" t="s">
        <v>262</v>
      </c>
      <c r="AL12" s="15" t="s">
        <v>16</v>
      </c>
      <c r="AM12" s="15" t="s">
        <v>16</v>
      </c>
      <c r="AN12" s="15" t="s">
        <v>202</v>
      </c>
      <c r="AO12" s="15">
        <f>=IFERROR(VLOOKUP($AN12,'Budget Freight'!$N$4:$O$10000,2,FALSE),"")</f>
      </c>
      <c r="AP12" s="15">
        <f>=IFERROR(((AR12*AS12)+(AU12*AV12)+(AX12*AY12)+(BA12*BB12)+(BD12*BE12)+(BG12*BH12)+(BJ12*BK12)+(BM12*BN12)+(BP12*BQ12)+(BS12*BT12))/(AR12+AU12+AX12+BA12+BD12+BG12+BJ12+BM12+BP12+BS12),"")</f>
      </c>
      <c r="BU12" s="15" t="s">
        <v>202</v>
      </c>
      <c r="BV12" s="15" t="s">
        <v>202</v>
      </c>
      <c r="BW12" s="15" t="s">
        <v>202</v>
      </c>
      <c r="BX12" s="0">
        <f>=IFERROR((BW12-BV12),"")</f>
      </c>
      <c r="BY12" s="15" t="s">
        <v>202</v>
      </c>
      <c r="BZ12" s="15" t="s">
        <v>202</v>
      </c>
      <c r="CA12" s="15" t="s">
        <v>202</v>
      </c>
      <c r="CB12" s="15" t="s">
        <v>202</v>
      </c>
      <c r="CC12" s="15" t="s">
        <v>202</v>
      </c>
    </row>
    <row r="13" spans="1:81">
      <c r="A13" s="29" t="s">
        <v>34</v>
      </c>
      <c r="B13" s="5">
        <v>45281.70833333</v>
      </c>
      <c r="C13" s="15" t="s">
        <v>252</v>
      </c>
      <c r="D13" s="15" t="s">
        <v>263</v>
      </c>
      <c r="E13" s="15" t="s">
        <v>202</v>
      </c>
      <c r="F13" s="15" t="s">
        <v>203</v>
      </c>
      <c r="G13" s="15" t="s">
        <v>236</v>
      </c>
      <c r="H13" s="15" t="s">
        <v>202</v>
      </c>
      <c r="I13" s="15" t="s">
        <v>202</v>
      </c>
      <c r="J13" s="15" t="s">
        <v>202</v>
      </c>
      <c r="K13" s="15" t="s">
        <v>202</v>
      </c>
      <c r="L13" s="15" t="s">
        <v>202</v>
      </c>
      <c r="M13" s="7" t="n">
        <v>12210</v>
      </c>
      <c r="N13" s="13" t="n">
        <v>500000</v>
      </c>
      <c r="O13" s="9">
        <f>M13*N13</f>
      </c>
      <c r="P13" s="7" t="n">
        <v>12210.000000000002</v>
      </c>
      <c r="Q13" s="9">
        <f>P13*N13</f>
      </c>
      <c r="R13" s="7" t="n">
        <v>0</v>
      </c>
      <c r="S13" s="9">
        <f>R13*N13</f>
      </c>
      <c r="T13" s="15" t="s">
        <v>22</v>
      </c>
      <c r="U13" s="5" t="s">
        <v>264</v>
      </c>
      <c r="V13" s="27" t="n">
        <v>5</v>
      </c>
      <c r="W13" s="13">
        <f>V13*N13</f>
      </c>
      <c r="X13" s="15" t="s">
        <v>232</v>
      </c>
      <c r="Y13" s="15" t="s">
        <v>207</v>
      </c>
      <c r="Z13" s="15" t="s">
        <v>232</v>
      </c>
      <c r="AA13" s="15" t="s">
        <v>22</v>
      </c>
      <c r="AB13" s="15">
        <f>Z13&amp;AA13</f>
      </c>
      <c r="AC13" s="5">
        <v>45312.70833333</v>
      </c>
      <c r="AD13" s="15" t="s">
        <v>202</v>
      </c>
      <c r="AE13" s="15" t="s">
        <v>202</v>
      </c>
      <c r="AF13" s="15" t="s">
        <v>202</v>
      </c>
      <c r="AG13" s="15" t="s">
        <v>202</v>
      </c>
      <c r="AH13" s="15" t="s">
        <v>202</v>
      </c>
      <c r="AI13" s="15" t="s">
        <v>202</v>
      </c>
      <c r="AJ13" s="15" t="s">
        <v>202</v>
      </c>
      <c r="AK13" s="15" t="s">
        <v>202</v>
      </c>
      <c r="AL13" s="15" t="s">
        <v>202</v>
      </c>
      <c r="AM13" s="15" t="s">
        <v>202</v>
      </c>
      <c r="AN13" s="15" t="s">
        <v>202</v>
      </c>
      <c r="AO13" s="15">
        <f>=IFERROR(VLOOKUP($AN13,'Budget Freight'!$N$4:$O$10000,2,FALSE),"")</f>
      </c>
      <c r="AP13" s="15">
        <f>=IFERROR(((AR13*AS13)+(AU13*AV13)+(AX13*AY13)+(BA13*BB13)+(BD13*BE13)+(BG13*BH13)+(BJ13*BK13)+(BM13*BN13)+(BP13*BQ13)+(BS13*BT13))/(AR13+AU13+AX13+BA13+BD13+BG13+BJ13+BM13+BP13+BS13),"")</f>
      </c>
      <c r="BU13" s="15" t="s">
        <v>202</v>
      </c>
      <c r="BV13" s="15" t="s">
        <v>202</v>
      </c>
      <c r="BW13" s="15" t="s">
        <v>202</v>
      </c>
      <c r="BX13" s="0">
        <f>=IFERROR((BW13-BV13),"")</f>
      </c>
      <c r="BY13" s="15" t="s">
        <v>202</v>
      </c>
      <c r="BZ13" s="15" t="s">
        <v>202</v>
      </c>
      <c r="CA13" s="15" t="s">
        <v>202</v>
      </c>
      <c r="CB13" s="15" t="s">
        <v>202</v>
      </c>
      <c r="CC13" s="15" t="s">
        <v>202</v>
      </c>
    </row>
    <row r="14" spans="1:81">
      <c r="A14" s="29" t="s">
        <v>37</v>
      </c>
      <c r="B14" s="5">
        <v>45285.70833333</v>
      </c>
      <c r="C14" s="15" t="s">
        <v>243</v>
      </c>
      <c r="D14" s="15" t="s">
        <v>265</v>
      </c>
      <c r="E14" s="15" t="s">
        <v>202</v>
      </c>
      <c r="F14" s="15" t="s">
        <v>203</v>
      </c>
      <c r="G14" s="15" t="s">
        <v>204</v>
      </c>
      <c r="H14" s="27" t="n">
        <v>10</v>
      </c>
      <c r="I14" s="15" t="s">
        <v>202</v>
      </c>
      <c r="J14" s="29" t="n">
        <v>10</v>
      </c>
      <c r="K14" s="29" t="n">
        <v>10</v>
      </c>
      <c r="L14" s="15" t="s">
        <v>202</v>
      </c>
      <c r="M14" s="7" t="n">
        <v>12240</v>
      </c>
      <c r="N14" s="13" t="n">
        <v>500000</v>
      </c>
      <c r="O14" s="9">
        <f>M14*N14</f>
      </c>
      <c r="P14" s="7" t="n">
        <v>12210.000000000002</v>
      </c>
      <c r="Q14" s="9">
        <f>P14*N14</f>
      </c>
      <c r="R14" s="7" t="n">
        <v>0</v>
      </c>
      <c r="S14" s="9">
        <f>R14*N14</f>
      </c>
      <c r="T14" s="15" t="s">
        <v>12</v>
      </c>
      <c r="U14" s="5" t="s">
        <v>259</v>
      </c>
      <c r="V14" s="27" t="n">
        <v>5</v>
      </c>
      <c r="W14" s="13">
        <f>V14*N14</f>
      </c>
      <c r="X14" s="15" t="s">
        <v>232</v>
      </c>
      <c r="Y14" s="15" t="s">
        <v>207</v>
      </c>
      <c r="Z14" s="15" t="s">
        <v>232</v>
      </c>
      <c r="AA14" s="15" t="s">
        <v>12</v>
      </c>
      <c r="AB14" s="15">
        <f>Z14&amp;AA14</f>
      </c>
      <c r="AC14" s="5">
        <v>45286.70833333</v>
      </c>
      <c r="AD14" s="15" t="s">
        <v>202</v>
      </c>
      <c r="AE14" s="15" t="s">
        <v>202</v>
      </c>
      <c r="AF14" s="15" t="s">
        <v>202</v>
      </c>
      <c r="AG14" s="15" t="s">
        <v>202</v>
      </c>
      <c r="AH14" s="15" t="s">
        <v>202</v>
      </c>
      <c r="AI14" s="15" t="s">
        <v>202</v>
      </c>
      <c r="AJ14" s="15" t="s">
        <v>202</v>
      </c>
      <c r="AK14" s="15" t="s">
        <v>202</v>
      </c>
      <c r="AL14" s="15" t="s">
        <v>202</v>
      </c>
      <c r="AM14" s="15" t="s">
        <v>202</v>
      </c>
      <c r="AN14" s="15" t="s">
        <v>202</v>
      </c>
      <c r="AO14" s="15">
        <f>=IFERROR(VLOOKUP($AN14,'Budget Freight'!$N$4:$O$10000,2,FALSE),"")</f>
      </c>
      <c r="AP14" s="15">
        <f>=IFERROR(((AR14*AS14)+(AU14*AV14)+(AX14*AY14)+(BA14*BB14)+(BD14*BE14)+(BG14*BH14)+(BJ14*BK14)+(BM14*BN14)+(BP14*BQ14)+(BS14*BT14))/(AR14+AU14+AX14+BA14+BD14+BG14+BJ14+BM14+BP14+BS14),"")</f>
      </c>
      <c r="BU14" s="15" t="s">
        <v>202</v>
      </c>
      <c r="BV14" s="15" t="s">
        <v>202</v>
      </c>
      <c r="BW14" s="15" t="s">
        <v>202</v>
      </c>
      <c r="BX14" s="0">
        <f>=IFERROR((BW14-BV14),"")</f>
      </c>
      <c r="BY14" s="15" t="s">
        <v>202</v>
      </c>
      <c r="BZ14" s="15" t="s">
        <v>202</v>
      </c>
      <c r="CA14" s="15" t="s">
        <v>202</v>
      </c>
      <c r="CB14" s="15" t="s">
        <v>202</v>
      </c>
      <c r="CC14" s="15" t="s">
        <v>202</v>
      </c>
    </row>
    <row r="15" spans="1:81">
      <c r="A15" s="29" t="s">
        <v>40</v>
      </c>
      <c r="B15" s="5">
        <v>45285.70833333</v>
      </c>
      <c r="C15" s="15" t="s">
        <v>200</v>
      </c>
      <c r="D15" s="15" t="s">
        <v>266</v>
      </c>
      <c r="E15" s="15" t="s">
        <v>267</v>
      </c>
      <c r="F15" s="15" t="s">
        <v>203</v>
      </c>
      <c r="G15" s="15" t="s">
        <v>231</v>
      </c>
      <c r="H15" s="27" t="n">
        <v>10</v>
      </c>
      <c r="I15" s="15" t="s">
        <v>202</v>
      </c>
      <c r="J15" s="29" t="n">
        <v>10</v>
      </c>
      <c r="K15" s="29" t="n">
        <v>10</v>
      </c>
      <c r="L15" s="15" t="s">
        <v>202</v>
      </c>
      <c r="M15" s="7" t="n">
        <v>12351</v>
      </c>
      <c r="N15" s="13" t="n">
        <v>500000</v>
      </c>
      <c r="O15" s="9">
        <f>M15*N15</f>
      </c>
      <c r="P15" s="7" t="n">
        <v>12321.000000000002</v>
      </c>
      <c r="Q15" s="9">
        <f>P15*N15</f>
      </c>
      <c r="R15" s="7" t="n">
        <v>0</v>
      </c>
      <c r="S15" s="9">
        <f>R15*N15</f>
      </c>
      <c r="T15" s="15" t="s">
        <v>124</v>
      </c>
      <c r="U15" s="5" t="s">
        <v>264</v>
      </c>
      <c r="V15" s="27" t="n">
        <v>5</v>
      </c>
      <c r="W15" s="13">
        <f>V15*N15</f>
      </c>
      <c r="X15" s="15" t="s">
        <v>232</v>
      </c>
      <c r="Y15" s="15" t="s">
        <v>207</v>
      </c>
      <c r="Z15" s="15" t="s">
        <v>232</v>
      </c>
      <c r="AA15" s="15" t="s">
        <v>124</v>
      </c>
      <c r="AB15" s="15">
        <f>Z15&amp;AA15</f>
      </c>
      <c r="AC15" s="5">
        <v>45266.70833333</v>
      </c>
      <c r="AD15" s="15" t="s">
        <v>202</v>
      </c>
      <c r="AE15" s="15" t="s">
        <v>202</v>
      </c>
      <c r="AF15" s="15" t="s">
        <v>202</v>
      </c>
      <c r="AG15" s="15" t="s">
        <v>202</v>
      </c>
      <c r="AH15" s="15" t="s">
        <v>202</v>
      </c>
      <c r="AI15" s="15" t="s">
        <v>202</v>
      </c>
      <c r="AJ15" s="15" t="s">
        <v>202</v>
      </c>
      <c r="AK15" s="15" t="s">
        <v>202</v>
      </c>
      <c r="AL15" s="15" t="s">
        <v>202</v>
      </c>
      <c r="AM15" s="15" t="s">
        <v>202</v>
      </c>
      <c r="AN15" s="15" t="s">
        <v>202</v>
      </c>
      <c r="AO15" s="15">
        <f>=IFERROR(VLOOKUP($AN15,'Budget Freight'!$N$4:$O$10000,2,FALSE),"")</f>
      </c>
      <c r="AP15" s="15">
        <f>=IFERROR(((AR15*AS15)+(AU15*AV15)+(AX15*AY15)+(BA15*BB15)+(BD15*BE15)+(BG15*BH15)+(BJ15*BK15)+(BM15*BN15)+(BP15*BQ15)+(BS15*BT15))/(AR15+AU15+AX15+BA15+BD15+BG15+BJ15+BM15+BP15+BS15),"")</f>
      </c>
      <c r="BU15" s="15" t="s">
        <v>202</v>
      </c>
      <c r="BV15" s="15" t="s">
        <v>202</v>
      </c>
      <c r="BW15" s="15" t="s">
        <v>202</v>
      </c>
      <c r="BX15" s="0">
        <f>=IFERROR((BW15-BV15),"")</f>
      </c>
      <c r="BY15" s="15" t="s">
        <v>202</v>
      </c>
      <c r="BZ15" s="15" t="s">
        <v>202</v>
      </c>
      <c r="CA15" s="15" t="s">
        <v>202</v>
      </c>
      <c r="CB15" s="15" t="s">
        <v>202</v>
      </c>
      <c r="CC15" s="15" t="s">
        <v>202</v>
      </c>
    </row>
    <row r="16" spans="1:81">
      <c r="A16" s="29" t="s">
        <v>42</v>
      </c>
      <c r="B16" s="5">
        <v>45285.70833333</v>
      </c>
      <c r="C16" s="15" t="s">
        <v>200</v>
      </c>
      <c r="D16" s="15" t="s">
        <v>268</v>
      </c>
      <c r="E16" s="15" t="s">
        <v>202</v>
      </c>
      <c r="F16" s="15" t="s">
        <v>203</v>
      </c>
      <c r="G16" s="15" t="s">
        <v>231</v>
      </c>
      <c r="H16" s="27" t="n">
        <v>10</v>
      </c>
      <c r="I16" s="15" t="s">
        <v>202</v>
      </c>
      <c r="J16" s="29" t="n">
        <v>10</v>
      </c>
      <c r="K16" s="29" t="n">
        <v>10</v>
      </c>
      <c r="L16" s="15" t="s">
        <v>202</v>
      </c>
      <c r="M16" s="7" t="n">
        <v>12240</v>
      </c>
      <c r="N16" s="13" t="n">
        <v>400000</v>
      </c>
      <c r="O16" s="9">
        <f>M16*N16</f>
      </c>
      <c r="P16" s="7" t="n">
        <v>12210.000000000002</v>
      </c>
      <c r="Q16" s="9">
        <f>P16*N16</f>
      </c>
      <c r="R16" s="7" t="n">
        <v>0</v>
      </c>
      <c r="S16" s="9">
        <f>R16*N16</f>
      </c>
      <c r="T16" s="15" t="s">
        <v>22</v>
      </c>
      <c r="U16" s="5" t="s">
        <v>205</v>
      </c>
      <c r="V16" s="27" t="n">
        <v>5</v>
      </c>
      <c r="W16" s="13">
        <f>V16*N16</f>
      </c>
      <c r="X16" s="15" t="s">
        <v>232</v>
      </c>
      <c r="Y16" s="15" t="s">
        <v>207</v>
      </c>
      <c r="Z16" s="15" t="s">
        <v>232</v>
      </c>
      <c r="AA16" s="15" t="s">
        <v>22</v>
      </c>
      <c r="AB16" s="15">
        <f>Z16&amp;AA16</f>
      </c>
      <c r="AC16" s="5">
        <v>45277.70833333</v>
      </c>
      <c r="AD16" s="5">
        <v>45285.70833333</v>
      </c>
      <c r="AE16" s="15" t="s">
        <v>202</v>
      </c>
      <c r="AF16" s="15" t="s">
        <v>202</v>
      </c>
      <c r="AG16" s="13" t="n">
        <v>400000</v>
      </c>
      <c r="AH16" s="15" t="s">
        <v>202</v>
      </c>
      <c r="AI16" s="15" t="s">
        <v>202</v>
      </c>
      <c r="AJ16" s="15" t="s">
        <v>202</v>
      </c>
      <c r="AK16" s="15" t="s">
        <v>202</v>
      </c>
      <c r="AL16" s="15" t="s">
        <v>202</v>
      </c>
      <c r="AM16" s="15" t="s">
        <v>202</v>
      </c>
      <c r="AN16" s="15" t="s">
        <v>202</v>
      </c>
      <c r="AO16" s="15">
        <f>=IFERROR(VLOOKUP($AN16,'Budget Freight'!$N$4:$O$10000,2,FALSE),"")</f>
      </c>
      <c r="AP16" s="15">
        <f>=IFERROR(((AR16*AS16)+(AU16*AV16)+(AX16*AY16)+(BA16*BB16)+(BD16*BE16)+(BG16*BH16)+(BJ16*BK16)+(BM16*BN16)+(BP16*BQ16)+(BS16*BT16))/(AR16+AU16+AX16+BA16+BD16+BG16+BJ16+BM16+BP16+BS16),"")</f>
      </c>
      <c r="BU16" s="15" t="s">
        <v>202</v>
      </c>
      <c r="BV16" s="15" t="s">
        <v>202</v>
      </c>
      <c r="BW16" s="15" t="s">
        <v>202</v>
      </c>
      <c r="BX16" s="0">
        <f>=IFERROR((BW16-BV16),"")</f>
      </c>
      <c r="BY16" s="13" t="n">
        <v>400000</v>
      </c>
      <c r="BZ16" s="15" t="s">
        <v>202</v>
      </c>
      <c r="CA16" s="15" t="s">
        <v>202</v>
      </c>
      <c r="CB16" s="5">
        <v>45286</v>
      </c>
      <c r="CC16" s="15" t="s">
        <v>202</v>
      </c>
    </row>
    <row r="17" spans="1:91">
      <c r="A17" s="29" t="s">
        <v>45</v>
      </c>
      <c r="B17" s="5">
        <v>45286.70833333</v>
      </c>
      <c r="C17" s="15" t="s">
        <v>252</v>
      </c>
      <c r="D17" s="15" t="s">
        <v>269</v>
      </c>
      <c r="E17" s="15" t="s">
        <v>270</v>
      </c>
      <c r="F17" s="15" t="s">
        <v>203</v>
      </c>
      <c r="G17" s="15" t="s">
        <v>204</v>
      </c>
      <c r="H17" s="27" t="n">
        <v>10</v>
      </c>
      <c r="I17" s="27" t="n">
        <v>490</v>
      </c>
      <c r="J17" s="29" t="n">
        <v>10</v>
      </c>
      <c r="K17" s="29" t="n">
        <v>5</v>
      </c>
      <c r="L17" s="27" t="n">
        <v>260</v>
      </c>
      <c r="M17" s="7" t="n">
        <v>12985</v>
      </c>
      <c r="N17" s="13" t="n">
        <v>2500000</v>
      </c>
      <c r="O17" s="9">
        <f>M17*N17</f>
      </c>
      <c r="P17" s="7" t="n">
        <v>12210.000000000002</v>
      </c>
      <c r="Q17" s="9">
        <f>P17*N17</f>
      </c>
      <c r="R17" s="7" t="n">
        <v>0</v>
      </c>
      <c r="S17" s="9">
        <f>R17*N17</f>
      </c>
      <c r="T17" s="15" t="s">
        <v>12</v>
      </c>
      <c r="U17" s="5" t="s">
        <v>264</v>
      </c>
      <c r="V17" s="27" t="n">
        <v>5</v>
      </c>
      <c r="W17" s="13">
        <f>V17*N17</f>
      </c>
      <c r="X17" s="15" t="s">
        <v>219</v>
      </c>
      <c r="Y17" s="15" t="s">
        <v>207</v>
      </c>
      <c r="Z17" s="15" t="s">
        <v>64</v>
      </c>
      <c r="AA17" s="15" t="s">
        <v>12</v>
      </c>
      <c r="AB17" s="15">
        <f>Z17&amp;AA17</f>
      </c>
      <c r="AC17" s="5">
        <v>45285.70833333</v>
      </c>
      <c r="AD17" s="5">
        <v>45287.70833333</v>
      </c>
      <c r="AE17" s="15" t="s">
        <v>255</v>
      </c>
      <c r="AF17" s="13" t="n">
        <v>2499960</v>
      </c>
      <c r="AG17" s="13" t="n">
        <v>2499981</v>
      </c>
      <c r="AH17" s="15" t="s">
        <v>271</v>
      </c>
      <c r="AI17" s="13" t="n">
        <v>2499960</v>
      </c>
      <c r="AJ17" s="15" t="s">
        <v>239</v>
      </c>
      <c r="AK17" s="15" t="s">
        <v>240</v>
      </c>
      <c r="AL17" s="15" t="s">
        <v>16</v>
      </c>
      <c r="AM17" s="15" t="s">
        <v>272</v>
      </c>
      <c r="AN17" s="15" t="s">
        <v>225</v>
      </c>
      <c r="AO17" s="15">
        <f>=IFERROR(VLOOKUP($AN17,'Budget Freight'!$N$4:$O$10000,2,FALSE),"")</f>
      </c>
      <c r="AP17" s="15">
        <f>=IFERROR(((AR17*AS17)+(AU17*AV17)+(AX17*AY17)+(BA17*BB17)+(BD17*BE17)+(BG17*BH17)+(BJ17*BK17)+(BM17*BN17)+(BP17*BQ17)+(BS17*BT17))/(AR17+AU17+AX17+BA17+BD17+BG17+BJ17+BM17+BP17+BS17),"")</f>
      </c>
      <c r="AQ17" s="15" t="s">
        <v>212</v>
      </c>
      <c r="AR17" s="13" t="n">
        <v>2500000</v>
      </c>
      <c r="AS17" s="27" t="n">
        <v>31</v>
      </c>
      <c r="BU17" s="5">
        <v>45287.70833333</v>
      </c>
      <c r="BV17" s="5">
        <v>45287.70833333</v>
      </c>
      <c r="BW17" s="5">
        <v>45287.70833333</v>
      </c>
      <c r="BX17" s="0">
        <f>=IFERROR((BW17-BV17),"")</f>
      </c>
      <c r="BY17" s="13" t="n">
        <v>2499981</v>
      </c>
      <c r="BZ17" s="5">
        <v>45288</v>
      </c>
      <c r="CA17" s="13" t="n">
        <v>2499900</v>
      </c>
      <c r="CB17" s="5">
        <v>45291</v>
      </c>
      <c r="CC17" s="5">
        <v>45291</v>
      </c>
      <c r="CD17" s="27" t="n">
        <v>5</v>
      </c>
      <c r="CE17" s="27" t="n">
        <v>4.9</v>
      </c>
      <c r="CF17" s="27" t="n">
        <v>0.5</v>
      </c>
      <c r="CG17" s="27" t="n">
        <v>0.48</v>
      </c>
      <c r="CH17" s="27" t="n">
        <v>2</v>
      </c>
      <c r="CI17" s="27" t="n">
        <v>1.78</v>
      </c>
      <c r="CJ17" s="27" t="n">
        <v>9</v>
      </c>
      <c r="CK17" s="27" t="n">
        <v>8.9</v>
      </c>
      <c r="CL17" s="27" t="n">
        <v>53</v>
      </c>
      <c r="CM17" s="27" t="n">
        <v>52</v>
      </c>
    </row>
    <row r="18" spans="1:91">
      <c r="A18" s="29" t="s">
        <v>48</v>
      </c>
      <c r="B18" s="5">
        <v>45288.70833333</v>
      </c>
      <c r="C18" s="15" t="s">
        <v>200</v>
      </c>
      <c r="D18" s="15" t="s">
        <v>273</v>
      </c>
      <c r="E18" s="15" t="s">
        <v>202</v>
      </c>
      <c r="F18" s="15" t="s">
        <v>203</v>
      </c>
      <c r="G18" s="15" t="s">
        <v>231</v>
      </c>
      <c r="H18" s="27" t="n">
        <v>10</v>
      </c>
      <c r="I18" s="15" t="s">
        <v>202</v>
      </c>
      <c r="J18" s="29" t="n">
        <v>10</v>
      </c>
      <c r="K18" s="29" t="n">
        <v>10</v>
      </c>
      <c r="L18" s="15" t="s">
        <v>202</v>
      </c>
      <c r="M18" s="7" t="n">
        <v>12795</v>
      </c>
      <c r="N18" s="13" t="n">
        <v>1000000</v>
      </c>
      <c r="O18" s="9">
        <f>M18*N18</f>
      </c>
      <c r="P18" s="7" t="n">
        <v>12765.000000000002</v>
      </c>
      <c r="Q18" s="9">
        <f>P18*N18</f>
      </c>
      <c r="R18" s="7" t="n">
        <v>0</v>
      </c>
      <c r="S18" s="9">
        <f>R18*N18</f>
      </c>
      <c r="T18" s="15" t="s">
        <v>124</v>
      </c>
      <c r="U18" s="5" t="s">
        <v>218</v>
      </c>
      <c r="V18" s="27" t="n">
        <v>5</v>
      </c>
      <c r="W18" s="13">
        <f>V18*N18</f>
      </c>
      <c r="X18" s="15" t="s">
        <v>219</v>
      </c>
      <c r="Y18" s="15" t="s">
        <v>207</v>
      </c>
      <c r="Z18" s="15" t="s">
        <v>219</v>
      </c>
      <c r="AA18" s="15" t="s">
        <v>124</v>
      </c>
      <c r="AB18" s="15">
        <f>Z18&amp;AA18</f>
      </c>
      <c r="AC18" s="5">
        <v>45318.70833333</v>
      </c>
      <c r="AD18" s="5">
        <v>45289.70833333</v>
      </c>
      <c r="AE18" s="15" t="s">
        <v>255</v>
      </c>
      <c r="AF18" s="13" t="n">
        <v>998000</v>
      </c>
      <c r="AG18" s="13" t="n">
        <v>897000</v>
      </c>
      <c r="AH18" s="15" t="s">
        <v>274</v>
      </c>
      <c r="AI18" s="13" t="n">
        <v>999000</v>
      </c>
      <c r="AJ18" s="15" t="s">
        <v>202</v>
      </c>
      <c r="AK18" s="15" t="s">
        <v>202</v>
      </c>
      <c r="AL18" s="15" t="s">
        <v>202</v>
      </c>
      <c r="AM18" s="15" t="s">
        <v>202</v>
      </c>
      <c r="AN18" s="15" t="s">
        <v>275</v>
      </c>
      <c r="AO18" s="15">
        <f>=IFERROR(VLOOKUP($AN18,'Budget Freight'!$N$4:$O$10000,2,FALSE),"")</f>
      </c>
      <c r="AP18" s="15">
        <f>=IFERROR(((AR18*AS18)+(AU18*AV18)+(AX18*AY18)+(BA18*BB18)+(BD18*BE18)+(BG18*BH18)+(BJ18*BK18)+(BM18*BN18)+(BP18*BQ18)+(BS18*BT18))/(AR18+AU18+AX18+BA18+BD18+BG18+BJ18+BM18+BP18+BS18),"")</f>
      </c>
      <c r="AQ18" s="15" t="s">
        <v>213</v>
      </c>
      <c r="AR18" s="13" t="n">
        <v>100000</v>
      </c>
      <c r="AS18" s="27" t="n">
        <v>450</v>
      </c>
      <c r="AT18" s="15" t="s">
        <v>276</v>
      </c>
      <c r="AU18" s="13" t="n">
        <v>900000</v>
      </c>
      <c r="AV18" s="27" t="n">
        <v>266</v>
      </c>
      <c r="BU18" s="15" t="s">
        <v>202</v>
      </c>
      <c r="BV18" s="15" t="s">
        <v>202</v>
      </c>
      <c r="BW18" s="15" t="s">
        <v>202</v>
      </c>
      <c r="BX18" s="0">
        <f>=IFERROR((BW18-BV18),"")</f>
      </c>
      <c r="BY18" s="13" t="n">
        <v>897000</v>
      </c>
      <c r="BZ18" s="15" t="s">
        <v>202</v>
      </c>
      <c r="CA18" s="13" t="n">
        <v>988000</v>
      </c>
      <c r="CB18" s="5">
        <v>45290</v>
      </c>
      <c r="CC18" s="5">
        <v>45321</v>
      </c>
      <c r="CD18" s="27" t="n">
        <v>5</v>
      </c>
      <c r="CE18" s="27" t="n">
        <v>5</v>
      </c>
      <c r="CF18" s="27" t="n">
        <v>5</v>
      </c>
      <c r="CG18" s="27" t="n">
        <v>5</v>
      </c>
      <c r="CH18" s="27" t="n">
        <v>5</v>
      </c>
      <c r="CI18" s="27" t="n">
        <v>5</v>
      </c>
      <c r="CJ18" s="27" t="n">
        <v>5</v>
      </c>
      <c r="CK18" s="27" t="n">
        <v>5</v>
      </c>
      <c r="CL18" s="27" t="n">
        <v>5</v>
      </c>
      <c r="CM18" s="27" t="n">
        <v>5</v>
      </c>
    </row>
    <row r="19" spans="1:81">
      <c r="A19" s="29" t="s">
        <v>51</v>
      </c>
      <c r="B19" s="5">
        <v>45288.70833333</v>
      </c>
      <c r="C19" s="15" t="s">
        <v>277</v>
      </c>
      <c r="D19" s="15" t="s">
        <v>278</v>
      </c>
      <c r="E19" s="15" t="s">
        <v>202</v>
      </c>
      <c r="F19" s="15" t="s">
        <v>203</v>
      </c>
      <c r="G19" s="15" t="s">
        <v>236</v>
      </c>
      <c r="H19" s="27" t="n">
        <v>10</v>
      </c>
      <c r="I19" s="15" t="s">
        <v>202</v>
      </c>
      <c r="J19" s="29" t="n">
        <v>10</v>
      </c>
      <c r="K19" s="29" t="n">
        <v>10</v>
      </c>
      <c r="L19" s="15" t="s">
        <v>202</v>
      </c>
      <c r="M19" s="7" t="n">
        <v>13350</v>
      </c>
      <c r="N19" s="13" t="n">
        <v>500000</v>
      </c>
      <c r="O19" s="9">
        <f>M19*N19</f>
      </c>
      <c r="P19" s="7" t="n">
        <v>13320.000000000002</v>
      </c>
      <c r="Q19" s="9">
        <f>P19*N19</f>
      </c>
      <c r="R19" s="7" t="n">
        <v>0</v>
      </c>
      <c r="S19" s="9">
        <f>R19*N19</f>
      </c>
      <c r="T19" s="15" t="s">
        <v>12</v>
      </c>
      <c r="U19" s="5" t="s">
        <v>279</v>
      </c>
      <c r="V19" s="27" t="n">
        <v>5</v>
      </c>
      <c r="W19" s="13">
        <f>V19*N19</f>
      </c>
      <c r="X19" s="15" t="s">
        <v>238</v>
      </c>
      <c r="Y19" s="15" t="s">
        <v>207</v>
      </c>
      <c r="Z19" s="15" t="s">
        <v>238</v>
      </c>
      <c r="AA19" s="15" t="s">
        <v>12</v>
      </c>
      <c r="AB19" s="15">
        <f>Z19&amp;AA19</f>
      </c>
      <c r="AC19" s="5">
        <v>45304.70833333</v>
      </c>
      <c r="AD19" s="5">
        <v>45298.70833333</v>
      </c>
      <c r="AE19" s="15" t="s">
        <v>202</v>
      </c>
      <c r="AF19" s="15" t="s">
        <v>202</v>
      </c>
      <c r="AG19" s="13" t="n">
        <v>500000</v>
      </c>
      <c r="AH19" s="15" t="s">
        <v>202</v>
      </c>
      <c r="AI19" s="15" t="s">
        <v>202</v>
      </c>
      <c r="AJ19" s="15" t="s">
        <v>208</v>
      </c>
      <c r="AK19" s="15" t="s">
        <v>260</v>
      </c>
      <c r="AL19" s="15" t="s">
        <v>241</v>
      </c>
      <c r="AM19" s="15" t="s">
        <v>241</v>
      </c>
      <c r="AN19" s="15" t="s">
        <v>242</v>
      </c>
      <c r="AO19" s="15">
        <f>=IFERROR(VLOOKUP($AN19,'Budget Freight'!$N$4:$O$10000,2,FALSE),"")</f>
      </c>
      <c r="AP19" s="15">
        <f>=IFERROR(((AR19*AS19)+(AU19*AV19)+(AX19*AY19)+(BA19*BB19)+(BD19*BE19)+(BG19*BH19)+(BJ19*BK19)+(BM19*BN19)+(BP19*BQ19)+(BS19*BT19))/(AR19+AU19+AX19+BA19+BD19+BG19+BJ19+BM19+BP19+BS19),"")</f>
      </c>
      <c r="AQ19" s="15" t="s">
        <v>213</v>
      </c>
      <c r="AR19" s="13" t="n">
        <v>500000</v>
      </c>
      <c r="AS19" s="27" t="n">
        <v>20</v>
      </c>
      <c r="BU19" s="15" t="s">
        <v>202</v>
      </c>
      <c r="BV19" s="15" t="s">
        <v>202</v>
      </c>
      <c r="BW19" s="15" t="s">
        <v>202</v>
      </c>
      <c r="BX19" s="0">
        <f>=IFERROR((BW19-BV19),"")</f>
      </c>
      <c r="BY19" s="13" t="n">
        <v>500000</v>
      </c>
      <c r="BZ19" s="15" t="s">
        <v>202</v>
      </c>
      <c r="CA19" s="15" t="s">
        <v>202</v>
      </c>
      <c r="CB19" s="5">
        <v>45299</v>
      </c>
      <c r="CC19" s="15" t="s">
        <v>202</v>
      </c>
    </row>
    <row r="20" spans="1:81">
      <c r="A20" s="29" t="s">
        <v>54</v>
      </c>
      <c r="B20" s="5">
        <v>45288.70833333</v>
      </c>
      <c r="C20" s="15" t="s">
        <v>280</v>
      </c>
      <c r="D20" s="15" t="s">
        <v>281</v>
      </c>
      <c r="E20" s="15" t="s">
        <v>202</v>
      </c>
      <c r="F20" s="15" t="s">
        <v>203</v>
      </c>
      <c r="G20" s="15" t="s">
        <v>204</v>
      </c>
      <c r="H20" s="27" t="n">
        <v>10</v>
      </c>
      <c r="I20" s="27" t="n">
        <v>480</v>
      </c>
      <c r="J20" s="29" t="n">
        <v>10</v>
      </c>
      <c r="K20" s="29" t="n">
        <v>10</v>
      </c>
      <c r="L20" s="15" t="s">
        <v>202</v>
      </c>
      <c r="M20" s="7" t="n">
        <v>12942</v>
      </c>
      <c r="N20" s="13" t="n">
        <v>500000</v>
      </c>
      <c r="O20" s="9">
        <f>M20*N20</f>
      </c>
      <c r="P20" s="7" t="n">
        <v>12432.000000000002</v>
      </c>
      <c r="Q20" s="9">
        <f>P20*N20</f>
      </c>
      <c r="R20" s="7" t="n">
        <v>0</v>
      </c>
      <c r="S20" s="9">
        <f>R20*N20</f>
      </c>
      <c r="T20" s="15" t="s">
        <v>124</v>
      </c>
      <c r="U20" s="5" t="s">
        <v>218</v>
      </c>
      <c r="V20" s="27" t="n">
        <v>5</v>
      </c>
      <c r="W20" s="13">
        <f>V20*N20</f>
      </c>
      <c r="X20" s="15" t="s">
        <v>206</v>
      </c>
      <c r="Y20" s="15" t="s">
        <v>207</v>
      </c>
      <c r="Z20" s="15" t="s">
        <v>64</v>
      </c>
      <c r="AA20" s="15" t="s">
        <v>124</v>
      </c>
      <c r="AB20" s="15">
        <f>Z20&amp;AA20</f>
      </c>
      <c r="AC20" s="5">
        <v>45306.70833333</v>
      </c>
      <c r="AD20" s="15" t="s">
        <v>202</v>
      </c>
      <c r="AE20" s="15" t="s">
        <v>202</v>
      </c>
      <c r="AF20" s="15" t="s">
        <v>202</v>
      </c>
      <c r="AG20" s="15" t="s">
        <v>202</v>
      </c>
      <c r="AH20" s="15" t="s">
        <v>202</v>
      </c>
      <c r="AI20" s="15" t="s">
        <v>202</v>
      </c>
      <c r="AJ20" s="15" t="s">
        <v>246</v>
      </c>
      <c r="AK20" s="15" t="s">
        <v>247</v>
      </c>
      <c r="AL20" s="15" t="s">
        <v>16</v>
      </c>
      <c r="AM20" s="15" t="s">
        <v>282</v>
      </c>
      <c r="AN20" s="15" t="s">
        <v>202</v>
      </c>
      <c r="AO20" s="15">
        <f>=IFERROR(VLOOKUP($AN20,'Budget Freight'!$N$4:$O$10000,2,FALSE),"")</f>
      </c>
      <c r="AP20" s="15">
        <f>=IFERROR(((AR20*AS20)+(AU20*AV20)+(AX20*AY20)+(BA20*BB20)+(BD20*BE20)+(BG20*BH20)+(BJ20*BK20)+(BM20*BN20)+(BP20*BQ20)+(BS20*BT20))/(AR20+AU20+AX20+BA20+BD20+BG20+BJ20+BM20+BP20+BS20),"")</f>
      </c>
      <c r="BU20" s="15" t="s">
        <v>202</v>
      </c>
      <c r="BV20" s="15" t="s">
        <v>202</v>
      </c>
      <c r="BW20" s="15" t="s">
        <v>202</v>
      </c>
      <c r="BX20" s="0">
        <f>=IFERROR((BW20-BV20),"")</f>
      </c>
      <c r="BY20" s="15" t="s">
        <v>202</v>
      </c>
      <c r="BZ20" s="15" t="s">
        <v>202</v>
      </c>
      <c r="CA20" s="15" t="s">
        <v>202</v>
      </c>
      <c r="CB20" s="15" t="s">
        <v>202</v>
      </c>
      <c r="CC20" s="15" t="s">
        <v>202</v>
      </c>
    </row>
    <row r="21" spans="1:81">
      <c r="A21" s="29" t="s">
        <v>283</v>
      </c>
      <c r="B21" s="5">
        <v>45288.70833333</v>
      </c>
      <c r="C21" s="15" t="s">
        <v>280</v>
      </c>
      <c r="D21" s="15" t="s">
        <v>281</v>
      </c>
      <c r="E21" s="15" t="s">
        <v>202</v>
      </c>
      <c r="F21" s="15" t="s">
        <v>203</v>
      </c>
      <c r="G21" s="15" t="s">
        <v>204</v>
      </c>
      <c r="H21" s="27" t="n">
        <v>10</v>
      </c>
      <c r="I21" s="27" t="n">
        <v>480</v>
      </c>
      <c r="J21" s="29" t="n">
        <v>10</v>
      </c>
      <c r="K21" s="29" t="n">
        <v>10</v>
      </c>
      <c r="L21" s="15" t="s">
        <v>202</v>
      </c>
      <c r="M21" s="7" t="n">
        <v>12942</v>
      </c>
      <c r="N21" s="13" t="n">
        <v>500000</v>
      </c>
      <c r="O21" s="9">
        <f>M21*N21</f>
      </c>
      <c r="P21" s="7" t="n">
        <v>12432.000000000002</v>
      </c>
      <c r="Q21" s="9">
        <f>P21*N21</f>
      </c>
      <c r="R21" s="7" t="n">
        <v>0</v>
      </c>
      <c r="S21" s="9">
        <f>R21*N21</f>
      </c>
      <c r="T21" s="15" t="s">
        <v>124</v>
      </c>
      <c r="U21" s="5" t="s">
        <v>218</v>
      </c>
      <c r="V21" s="27" t="n">
        <v>5</v>
      </c>
      <c r="W21" s="13">
        <f>V21*N21</f>
      </c>
      <c r="X21" s="15" t="s">
        <v>206</v>
      </c>
      <c r="Y21" s="15" t="s">
        <v>207</v>
      </c>
      <c r="Z21" s="15" t="s">
        <v>64</v>
      </c>
      <c r="AA21" s="15" t="s">
        <v>124</v>
      </c>
      <c r="AB21" s="15">
        <f>Z21&amp;AA21</f>
      </c>
      <c r="AC21" s="5">
        <v>45306.70833333</v>
      </c>
      <c r="AD21" s="15" t="s">
        <v>202</v>
      </c>
      <c r="AE21" s="15" t="s">
        <v>202</v>
      </c>
      <c r="AF21" s="15" t="s">
        <v>202</v>
      </c>
      <c r="AG21" s="15" t="s">
        <v>202</v>
      </c>
      <c r="AH21" s="15" t="s">
        <v>202</v>
      </c>
      <c r="AI21" s="15" t="s">
        <v>202</v>
      </c>
      <c r="AJ21" s="15" t="s">
        <v>239</v>
      </c>
      <c r="AK21" s="15" t="s">
        <v>284</v>
      </c>
      <c r="AL21" s="15" t="s">
        <v>16</v>
      </c>
      <c r="AM21" s="15" t="s">
        <v>285</v>
      </c>
      <c r="AN21" s="15" t="s">
        <v>202</v>
      </c>
      <c r="AO21" s="15">
        <f>=IFERROR(VLOOKUP($AN21,'Budget Freight'!$N$4:$O$10000,2,FALSE),"")</f>
      </c>
      <c r="AP21" s="15">
        <f>=IFERROR(((AR21*AS21)+(AU21*AV21)+(AX21*AY21)+(BA21*BB21)+(BD21*BE21)+(BG21*BH21)+(BJ21*BK21)+(BM21*BN21)+(BP21*BQ21)+(BS21*BT21))/(AR21+AU21+AX21+BA21+BD21+BG21+BJ21+BM21+BP21+BS21),"")</f>
      </c>
      <c r="BU21" s="15" t="s">
        <v>202</v>
      </c>
      <c r="BV21" s="15" t="s">
        <v>202</v>
      </c>
      <c r="BW21" s="15" t="s">
        <v>202</v>
      </c>
      <c r="BX21" s="0">
        <f>=IFERROR((BW21-BV21),"")</f>
      </c>
      <c r="BY21" s="15" t="s">
        <v>202</v>
      </c>
      <c r="BZ21" s="15" t="s">
        <v>202</v>
      </c>
      <c r="CA21" s="15" t="s">
        <v>202</v>
      </c>
      <c r="CB21" s="15" t="s">
        <v>202</v>
      </c>
      <c r="CC21" s="15" t="s">
        <v>202</v>
      </c>
    </row>
    <row r="22" spans="1:26">
      <c r="A22" s="29" t="s">
        <v>57</v>
      </c>
      <c r="B22" s="5">
        <v>45292.70833333</v>
      </c>
      <c r="C22" s="15" t="s">
        <v>257</v>
      </c>
      <c r="D22" s="15" t="s">
        <v>286</v>
      </c>
      <c r="E22" s="15" t="s">
        <v>202</v>
      </c>
      <c r="F22" s="15" t="s">
        <v>287</v>
      </c>
      <c r="G22" s="15" t="s">
        <v>204</v>
      </c>
      <c r="H22" s="27" t="n">
        <v>10</v>
      </c>
      <c r="I22" s="27" t="n">
        <v>250</v>
      </c>
      <c r="J22" s="29" t="n">
        <v>10</v>
      </c>
      <c r="K22" s="29" t="n">
        <v>10</v>
      </c>
      <c r="L22" s="15" t="s">
        <v>202</v>
      </c>
      <c r="M22" s="7" t="n">
        <v>12490</v>
      </c>
      <c r="N22" s="27" t="n">
        <v>2500000</v>
      </c>
      <c r="O22" s="9">
        <f>M22*N22</f>
      </c>
      <c r="P22" s="7" t="n">
        <v>12210.000000000002</v>
      </c>
      <c r="Q22" s="9">
        <f>P22*N22</f>
      </c>
      <c r="R22" s="7" t="n">
        <v>0</v>
      </c>
      <c r="S22" s="9">
        <f>R22*N22</f>
      </c>
      <c r="T22" s="15" t="s">
        <v>12</v>
      </c>
      <c r="U22" s="5" t="s">
        <v>259</v>
      </c>
      <c r="V22" s="27" t="n">
        <v>5</v>
      </c>
      <c r="W22" s="27">
        <f>V22*N22</f>
      </c>
      <c r="X22" s="15" t="s">
        <v>219</v>
      </c>
      <c r="Y22" s="15" t="s">
        <v>207</v>
      </c>
      <c r="Z22" s="15" t="s">
        <v>61</v>
      </c>
    </row>
  </sheetData>
  <autoFilter ref="A1:CN22"/>
  <dataValidations count="21">
    <dataValidation type="list" allowBlank="1" showInputMessage="1" showErrorMessage="1" errorTitle="Invalid Option" error="Select Option from Dropdown" prompt="Choose week" sqref="G2:G2">
      <formula1>"W1,W2,W3,W4,W5"</formula1>
    </dataValidation>
    <dataValidation type="list" allowBlank="1" showInputMessage="1" showErrorMessage="1" errorTitle="Invalid Option" error="Select Option from Dropdown" prompt="Choose week" sqref="G3:G3">
      <formula1>"W1,W2,W3,W4,W5"</formula1>
    </dataValidation>
    <dataValidation type="list" allowBlank="1" showInputMessage="1" showErrorMessage="1" errorTitle="Invalid Option" error="Select Option from Dropdown" prompt="Choose week" sqref="G4:G4">
      <formula1>"W1,W2,W3,W4,W5"</formula1>
    </dataValidation>
    <dataValidation type="list" allowBlank="1" showInputMessage="1" showErrorMessage="1" errorTitle="Invalid Option" error="Select Option from Dropdown" prompt="Choose week" sqref="G5:G5">
      <formula1>"W1,W2,W3,W4,W5"</formula1>
    </dataValidation>
    <dataValidation type="list" allowBlank="1" showInputMessage="1" showErrorMessage="1" errorTitle="Invalid Option" error="Select Option from Dropdown" prompt="Choose week" sqref="G6:G6">
      <formula1>"W1,W2,W3,W4,W5"</formula1>
    </dataValidation>
    <dataValidation type="list" allowBlank="1" showInputMessage="1" showErrorMessage="1" errorTitle="Invalid Option" error="Select Option from Dropdown" prompt="Choose week" sqref="G7:G7">
      <formula1>"W1,W2,W3,W4,W5"</formula1>
    </dataValidation>
    <dataValidation type="list" allowBlank="1" showInputMessage="1" showErrorMessage="1" errorTitle="Invalid Option" error="Select Option from Dropdown" prompt="Choose week" sqref="G8:G8">
      <formula1>"W1,W2,W3,W4,W5"</formula1>
    </dataValidation>
    <dataValidation type="list" allowBlank="1" showInputMessage="1" showErrorMessage="1" errorTitle="Invalid Option" error="Select Option from Dropdown" prompt="Choose week" sqref="G9:G9">
      <formula1>"W1,W2,W3,W4,W5"</formula1>
    </dataValidation>
    <dataValidation type="list" allowBlank="1" showInputMessage="1" showErrorMessage="1" errorTitle="Invalid Option" error="Select Option from Dropdown" prompt="Choose week" sqref="G10:G10">
      <formula1>"W1,W2,W3,W4,W5"</formula1>
    </dataValidation>
    <dataValidation type="list" allowBlank="1" showInputMessage="1" showErrorMessage="1" errorTitle="Invalid Option" error="Select Option from Dropdown" prompt="Choose week" sqref="G11:G11">
      <formula1>"W1,W2,W3,W4,W5"</formula1>
    </dataValidation>
    <dataValidation type="list" allowBlank="1" showInputMessage="1" showErrorMessage="1" errorTitle="Invalid Option" error="Select Option from Dropdown" prompt="Choose week" sqref="G12:G12">
      <formula1>"W1,W2,W3,W4,W5"</formula1>
    </dataValidation>
    <dataValidation type="list" allowBlank="1" showInputMessage="1" showErrorMessage="1" errorTitle="Invalid Option" error="Select Option from Dropdown" prompt="Choose week" sqref="G13:G13">
      <formula1>"W1,W2,W3,W4,W5"</formula1>
    </dataValidation>
    <dataValidation type="list" allowBlank="1" showInputMessage="1" showErrorMessage="1" errorTitle="Invalid Option" error="Select Option from Dropdown" prompt="Choose week" sqref="G14:G14">
      <formula1>"W1,W2,W3,W4,W5"</formula1>
    </dataValidation>
    <dataValidation type="list" allowBlank="1" showInputMessage="1" showErrorMessage="1" errorTitle="Invalid Option" error="Select Option from Dropdown" prompt="Choose week" sqref="G15:G15">
      <formula1>"W1,W2,W3,W4,W5"</formula1>
    </dataValidation>
    <dataValidation type="list" allowBlank="1" showInputMessage="1" showErrorMessage="1" errorTitle="Invalid Option" error="Select Option from Dropdown" prompt="Choose week" sqref="G16:G16">
      <formula1>"W1,W2,W3,W4,W5"</formula1>
    </dataValidation>
    <dataValidation type="list" allowBlank="1" showInputMessage="1" showErrorMessage="1" errorTitle="Invalid Option" error="Select Option from Dropdown" prompt="Choose week" sqref="G17:G17">
      <formula1>"W1,W2,W3,W4,W5"</formula1>
    </dataValidation>
    <dataValidation type="list" allowBlank="1" showInputMessage="1" showErrorMessage="1" errorTitle="Invalid Option" error="Select Option from Dropdown" prompt="Choose week" sqref="G18:G18">
      <formula1>"W1,W2,W3,W4,W5"</formula1>
    </dataValidation>
    <dataValidation type="list" allowBlank="1" showInputMessage="1" showErrorMessage="1" errorTitle="Invalid Option" error="Select Option from Dropdown" prompt="Choose week" sqref="G19:G19">
      <formula1>"W1,W2,W3,W4,W5"</formula1>
    </dataValidation>
    <dataValidation type="list" allowBlank="1" showInputMessage="1" showErrorMessage="1" errorTitle="Invalid Option" error="Select Option from Dropdown" prompt="Choose week" sqref="G20:G20">
      <formula1>"W1,W2,W3,W4,W5"</formula1>
    </dataValidation>
    <dataValidation type="list" allowBlank="1" showInputMessage="1" showErrorMessage="1" errorTitle="Invalid Option" error="Select Option from Dropdown" prompt="Choose week" sqref="G21:G21">
      <formula1>"W1,W2,W3,W4,W5"</formula1>
    </dataValidation>
    <dataValidation type="list" allowBlank="1" showInputMessage="1" showErrorMessage="1" errorTitle="Invalid Option" error="Select Option from Dropdown" prompt="Choose week" sqref="G22:G22">
      <formula1>"W1,W2,W3,W4,W5"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51"/>
  <sheetViews>
    <sheetView showGridLines="1" workbookViewId="0" rightToLeft="0" zoomScale="100" zoomScaleNormal="100" zoomScalePageLayoutView="100"/>
  </sheetViews>
  <sheetFormatPr baseColWidth="7" defaultRowHeight="16"/>
  <cols>
    <col min="2" max="2" width="8" customWidth="1"/>
    <col min="3" max="3" width="12.125" customWidth="1"/>
    <col min="4" max="4" width="13.625" customWidth="1"/>
    <col min="5" max="5" width="20.875" customWidth="1"/>
    <col min="6" max="6" width="12.375" customWidth="1"/>
    <col min="11" max="11" width="8" customWidth="1"/>
    <col min="12" max="12" width="12.125" customWidth="1"/>
    <col min="13" max="13" width="13.625" customWidth="1"/>
    <col min="14" max="14" width="20.875" customWidth="1"/>
    <col min="15" max="15" width="12.375" customWidth="1"/>
  </cols>
  <sheetData>
    <row r="1" spans="2:15">
      <c r="B1" s="15" t="s">
        <v>0</v>
      </c>
      <c r="C1" s="15"/>
      <c r="D1" s="15"/>
      <c r="E1" s="15"/>
      <c r="F1" s="15"/>
      <c r="K1" s="15" t="s">
        <v>6</v>
      </c>
      <c r="L1" s="15"/>
      <c r="M1" s="15"/>
      <c r="N1" s="15"/>
      <c r="O1" s="15"/>
    </row>
    <row r="3" spans="2:15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K3" s="23" t="s">
        <v>1</v>
      </c>
      <c r="L3" s="23" t="s">
        <v>7</v>
      </c>
      <c r="M3" s="23" t="s">
        <v>8</v>
      </c>
      <c r="N3" s="23" t="s">
        <v>9</v>
      </c>
      <c r="O3" s="23" t="s">
        <v>5</v>
      </c>
    </row>
    <row r="4" spans="2:15">
      <c r="B4" s="29" t="s">
        <v>10</v>
      </c>
      <c r="C4" s="29" t="s">
        <v>11</v>
      </c>
      <c r="D4" s="29" t="s">
        <v>12</v>
      </c>
      <c r="E4" s="29">
        <f>C4&amp;D4</f>
      </c>
      <c r="F4" s="29" t="s">
        <v>13</v>
      </c>
      <c r="K4" s="29" t="s">
        <v>10</v>
      </c>
      <c r="L4" s="29" t="s">
        <v>12</v>
      </c>
      <c r="M4" s="29" t="s">
        <v>121</v>
      </c>
      <c r="N4" s="29">
        <f>L4&amp;M4</f>
      </c>
      <c r="O4" s="29" t="s">
        <v>85</v>
      </c>
    </row>
    <row r="5" spans="2:15">
      <c r="B5" s="29" t="s">
        <v>14</v>
      </c>
      <c r="C5" s="29" t="s">
        <v>15</v>
      </c>
      <c r="D5" s="29" t="s">
        <v>12</v>
      </c>
      <c r="E5" s="29">
        <f>C5&amp;D5</f>
      </c>
      <c r="F5" s="29" t="s">
        <v>16</v>
      </c>
      <c r="K5" s="29" t="s">
        <v>14</v>
      </c>
      <c r="L5" s="29" t="s">
        <v>22</v>
      </c>
      <c r="M5" s="29" t="s">
        <v>122</v>
      </c>
      <c r="N5" s="29">
        <f>L5&amp;M5</f>
      </c>
      <c r="O5" s="29" t="s">
        <v>123</v>
      </c>
    </row>
    <row r="6" spans="2:15">
      <c r="B6" s="29" t="s">
        <v>17</v>
      </c>
      <c r="C6" s="29" t="s">
        <v>18</v>
      </c>
      <c r="D6" s="29" t="s">
        <v>12</v>
      </c>
      <c r="E6" s="29">
        <f>C6&amp;D6</f>
      </c>
      <c r="F6" s="29" t="s">
        <v>19</v>
      </c>
      <c r="K6" s="29" t="s">
        <v>17</v>
      </c>
      <c r="L6" s="29" t="s">
        <v>65</v>
      </c>
      <c r="M6" s="29" t="s">
        <v>124</v>
      </c>
      <c r="N6" s="29">
        <f>L6&amp;M6</f>
      </c>
      <c r="O6" s="29" t="s">
        <v>97</v>
      </c>
    </row>
    <row r="7" spans="2:15">
      <c r="B7" s="29" t="s">
        <v>20</v>
      </c>
      <c r="C7" s="29" t="s">
        <v>21</v>
      </c>
      <c r="D7" s="29" t="s">
        <v>22</v>
      </c>
      <c r="E7" s="29">
        <f>C7&amp;D7</f>
      </c>
      <c r="F7" s="29" t="s">
        <v>23</v>
      </c>
      <c r="K7" s="29" t="s">
        <v>20</v>
      </c>
      <c r="L7" s="29" t="s">
        <v>12</v>
      </c>
      <c r="M7" s="29" t="s">
        <v>124</v>
      </c>
      <c r="N7" s="29">
        <f>L7&amp;M7</f>
      </c>
      <c r="O7" s="29" t="s">
        <v>92</v>
      </c>
    </row>
    <row r="8" spans="2:15">
      <c r="B8" s="29" t="s">
        <v>24</v>
      </c>
      <c r="C8" s="29" t="s">
        <v>25</v>
      </c>
      <c r="D8" s="29" t="s">
        <v>12</v>
      </c>
      <c r="E8" s="29">
        <f>C8&amp;D8</f>
      </c>
      <c r="F8" s="29" t="s">
        <v>26</v>
      </c>
      <c r="K8" s="29" t="s">
        <v>24</v>
      </c>
      <c r="L8" s="29" t="s">
        <v>65</v>
      </c>
      <c r="M8" s="29" t="s">
        <v>12</v>
      </c>
      <c r="N8" s="29">
        <f>L8&amp;M8</f>
      </c>
      <c r="O8" s="29" t="s">
        <v>87</v>
      </c>
    </row>
    <row r="9" spans="2:15">
      <c r="B9" s="29" t="s">
        <v>27</v>
      </c>
      <c r="C9" s="29" t="s">
        <v>28</v>
      </c>
      <c r="D9" s="29" t="s">
        <v>22</v>
      </c>
      <c r="E9" s="29">
        <f>C9&amp;D9</f>
      </c>
      <c r="F9" s="29" t="s">
        <v>13</v>
      </c>
      <c r="K9" s="29" t="s">
        <v>27</v>
      </c>
      <c r="L9" s="29" t="s">
        <v>12</v>
      </c>
      <c r="M9" s="29" t="s">
        <v>12</v>
      </c>
      <c r="N9" s="29">
        <f>L9&amp;M9</f>
      </c>
      <c r="O9" s="29" t="s">
        <v>57</v>
      </c>
    </row>
    <row r="10" spans="2:15">
      <c r="B10" s="29" t="s">
        <v>29</v>
      </c>
      <c r="C10" s="29" t="s">
        <v>30</v>
      </c>
      <c r="D10" s="29" t="s">
        <v>12</v>
      </c>
      <c r="E10" s="29">
        <f>C10&amp;D10</f>
      </c>
      <c r="F10" s="29" t="s">
        <v>13</v>
      </c>
      <c r="K10" s="29" t="s">
        <v>29</v>
      </c>
      <c r="L10" s="29" t="s">
        <v>124</v>
      </c>
      <c r="M10" s="29" t="s">
        <v>12</v>
      </c>
      <c r="N10" s="29">
        <f>L10&amp;M10</f>
      </c>
      <c r="O10" s="29" t="s">
        <v>92</v>
      </c>
    </row>
    <row r="11" spans="2:15">
      <c r="B11" s="29" t="s">
        <v>31</v>
      </c>
      <c r="C11" s="29" t="s">
        <v>32</v>
      </c>
      <c r="D11" s="29" t="s">
        <v>22</v>
      </c>
      <c r="E11" s="29">
        <f>C11&amp;D11</f>
      </c>
      <c r="F11" s="29" t="s">
        <v>33</v>
      </c>
      <c r="K11" s="29" t="s">
        <v>31</v>
      </c>
      <c r="L11" s="29" t="s">
        <v>121</v>
      </c>
      <c r="M11" s="29" t="s">
        <v>12</v>
      </c>
      <c r="N11" s="29">
        <f>L11&amp;M11</f>
      </c>
      <c r="O11" s="29" t="s">
        <v>85</v>
      </c>
    </row>
    <row r="12" spans="2:15">
      <c r="B12" s="29" t="s">
        <v>34</v>
      </c>
      <c r="C12" s="29" t="s">
        <v>35</v>
      </c>
      <c r="D12" s="29" t="s">
        <v>12</v>
      </c>
      <c r="E12" s="29">
        <f>C12&amp;D12</f>
      </c>
      <c r="F12" s="29" t="s">
        <v>36</v>
      </c>
      <c r="K12" s="29" t="s">
        <v>34</v>
      </c>
      <c r="L12" s="29" t="s">
        <v>12</v>
      </c>
      <c r="M12" s="29" t="s">
        <v>65</v>
      </c>
      <c r="N12" s="29">
        <f>L12&amp;M12</f>
      </c>
      <c r="O12" s="29" t="s">
        <v>87</v>
      </c>
    </row>
    <row r="13" spans="2:15">
      <c r="B13" s="29" t="s">
        <v>37</v>
      </c>
      <c r="C13" s="29" t="s">
        <v>38</v>
      </c>
      <c r="D13" s="29" t="s">
        <v>12</v>
      </c>
      <c r="E13" s="29">
        <f>C13&amp;D13</f>
      </c>
      <c r="F13" s="29" t="s">
        <v>39</v>
      </c>
      <c r="K13" s="29" t="s">
        <v>37</v>
      </c>
      <c r="L13" s="29" t="s">
        <v>61</v>
      </c>
      <c r="M13" s="29" t="s">
        <v>65</v>
      </c>
      <c r="N13" s="29">
        <f>L13&amp;M13</f>
      </c>
      <c r="O13" s="29" t="s">
        <v>125</v>
      </c>
    </row>
    <row r="14" spans="2:15">
      <c r="B14" s="29" t="s">
        <v>40</v>
      </c>
      <c r="C14" s="29" t="s">
        <v>41</v>
      </c>
      <c r="D14" s="29" t="s">
        <v>12</v>
      </c>
      <c r="E14" s="29">
        <f>C14&amp;D14</f>
      </c>
      <c r="F14" s="29" t="s">
        <v>36</v>
      </c>
      <c r="K14" s="29" t="s">
        <v>40</v>
      </c>
      <c r="L14" s="29" t="s">
        <v>124</v>
      </c>
      <c r="M14" s="29" t="s">
        <v>65</v>
      </c>
      <c r="N14" s="29">
        <f>L14&amp;M14</f>
      </c>
      <c r="O14" s="29" t="s">
        <v>97</v>
      </c>
    </row>
    <row r="15" spans="2:15">
      <c r="B15" s="29" t="s">
        <v>42</v>
      </c>
      <c r="C15" s="29" t="s">
        <v>43</v>
      </c>
      <c r="D15" s="29" t="s">
        <v>22</v>
      </c>
      <c r="E15" s="29">
        <f>C15&amp;D15</f>
      </c>
      <c r="F15" s="29" t="s">
        <v>44</v>
      </c>
      <c r="K15" s="29" t="s">
        <v>42</v>
      </c>
      <c r="L15" s="29" t="s">
        <v>126</v>
      </c>
      <c r="M15" s="29" t="s">
        <v>22</v>
      </c>
      <c r="N15" s="29">
        <f>L15&amp;M15</f>
      </c>
      <c r="O15" s="29" t="s">
        <v>94</v>
      </c>
    </row>
    <row r="16" spans="2:15">
      <c r="B16" s="29" t="s">
        <v>45</v>
      </c>
      <c r="C16" s="29" t="s">
        <v>46</v>
      </c>
      <c r="D16" s="29" t="s">
        <v>22</v>
      </c>
      <c r="E16" s="29">
        <f>C16&amp;D16</f>
      </c>
      <c r="F16" s="29" t="s">
        <v>47</v>
      </c>
      <c r="K16" s="29" t="s">
        <v>45</v>
      </c>
      <c r="L16" s="29" t="s">
        <v>22</v>
      </c>
      <c r="M16" s="29" t="s">
        <v>22</v>
      </c>
      <c r="N16" s="29">
        <f>L16&amp;M16</f>
      </c>
      <c r="O16" s="29" t="s">
        <v>63</v>
      </c>
    </row>
    <row r="17" spans="2:15">
      <c r="B17" s="29" t="s">
        <v>48</v>
      </c>
      <c r="C17" s="29" t="s">
        <v>49</v>
      </c>
      <c r="D17" s="29" t="s">
        <v>22</v>
      </c>
      <c r="E17" s="29">
        <f>C17&amp;D17</f>
      </c>
      <c r="F17" s="29" t="s">
        <v>50</v>
      </c>
      <c r="K17" s="29" t="s">
        <v>48</v>
      </c>
      <c r="L17" s="29" t="s">
        <v>122</v>
      </c>
      <c r="M17" s="29" t="s">
        <v>22</v>
      </c>
      <c r="N17" s="29">
        <f>L17&amp;M17</f>
      </c>
      <c r="O17" s="29" t="s">
        <v>123</v>
      </c>
    </row>
    <row r="18" spans="2:15">
      <c r="B18" s="29" t="s">
        <v>51</v>
      </c>
      <c r="C18" s="29" t="s">
        <v>52</v>
      </c>
      <c r="D18" s="29" t="s">
        <v>12</v>
      </c>
      <c r="E18" s="29">
        <f>C18&amp;D18</f>
      </c>
      <c r="F18" s="29" t="s">
        <v>53</v>
      </c>
      <c r="K18" s="29" t="s">
        <v>51</v>
      </c>
      <c r="L18" s="29" t="s">
        <v>22</v>
      </c>
      <c r="M18" s="29" t="s">
        <v>126</v>
      </c>
      <c r="N18" s="29">
        <f>L18&amp;M18</f>
      </c>
      <c r="O18" s="29" t="s">
        <v>94</v>
      </c>
    </row>
    <row r="19" spans="2:6">
      <c r="B19" s="29" t="s">
        <v>54</v>
      </c>
      <c r="C19" s="29" t="s">
        <v>55</v>
      </c>
      <c r="D19" s="29" t="s">
        <v>12</v>
      </c>
      <c r="E19" s="29">
        <f>C19&amp;D19</f>
      </c>
      <c r="F19" s="29" t="s">
        <v>56</v>
      </c>
    </row>
    <row r="20" spans="2:6">
      <c r="B20" s="29" t="s">
        <v>57</v>
      </c>
      <c r="C20" s="29" t="s">
        <v>58</v>
      </c>
      <c r="D20" s="29" t="s">
        <v>12</v>
      </c>
      <c r="E20" s="29">
        <f>C20&amp;D20</f>
      </c>
      <c r="F20" s="29" t="s">
        <v>59</v>
      </c>
    </row>
    <row r="21" spans="2:6">
      <c r="B21" s="29" t="s">
        <v>60</v>
      </c>
      <c r="C21" s="29" t="s">
        <v>61</v>
      </c>
      <c r="D21" s="29" t="s">
        <v>12</v>
      </c>
      <c r="E21" s="29">
        <f>C21&amp;D21</f>
      </c>
      <c r="F21" s="29" t="s">
        <v>62</v>
      </c>
    </row>
    <row r="22" spans="2:6">
      <c r="B22" s="29" t="s">
        <v>63</v>
      </c>
      <c r="C22" s="29" t="s">
        <v>64</v>
      </c>
      <c r="D22" s="29" t="s">
        <v>65</v>
      </c>
      <c r="E22" s="29">
        <f>C22&amp;D22</f>
      </c>
      <c r="F22" s="29" t="s">
        <v>16</v>
      </c>
    </row>
    <row r="23" spans="2:6">
      <c r="B23" s="29" t="s">
        <v>66</v>
      </c>
      <c r="C23" s="29" t="s">
        <v>67</v>
      </c>
      <c r="D23" s="29" t="s">
        <v>12</v>
      </c>
      <c r="E23" s="29">
        <f>C23&amp;D23</f>
      </c>
      <c r="F23" s="29" t="s">
        <v>68</v>
      </c>
    </row>
    <row r="24" spans="2:6">
      <c r="B24" s="29" t="s">
        <v>69</v>
      </c>
      <c r="C24" s="29" t="s">
        <v>70</v>
      </c>
      <c r="D24" s="29" t="s">
        <v>12</v>
      </c>
      <c r="E24" s="29">
        <f>C24&amp;D24</f>
      </c>
      <c r="F24" s="29" t="s">
        <v>71</v>
      </c>
    </row>
    <row r="25" spans="2:6">
      <c r="B25" s="29" t="s">
        <v>72</v>
      </c>
      <c r="C25" s="29" t="s">
        <v>73</v>
      </c>
      <c r="D25" s="29" t="s">
        <v>12</v>
      </c>
      <c r="E25" s="29">
        <f>C25&amp;D25</f>
      </c>
      <c r="F25" s="29" t="s">
        <v>36</v>
      </c>
    </row>
    <row r="26" spans="2:6">
      <c r="B26" s="29" t="s">
        <v>74</v>
      </c>
      <c r="C26" s="29" t="s">
        <v>21</v>
      </c>
      <c r="D26" s="29" t="s">
        <v>12</v>
      </c>
      <c r="E26" s="29">
        <f>C26&amp;D26</f>
      </c>
      <c r="F26" s="29" t="s">
        <v>36</v>
      </c>
    </row>
    <row r="27" spans="2:6">
      <c r="B27" s="29" t="s">
        <v>75</v>
      </c>
      <c r="C27" s="29" t="s">
        <v>28</v>
      </c>
      <c r="D27" s="29" t="s">
        <v>12</v>
      </c>
      <c r="E27" s="29">
        <f>C27&amp;D27</f>
      </c>
      <c r="F27" s="29" t="s">
        <v>36</v>
      </c>
    </row>
    <row r="28" spans="2:6">
      <c r="B28" s="29" t="s">
        <v>76</v>
      </c>
      <c r="C28" s="29" t="s">
        <v>77</v>
      </c>
      <c r="D28" s="29" t="s">
        <v>12</v>
      </c>
      <c r="E28" s="29">
        <f>C28&amp;D28</f>
      </c>
      <c r="F28" s="29" t="s">
        <v>39</v>
      </c>
    </row>
    <row r="29" spans="2:6">
      <c r="B29" s="29" t="s">
        <v>78</v>
      </c>
      <c r="C29" s="29" t="s">
        <v>77</v>
      </c>
      <c r="D29" s="29" t="s">
        <v>22</v>
      </c>
      <c r="E29" s="29">
        <f>C29&amp;D29</f>
      </c>
      <c r="F29" s="29" t="s">
        <v>79</v>
      </c>
    </row>
    <row r="30" spans="2:6">
      <c r="B30" s="29" t="s">
        <v>80</v>
      </c>
      <c r="C30" s="29" t="s">
        <v>81</v>
      </c>
      <c r="D30" s="29" t="s">
        <v>12</v>
      </c>
      <c r="E30" s="29">
        <f>C30&amp;D30</f>
      </c>
      <c r="F30" s="29" t="s">
        <v>39</v>
      </c>
    </row>
    <row r="31" spans="2:6">
      <c r="B31" s="29" t="s">
        <v>82</v>
      </c>
      <c r="C31" s="29" t="s">
        <v>83</v>
      </c>
      <c r="D31" s="29" t="s">
        <v>22</v>
      </c>
      <c r="E31" s="29">
        <f>C31&amp;D31</f>
      </c>
      <c r="F31" s="29" t="s">
        <v>84</v>
      </c>
    </row>
    <row r="32" spans="2:6">
      <c r="B32" s="29" t="s">
        <v>85</v>
      </c>
      <c r="C32" s="29" t="s">
        <v>86</v>
      </c>
      <c r="D32" s="29" t="s">
        <v>22</v>
      </c>
      <c r="E32" s="29">
        <f>C32&amp;D32</f>
      </c>
      <c r="F32" s="29" t="s">
        <v>84</v>
      </c>
    </row>
    <row r="33" spans="2:6">
      <c r="B33" s="29" t="s">
        <v>87</v>
      </c>
      <c r="C33" s="29" t="s">
        <v>32</v>
      </c>
      <c r="D33" s="29" t="s">
        <v>12</v>
      </c>
      <c r="E33" s="29">
        <f>C33&amp;D33</f>
      </c>
      <c r="F33" s="29" t="s">
        <v>33</v>
      </c>
    </row>
    <row r="34" spans="2:6">
      <c r="B34" s="29" t="s">
        <v>88</v>
      </c>
      <c r="C34" s="29" t="s">
        <v>35</v>
      </c>
      <c r="D34" s="29" t="s">
        <v>22</v>
      </c>
      <c r="E34" s="29">
        <f>C34&amp;D34</f>
      </c>
      <c r="F34" s="29" t="s">
        <v>89</v>
      </c>
    </row>
    <row r="35" spans="2:6">
      <c r="B35" s="29" t="s">
        <v>90</v>
      </c>
      <c r="C35" s="29" t="s">
        <v>91</v>
      </c>
      <c r="D35" s="29" t="s">
        <v>12</v>
      </c>
      <c r="E35" s="29">
        <f>C35&amp;D35</f>
      </c>
      <c r="F35" s="29" t="s">
        <v>36</v>
      </c>
    </row>
    <row r="36" spans="2:6">
      <c r="B36" s="29" t="s">
        <v>92</v>
      </c>
      <c r="C36" s="29" t="s">
        <v>38</v>
      </c>
      <c r="D36" s="29" t="s">
        <v>22</v>
      </c>
      <c r="E36" s="29">
        <f>C36&amp;D36</f>
      </c>
      <c r="F36" s="29" t="s">
        <v>93</v>
      </c>
    </row>
    <row r="37" spans="2:6">
      <c r="B37" s="29" t="s">
        <v>94</v>
      </c>
      <c r="C37" s="29" t="s">
        <v>95</v>
      </c>
      <c r="D37" s="29" t="s">
        <v>22</v>
      </c>
      <c r="E37" s="29">
        <f>C37&amp;D37</f>
      </c>
      <c r="F37" s="29" t="s">
        <v>68</v>
      </c>
    </row>
    <row r="38" spans="2:6">
      <c r="B38" s="29" t="s">
        <v>96</v>
      </c>
      <c r="C38" s="29" t="s">
        <v>95</v>
      </c>
      <c r="D38" s="29" t="s">
        <v>12</v>
      </c>
      <c r="E38" s="29">
        <f>C38&amp;D38</f>
      </c>
      <c r="F38" s="29" t="s">
        <v>36</v>
      </c>
    </row>
    <row r="39" spans="2:6">
      <c r="B39" s="29" t="s">
        <v>97</v>
      </c>
      <c r="C39" s="29" t="s">
        <v>41</v>
      </c>
      <c r="D39" s="29" t="s">
        <v>22</v>
      </c>
      <c r="E39" s="29">
        <f>C39&amp;D39</f>
      </c>
      <c r="F39" s="29" t="s">
        <v>33</v>
      </c>
    </row>
    <row r="40" spans="2:6">
      <c r="B40" s="29" t="s">
        <v>98</v>
      </c>
      <c r="C40" s="29" t="s">
        <v>99</v>
      </c>
      <c r="D40" s="29" t="s">
        <v>22</v>
      </c>
      <c r="E40" s="29">
        <f>C40&amp;D40</f>
      </c>
      <c r="F40" s="29" t="s">
        <v>68</v>
      </c>
    </row>
    <row r="41" spans="2:6">
      <c r="B41" s="29" t="s">
        <v>100</v>
      </c>
      <c r="C41" s="29" t="s">
        <v>99</v>
      </c>
      <c r="D41" s="29" t="s">
        <v>12</v>
      </c>
      <c r="E41" s="29">
        <f>C41&amp;D41</f>
      </c>
      <c r="F41" s="29" t="s">
        <v>44</v>
      </c>
    </row>
    <row r="42" spans="2:6">
      <c r="B42" s="29" t="s">
        <v>101</v>
      </c>
      <c r="C42" s="29" t="s">
        <v>102</v>
      </c>
      <c r="D42" s="29" t="s">
        <v>22</v>
      </c>
      <c r="E42" s="29">
        <f>C42&amp;D42</f>
      </c>
      <c r="F42" s="29" t="s">
        <v>36</v>
      </c>
    </row>
    <row r="43" spans="2:6">
      <c r="B43" s="29" t="s">
        <v>103</v>
      </c>
      <c r="C43" s="29" t="s">
        <v>104</v>
      </c>
      <c r="D43" s="29" t="s">
        <v>22</v>
      </c>
      <c r="E43" s="29">
        <f>C43&amp;D43</f>
      </c>
      <c r="F43" s="29" t="s">
        <v>13</v>
      </c>
    </row>
    <row r="44" spans="2:6">
      <c r="B44" s="29" t="s">
        <v>105</v>
      </c>
      <c r="C44" s="29" t="s">
        <v>106</v>
      </c>
      <c r="D44" s="29" t="s">
        <v>22</v>
      </c>
      <c r="E44" s="29">
        <f>C44&amp;D44</f>
      </c>
      <c r="F44" s="29" t="s">
        <v>36</v>
      </c>
    </row>
    <row r="45" spans="2:6">
      <c r="B45" s="29" t="s">
        <v>107</v>
      </c>
      <c r="C45" s="29" t="s">
        <v>108</v>
      </c>
      <c r="D45" s="29" t="s">
        <v>22</v>
      </c>
      <c r="E45" s="29">
        <f>C45&amp;D45</f>
      </c>
      <c r="F45" s="29" t="s">
        <v>109</v>
      </c>
    </row>
    <row r="46" spans="2:6">
      <c r="B46" s="29" t="s">
        <v>110</v>
      </c>
      <c r="C46" s="29" t="s">
        <v>111</v>
      </c>
      <c r="D46" s="29" t="s">
        <v>22</v>
      </c>
      <c r="E46" s="29">
        <f>C46&amp;D46</f>
      </c>
      <c r="F46" s="29" t="s">
        <v>13</v>
      </c>
    </row>
    <row r="47" spans="2:6">
      <c r="B47" s="29" t="s">
        <v>112</v>
      </c>
      <c r="C47" s="29" t="s">
        <v>113</v>
      </c>
      <c r="D47" s="29" t="s">
        <v>22</v>
      </c>
      <c r="E47" s="29">
        <f>C47&amp;D47</f>
      </c>
      <c r="F47" s="29" t="s">
        <v>53</v>
      </c>
    </row>
    <row r="48" spans="2:6">
      <c r="B48" s="29" t="s">
        <v>114</v>
      </c>
      <c r="C48" s="29" t="s">
        <v>113</v>
      </c>
      <c r="D48" s="29" t="s">
        <v>12</v>
      </c>
      <c r="E48" s="29">
        <f>C48&amp;D48</f>
      </c>
      <c r="F48" s="29" t="s">
        <v>23</v>
      </c>
    </row>
    <row r="49" spans="2:6">
      <c r="B49" s="29" t="s">
        <v>115</v>
      </c>
      <c r="C49" s="29" t="s">
        <v>116</v>
      </c>
      <c r="D49" s="29" t="s">
        <v>22</v>
      </c>
      <c r="E49" s="29">
        <f>C49&amp;D49</f>
      </c>
      <c r="F49" s="29" t="s">
        <v>117</v>
      </c>
    </row>
    <row r="50" spans="2:6">
      <c r="B50" s="29" t="s">
        <v>118</v>
      </c>
      <c r="C50" s="29" t="s">
        <v>119</v>
      </c>
      <c r="D50" s="29" t="s">
        <v>22</v>
      </c>
      <c r="E50" s="29">
        <f>C50&amp;D50</f>
      </c>
      <c r="F50" s="29" t="s">
        <v>117</v>
      </c>
    </row>
    <row r="51" spans="2:6">
      <c r="B51" s="29" t="s">
        <v>120</v>
      </c>
      <c r="C51" s="29" t="s">
        <v>64</v>
      </c>
      <c r="D51" s="29" t="s">
        <v>12</v>
      </c>
      <c r="E51" s="29">
        <f>C51&amp;D51</f>
      </c>
      <c r="F51" s="29" t="s">
        <v>16</v>
      </c>
    </row>
  </sheetData>
  <mergeCells count="2">
    <mergeCell ref="B1:F1"/>
    <mergeCell ref="K1:O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2024-01-03T02:40:03.595Z</dcterms:created>
  <dcterms:modified xsi:type="dcterms:W3CDTF">2024-01-03T02:40:03.595Z</dcterms:modified>
</cp:coreProperties>
</file>